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inged\OneDrive\GOBERNACION DEL VALLE DEL CAUCA\PROCESOS DE LICITACIONES\VIAS URBANAS PARA LAS MICROREGIONES\PRESUPUESTO\"/>
    </mc:Choice>
  </mc:AlternateContent>
  <xr:revisionPtr revIDLastSave="0" documentId="13_ncr:1_{6226E41A-5868-423A-ADFB-748086797966}" xr6:coauthVersionLast="47" xr6:coauthVersionMax="47" xr10:uidLastSave="{00000000-0000-0000-0000-000000000000}"/>
  <bookViews>
    <workbookView xWindow="-108" yWindow="-108" windowWidth="23256" windowHeight="12456" activeTab="1" xr2:uid="{CD4AC5F4-93E3-4872-9881-BA8AC0D8CE00}"/>
  </bookViews>
  <sheets>
    <sheet name="FORMULARIO No. 1 " sheetId="2" r:id="rId1"/>
    <sheet name="FORMULARIO No. 1  P.O.." sheetId="3" r:id="rId2"/>
  </sheets>
  <externalReferences>
    <externalReference r:id="rId3"/>
  </externalReferences>
  <definedNames>
    <definedName name="_xlnm._FilterDatabase" localSheetId="0" hidden="1">'FORMULARIO No. 1 '!$B$13:$J$229</definedName>
    <definedName name="_xlnm._FilterDatabase" localSheetId="1" hidden="1">'FORMULARIO No. 1  P.O..'!$B$13:$J$229</definedName>
    <definedName name="_xlnm.Print_Area" localSheetId="0">'FORMULARIO No. 1 '!$A$1:$K$252</definedName>
    <definedName name="_xlnm.Print_Area" localSheetId="1">'FORMULARIO No. 1  P.O..'!$A$1:$K$252</definedName>
    <definedName name="_xlnm.Print_Titles" localSheetId="0">'FORMULARIO No. 1 '!$2:$9</definedName>
    <definedName name="_xlnm.Print_Titles" localSheetId="1">'FORMULARIO No. 1  P.O..'!$2:$9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7" i="3" l="1"/>
  <c r="J226" i="3"/>
  <c r="J225" i="3"/>
  <c r="J224" i="3"/>
  <c r="J228" i="3" s="1"/>
  <c r="J221" i="3"/>
  <c r="J220" i="3"/>
  <c r="J219" i="3"/>
  <c r="J218" i="3"/>
  <c r="J217" i="3"/>
  <c r="J216" i="3"/>
  <c r="J215" i="3"/>
  <c r="J214" i="3"/>
  <c r="J222" i="3" s="1"/>
  <c r="J211" i="3"/>
  <c r="J210" i="3"/>
  <c r="J209" i="3"/>
  <c r="J208" i="3"/>
  <c r="J207" i="3"/>
  <c r="J206" i="3"/>
  <c r="J205" i="3"/>
  <c r="J204" i="3"/>
  <c r="J203" i="3"/>
  <c r="J212" i="3" s="1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4" i="3"/>
  <c r="J183" i="3"/>
  <c r="J182" i="3"/>
  <c r="J181" i="3"/>
  <c r="J180" i="3"/>
  <c r="J179" i="3"/>
  <c r="J178" i="3"/>
  <c r="J185" i="3" s="1"/>
  <c r="J175" i="3"/>
  <c r="J176" i="3" s="1"/>
  <c r="J174" i="3"/>
  <c r="J173" i="3"/>
  <c r="J172" i="3"/>
  <c r="J169" i="3"/>
  <c r="J168" i="3"/>
  <c r="J167" i="3"/>
  <c r="J170" i="3" s="1"/>
  <c r="J164" i="3"/>
  <c r="J163" i="3"/>
  <c r="J162" i="3"/>
  <c r="J165" i="3" s="1"/>
  <c r="J151" i="3"/>
  <c r="J152" i="3" s="1"/>
  <c r="J147" i="3"/>
  <c r="J146" i="3"/>
  <c r="J145" i="3"/>
  <c r="J144" i="3"/>
  <c r="J141" i="3"/>
  <c r="J140" i="3"/>
  <c r="J139" i="3"/>
  <c r="J138" i="3"/>
  <c r="J137" i="3"/>
  <c r="J136" i="3"/>
  <c r="J135" i="3"/>
  <c r="J134" i="3"/>
  <c r="J131" i="3"/>
  <c r="J130" i="3"/>
  <c r="J129" i="3"/>
  <c r="J128" i="3"/>
  <c r="J132" i="3" s="1"/>
  <c r="J125" i="3"/>
  <c r="J124" i="3"/>
  <c r="J123" i="3"/>
  <c r="J114" i="3"/>
  <c r="J115" i="3" s="1"/>
  <c r="J111" i="3"/>
  <c r="J110" i="3"/>
  <c r="J109" i="3"/>
  <c r="J106" i="3"/>
  <c r="J105" i="3"/>
  <c r="J104" i="3"/>
  <c r="J103" i="3"/>
  <c r="J102" i="3"/>
  <c r="J99" i="3"/>
  <c r="J98" i="3"/>
  <c r="J97" i="3"/>
  <c r="J96" i="3"/>
  <c r="J93" i="3"/>
  <c r="J92" i="3"/>
  <c r="J91" i="3"/>
  <c r="J94" i="3" s="1"/>
  <c r="J81" i="3"/>
  <c r="J82" i="3" s="1"/>
  <c r="J78" i="3"/>
  <c r="J79" i="3" s="1"/>
  <c r="J75" i="3"/>
  <c r="J74" i="3"/>
  <c r="J73" i="3"/>
  <c r="J72" i="3"/>
  <c r="J71" i="3"/>
  <c r="J70" i="3"/>
  <c r="J69" i="3"/>
  <c r="J68" i="3"/>
  <c r="J67" i="3"/>
  <c r="J66" i="3"/>
  <c r="J65" i="3"/>
  <c r="J76" i="3" s="1"/>
  <c r="J62" i="3"/>
  <c r="J61" i="3"/>
  <c r="J60" i="3"/>
  <c r="J59" i="3"/>
  <c r="J58" i="3"/>
  <c r="J55" i="3"/>
  <c r="J56" i="3" s="1"/>
  <c r="J52" i="3"/>
  <c r="J51" i="3"/>
  <c r="J53" i="3" s="1"/>
  <c r="J45" i="3"/>
  <c r="J46" i="3" s="1"/>
  <c r="J42" i="3"/>
  <c r="J43" i="3" s="1"/>
  <c r="J39" i="3"/>
  <c r="J38" i="3"/>
  <c r="J37" i="3"/>
  <c r="J36" i="3"/>
  <c r="J35" i="3"/>
  <c r="J34" i="3"/>
  <c r="J33" i="3"/>
  <c r="J32" i="3"/>
  <c r="J31" i="3"/>
  <c r="J30" i="3"/>
  <c r="J29" i="3"/>
  <c r="J26" i="3"/>
  <c r="J25" i="3"/>
  <c r="J24" i="3"/>
  <c r="J23" i="3"/>
  <c r="J22" i="3"/>
  <c r="J19" i="3"/>
  <c r="J20" i="3" s="1"/>
  <c r="J16" i="3"/>
  <c r="B16" i="3"/>
  <c r="B19" i="3" s="1"/>
  <c r="B22" i="3" s="1"/>
  <c r="B23" i="3" s="1"/>
  <c r="B24" i="3" s="1"/>
  <c r="B25" i="3" s="1"/>
  <c r="B26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2" i="3" s="1"/>
  <c r="B45" i="3" s="1"/>
  <c r="B51" i="3" s="1"/>
  <c r="B52" i="3" s="1"/>
  <c r="B55" i="3" s="1"/>
  <c r="B58" i="3" s="1"/>
  <c r="B59" i="3" s="1"/>
  <c r="B60" i="3" s="1"/>
  <c r="B61" i="3" s="1"/>
  <c r="B62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8" i="3" s="1"/>
  <c r="B81" i="3" s="1"/>
  <c r="B91" i="3" s="1"/>
  <c r="B92" i="3" s="1"/>
  <c r="B93" i="3" s="1"/>
  <c r="B96" i="3" s="1"/>
  <c r="B97" i="3" s="1"/>
  <c r="B98" i="3" s="1"/>
  <c r="B99" i="3" s="1"/>
  <c r="B102" i="3" s="1"/>
  <c r="B103" i="3" s="1"/>
  <c r="B104" i="3" s="1"/>
  <c r="B105" i="3" s="1"/>
  <c r="B106" i="3" s="1"/>
  <c r="B109" i="3" s="1"/>
  <c r="J15" i="3"/>
  <c r="J234" i="2"/>
  <c r="J233" i="2"/>
  <c r="J232" i="2"/>
  <c r="J227" i="2"/>
  <c r="J226" i="2"/>
  <c r="J225" i="2"/>
  <c r="J224" i="2"/>
  <c r="J221" i="2"/>
  <c r="J220" i="2"/>
  <c r="J219" i="2"/>
  <c r="J218" i="2"/>
  <c r="J217" i="2"/>
  <c r="J216" i="2"/>
  <c r="J215" i="2"/>
  <c r="J214" i="2"/>
  <c r="J211" i="2"/>
  <c r="J210" i="2"/>
  <c r="J209" i="2"/>
  <c r="J208" i="2"/>
  <c r="J207" i="2"/>
  <c r="J206" i="2"/>
  <c r="J205" i="2"/>
  <c r="J204" i="2"/>
  <c r="J203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4" i="2"/>
  <c r="J183" i="2"/>
  <c r="J182" i="2"/>
  <c r="J181" i="2"/>
  <c r="J180" i="2"/>
  <c r="J179" i="2"/>
  <c r="J178" i="2"/>
  <c r="J175" i="2"/>
  <c r="J174" i="2"/>
  <c r="J173" i="2"/>
  <c r="J172" i="2"/>
  <c r="J169" i="2"/>
  <c r="J168" i="2"/>
  <c r="J167" i="2"/>
  <c r="J164" i="2"/>
  <c r="J163" i="2"/>
  <c r="J162" i="2"/>
  <c r="J151" i="2"/>
  <c r="J152" i="2" s="1"/>
  <c r="J147" i="2"/>
  <c r="J146" i="2"/>
  <c r="J145" i="2"/>
  <c r="J144" i="2"/>
  <c r="J141" i="2"/>
  <c r="J140" i="2"/>
  <c r="J139" i="2"/>
  <c r="J138" i="2"/>
  <c r="J137" i="2"/>
  <c r="J136" i="2"/>
  <c r="J135" i="2"/>
  <c r="J134" i="2"/>
  <c r="J131" i="2"/>
  <c r="J130" i="2"/>
  <c r="J129" i="2"/>
  <c r="J128" i="2"/>
  <c r="J125" i="2"/>
  <c r="J124" i="2"/>
  <c r="J123" i="2"/>
  <c r="J114" i="2"/>
  <c r="J115" i="2" s="1"/>
  <c r="J111" i="2"/>
  <c r="J110" i="2"/>
  <c r="J109" i="2"/>
  <c r="J106" i="2"/>
  <c r="J105" i="2"/>
  <c r="J104" i="2"/>
  <c r="J103" i="2"/>
  <c r="J102" i="2"/>
  <c r="J99" i="2"/>
  <c r="J98" i="2"/>
  <c r="J97" i="2"/>
  <c r="J96" i="2"/>
  <c r="J93" i="2"/>
  <c r="J92" i="2"/>
  <c r="J91" i="2"/>
  <c r="J81" i="2"/>
  <c r="J82" i="2" s="1"/>
  <c r="J78" i="2"/>
  <c r="J79" i="2" s="1"/>
  <c r="J75" i="2"/>
  <c r="J74" i="2"/>
  <c r="J73" i="2"/>
  <c r="J72" i="2"/>
  <c r="J71" i="2"/>
  <c r="J70" i="2"/>
  <c r="J69" i="2"/>
  <c r="J68" i="2"/>
  <c r="J67" i="2"/>
  <c r="J66" i="2"/>
  <c r="J65" i="2"/>
  <c r="J62" i="2"/>
  <c r="J61" i="2"/>
  <c r="J60" i="2"/>
  <c r="J59" i="2"/>
  <c r="J58" i="2"/>
  <c r="J55" i="2"/>
  <c r="J56" i="2" s="1"/>
  <c r="J52" i="2"/>
  <c r="J51" i="2"/>
  <c r="J45" i="2"/>
  <c r="J46" i="2" s="1"/>
  <c r="J42" i="2"/>
  <c r="J43" i="2" s="1"/>
  <c r="J39" i="2"/>
  <c r="J38" i="2"/>
  <c r="J37" i="2"/>
  <c r="J36" i="2"/>
  <c r="J35" i="2"/>
  <c r="J34" i="2"/>
  <c r="J33" i="2"/>
  <c r="J32" i="2"/>
  <c r="J31" i="2"/>
  <c r="J30" i="2"/>
  <c r="J29" i="2"/>
  <c r="J26" i="2"/>
  <c r="J25" i="2"/>
  <c r="J24" i="2"/>
  <c r="J23" i="2"/>
  <c r="J22" i="2"/>
  <c r="J19" i="2"/>
  <c r="J20" i="2" s="1"/>
  <c r="J16" i="2"/>
  <c r="B16" i="2"/>
  <c r="B19" i="2" s="1"/>
  <c r="B22" i="2" s="1"/>
  <c r="B23" i="2" s="1"/>
  <c r="B24" i="2" s="1"/>
  <c r="B25" i="2" s="1"/>
  <c r="B26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2" i="2" s="1"/>
  <c r="B45" i="2" s="1"/>
  <c r="B51" i="2" s="1"/>
  <c r="B52" i="2" s="1"/>
  <c r="B55" i="2" s="1"/>
  <c r="B58" i="2" s="1"/>
  <c r="B59" i="2" s="1"/>
  <c r="B60" i="2" s="1"/>
  <c r="B61" i="2" s="1"/>
  <c r="B62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8" i="2" s="1"/>
  <c r="B81" i="2" s="1"/>
  <c r="B91" i="2" s="1"/>
  <c r="B92" i="2" s="1"/>
  <c r="B93" i="2" s="1"/>
  <c r="B96" i="2" s="1"/>
  <c r="B97" i="2" s="1"/>
  <c r="B98" i="2" s="1"/>
  <c r="B99" i="2" s="1"/>
  <c r="B102" i="2" s="1"/>
  <c r="B103" i="2" s="1"/>
  <c r="B104" i="2" s="1"/>
  <c r="B105" i="2" s="1"/>
  <c r="B106" i="2" s="1"/>
  <c r="B109" i="2" s="1"/>
  <c r="J15" i="2"/>
  <c r="J201" i="3" l="1"/>
  <c r="J148" i="3"/>
  <c r="J126" i="3"/>
  <c r="J142" i="3"/>
  <c r="J100" i="3"/>
  <c r="J107" i="3"/>
  <c r="J112" i="3"/>
  <c r="J116" i="3" s="1"/>
  <c r="J63" i="3"/>
  <c r="J17" i="3"/>
  <c r="J27" i="3"/>
  <c r="J40" i="3"/>
  <c r="J83" i="3"/>
  <c r="J47" i="3"/>
  <c r="B111" i="3"/>
  <c r="B123" i="3" s="1"/>
  <c r="B124" i="3" s="1"/>
  <c r="B125" i="3" s="1"/>
  <c r="B128" i="3" s="1"/>
  <c r="B129" i="3" s="1"/>
  <c r="B130" i="3" s="1"/>
  <c r="B131" i="3" s="1"/>
  <c r="B134" i="3" s="1"/>
  <c r="B135" i="3" s="1"/>
  <c r="B136" i="3" s="1"/>
  <c r="B137" i="3" s="1"/>
  <c r="B138" i="3" s="1"/>
  <c r="B139" i="3" s="1"/>
  <c r="B140" i="3" s="1"/>
  <c r="B141" i="3" s="1"/>
  <c r="B144" i="3" s="1"/>
  <c r="B145" i="3" s="1"/>
  <c r="B146" i="3" s="1"/>
  <c r="B147" i="3" s="1"/>
  <c r="B162" i="3" s="1"/>
  <c r="B163" i="3" s="1"/>
  <c r="B164" i="3" s="1"/>
  <c r="B167" i="3" s="1"/>
  <c r="B168" i="3" s="1"/>
  <c r="B169" i="3" s="1"/>
  <c r="B172" i="3" s="1"/>
  <c r="B173" i="3" s="1"/>
  <c r="B174" i="3" s="1"/>
  <c r="B175" i="3" s="1"/>
  <c r="B178" i="3" s="1"/>
  <c r="B110" i="3"/>
  <c r="J229" i="3"/>
  <c r="J170" i="2"/>
  <c r="J100" i="2"/>
  <c r="J132" i="2"/>
  <c r="J112" i="2"/>
  <c r="J94" i="2"/>
  <c r="J40" i="2"/>
  <c r="J63" i="2"/>
  <c r="J17" i="2"/>
  <c r="J53" i="2"/>
  <c r="J185" i="2"/>
  <c r="J76" i="2"/>
  <c r="J176" i="2"/>
  <c r="J148" i="2"/>
  <c r="J126" i="2"/>
  <c r="J222" i="2"/>
  <c r="J212" i="2"/>
  <c r="J228" i="2"/>
  <c r="J165" i="2"/>
  <c r="J201" i="2"/>
  <c r="J27" i="2"/>
  <c r="J142" i="2"/>
  <c r="J107" i="2"/>
  <c r="B111" i="2"/>
  <c r="B123" i="2" s="1"/>
  <c r="B124" i="2" s="1"/>
  <c r="B125" i="2" s="1"/>
  <c r="B128" i="2" s="1"/>
  <c r="B129" i="2" s="1"/>
  <c r="B130" i="2" s="1"/>
  <c r="B131" i="2" s="1"/>
  <c r="B134" i="2" s="1"/>
  <c r="B135" i="2" s="1"/>
  <c r="B136" i="2" s="1"/>
  <c r="B137" i="2" s="1"/>
  <c r="B138" i="2" s="1"/>
  <c r="B139" i="2" s="1"/>
  <c r="B140" i="2" s="1"/>
  <c r="B141" i="2" s="1"/>
  <c r="B144" i="2" s="1"/>
  <c r="B145" i="2" s="1"/>
  <c r="B146" i="2" s="1"/>
  <c r="B147" i="2" s="1"/>
  <c r="B162" i="2" s="1"/>
  <c r="B163" i="2" s="1"/>
  <c r="B164" i="2" s="1"/>
  <c r="B167" i="2" s="1"/>
  <c r="B168" i="2" s="1"/>
  <c r="B169" i="2" s="1"/>
  <c r="B172" i="2" s="1"/>
  <c r="B173" i="2" s="1"/>
  <c r="B174" i="2" s="1"/>
  <c r="B175" i="2" s="1"/>
  <c r="B178" i="2" s="1"/>
  <c r="B110" i="2"/>
  <c r="J149" i="3" l="1"/>
  <c r="J153" i="3" s="1"/>
  <c r="J84" i="3"/>
  <c r="J237" i="3" s="1"/>
  <c r="J245" i="3" s="1"/>
  <c r="B181" i="3"/>
  <c r="B184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3" i="3" s="1"/>
  <c r="B204" i="3" s="1"/>
  <c r="B205" i="3" s="1"/>
  <c r="B206" i="3" s="1"/>
  <c r="B207" i="3" s="1"/>
  <c r="B208" i="3" s="1"/>
  <c r="B209" i="3" s="1"/>
  <c r="B210" i="3" s="1"/>
  <c r="B211" i="3" s="1"/>
  <c r="B214" i="3" s="1"/>
  <c r="B215" i="3" s="1"/>
  <c r="B216" i="3" s="1"/>
  <c r="B217" i="3" s="1"/>
  <c r="B218" i="3" s="1"/>
  <c r="B219" i="3" s="1"/>
  <c r="B220" i="3" s="1"/>
  <c r="B221" i="3" s="1"/>
  <c r="B224" i="3" s="1"/>
  <c r="B225" i="3" s="1"/>
  <c r="B226" i="3" s="1"/>
  <c r="B227" i="3" s="1"/>
  <c r="B179" i="3"/>
  <c r="J83" i="2"/>
  <c r="J47" i="2"/>
  <c r="J116" i="2"/>
  <c r="J229" i="2"/>
  <c r="J149" i="2"/>
  <c r="J153" i="2" s="1"/>
  <c r="B181" i="2"/>
  <c r="B184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3" i="2" s="1"/>
  <c r="B204" i="2" s="1"/>
  <c r="B205" i="2" s="1"/>
  <c r="B206" i="2" s="1"/>
  <c r="B207" i="2" s="1"/>
  <c r="B208" i="2" s="1"/>
  <c r="B209" i="2" s="1"/>
  <c r="B210" i="2" s="1"/>
  <c r="B211" i="2" s="1"/>
  <c r="B214" i="2" s="1"/>
  <c r="B215" i="2" s="1"/>
  <c r="B216" i="2" s="1"/>
  <c r="B217" i="2" s="1"/>
  <c r="B218" i="2" s="1"/>
  <c r="B219" i="2" s="1"/>
  <c r="B220" i="2" s="1"/>
  <c r="B221" i="2" s="1"/>
  <c r="B224" i="2" s="1"/>
  <c r="B225" i="2" s="1"/>
  <c r="B226" i="2" s="1"/>
  <c r="B227" i="2" s="1"/>
  <c r="B179" i="2"/>
  <c r="B182" i="3" l="1"/>
  <c r="B180" i="3"/>
  <c r="B183" i="3" s="1"/>
  <c r="J84" i="2"/>
  <c r="J235" i="2" s="1"/>
  <c r="J237" i="2" s="1"/>
  <c r="J245" i="2" s="1"/>
  <c r="B182" i="2"/>
  <c r="B180" i="2"/>
  <c r="B183" i="2" s="1"/>
</calcChain>
</file>

<file path=xl/sharedStrings.xml><?xml version="1.0" encoding="utf-8"?>
<sst xmlns="http://schemas.openxmlformats.org/spreadsheetml/2006/main" count="1304" uniqueCount="309">
  <si>
    <t>Formulario 1 - Propuesta económica  - Documento tipo de licitación de obra pública de infraestructura de transporte - versión 3</t>
  </si>
  <si>
    <t>OBJETO: MEJORAMIENTO EN VIAS TERCIARIAS DEL DEPARTAMENTO DEL VALLE DEL CAUCA</t>
  </si>
  <si>
    <t>Código</t>
  </si>
  <si>
    <t>Versión</t>
  </si>
  <si>
    <t>FORMULARIO 1</t>
  </si>
  <si>
    <t>PRESUPUESTO OFICIAL</t>
  </si>
  <si>
    <t>[La entidad puede utilizar este formulario de presentación de propuesta económica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</si>
  <si>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</t>
  </si>
  <si>
    <t>FRENTE No I PLACA HUELLA EN LA VÍA QUE COMUNICA EL CENTRO POBLADO BITACO CON EL SECTOR CONOCIDO COMO LOMITAS MUNICIPIO DE LA CUMBRE, VALLE DEL CAUCA</t>
  </si>
  <si>
    <t>TRAMO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</si>
  <si>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</si>
  <si>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</si>
  <si>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</si>
  <si>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</si>
  <si>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</si>
  <si>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</si>
  <si>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</si>
  <si>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</si>
  <si>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1. EXPLANACIONES</t>
  </si>
  <si>
    <t>INV-E 210.2.2</t>
  </si>
  <si>
    <t>082101</t>
  </si>
  <si>
    <t>EXCAVACIÓN SIN CLASIFICAR DE LA EXPLANACIÓN Y CANALES</t>
  </si>
  <si>
    <t>M3</t>
  </si>
  <si>
    <t>INV-E 220.1</t>
  </si>
  <si>
    <t>082201</t>
  </si>
  <si>
    <t>TERRAPLEN CON MATERIAL DE SITIO</t>
  </si>
  <si>
    <t>Subtotal</t>
  </si>
  <si>
    <t>2. AFIRMADOS, SUB-BASES Y BASES</t>
  </si>
  <si>
    <t>INV-E 320.3.2</t>
  </si>
  <si>
    <t>SUBBASE GRANULAR CLASE C SBG-38</t>
  </si>
  <si>
    <t>3. PLACA HUELLA</t>
  </si>
  <si>
    <t>INV-E 630.1.7</t>
  </si>
  <si>
    <t>CONCRETO CICLOPEO 3000 PSI RELAC.60C/40P</t>
  </si>
  <si>
    <t>INV-E 630.1.4.2</t>
  </si>
  <si>
    <t>086306</t>
  </si>
  <si>
    <t>TIPO DE CONCRETO_____
 (Analizado para concreto reforzado de resistencia 21 Mpa, compra de mezcla)</t>
  </si>
  <si>
    <t>INV-E 640.1</t>
  </si>
  <si>
    <t>086401</t>
  </si>
  <si>
    <t>ACERO DE REFUERZO FY = ________ MPA
(ANALIZADO PARA ACERO DE REFUERZO FLEJADO DE FY 4200 MPA)</t>
  </si>
  <si>
    <t>KG</t>
  </si>
  <si>
    <t>INV-E 671.3</t>
  </si>
  <si>
    <t>086713</t>
  </si>
  <si>
    <t>CUNETA DE CONCRETO VACIADA IN SITU; INCLUYE LA CONFORMACIÓN DE LA SUPERFICIE DE APOYO</t>
  </si>
  <si>
    <t>4. ESTRUCTURAS Y DRENAJES</t>
  </si>
  <si>
    <t>INV-E 673.1.1</t>
  </si>
  <si>
    <t>086731</t>
  </si>
  <si>
    <t>GEOTEXTIL TIPO NO TEJIDO CON RESISTENCIA A LA TENSIÓN GRAB MÍNIMA DE 700 N APROXIMADAMENTE</t>
  </si>
  <si>
    <t>M2</t>
  </si>
  <si>
    <t>INV-E 673.2</t>
  </si>
  <si>
    <t>086733</t>
  </si>
  <si>
    <t>MATERIAL GRANULAR DRENANTE</t>
  </si>
  <si>
    <t>INV-E 674.1</t>
  </si>
  <si>
    <t>086741</t>
  </si>
  <si>
    <t xml:space="preserve">	DREN HORIZONTAL DE LONGITUD MENOR O IGUAL A VEINTE METROS (20 m</t>
  </si>
  <si>
    <t>INV-E 610.9</t>
  </si>
  <si>
    <t>086109</t>
  </si>
  <si>
    <t>RELLENOS CON GRAVILLA
(Analizado sin preparación de la superficie base del relleno)</t>
  </si>
  <si>
    <t>INV-E 630.1.6</t>
  </si>
  <si>
    <t>SOLADO ESPESOR E=0.07M 2000PSI 14MPA</t>
  </si>
  <si>
    <t>INV-E 661.1.2</t>
  </si>
  <si>
    <t>086612</t>
  </si>
  <si>
    <t>TUBERÍA DE CONCRETO REFORZADO, CLASE ___ DE ___ MM DE DIÁMETRO INTERIOR. 
(Analizado para TCR clase II de 900 mm de Diam. int.)</t>
  </si>
  <si>
    <t>INV-E 610.1</t>
  </si>
  <si>
    <t>086101</t>
  </si>
  <si>
    <t>RELLENOS PARA ESTRUCTURAS CON SUELO 
(analizado sin preparacion de la superficie base del relleno)</t>
  </si>
  <si>
    <t>INV-E 610.6P</t>
  </si>
  <si>
    <t>086108</t>
  </si>
  <si>
    <t>RELLENOS CON MATERIAL FILTRANTE 
(Analizado sin preparación de la superficie base del relleno)</t>
  </si>
  <si>
    <t>5. SEÑALIZACIÓN Y SEGURIDAD</t>
  </si>
  <si>
    <t>INV-E 710.1.1</t>
  </si>
  <si>
    <t>087101</t>
  </si>
  <si>
    <t xml:space="preserve">SEÑAL VERTICAL DE TRANSITO TIPO SR, SP Y/O SI, TABLERO EN LÁMINA CON LAMINA RETRORREFLECTIVA TIPO IV (75X75 cm) </t>
  </si>
  <si>
    <t>UND</t>
  </si>
  <si>
    <t>6.TRANSPORTE</t>
  </si>
  <si>
    <t>INV-E 900.2.2</t>
  </si>
  <si>
    <t>089003</t>
  </si>
  <si>
    <t>TRANSPORTE DE MATERIALES PROVENIENTES DE LA EXCAVACIÓN DE LA EXPLANACIÓN, CANALES Y PRÉSTAMOS PARA DISTANCIAS MAYORES DE MIL METROS (1.000 m) MEDIDOS A PARTIR DE CIEN METROS (100 m)
(Analizado para volqueta de 6 m3)</t>
  </si>
  <si>
    <t>M3-KM</t>
  </si>
  <si>
    <t>SUBTOTAL OBRAS  TRAMO 1</t>
  </si>
  <si>
    <t>TRAMO 2</t>
  </si>
  <si>
    <t>SUB-BASE GRANULAR CLASE A
(Analizada para tipo de gradacion SGB-50 clase A)</t>
  </si>
  <si>
    <t>ACERO DE REFUERZO FY = ________ MPA_x000D_
(ANALIZADO PARA ACERO DE REFUERZO FLEJADO DE FY 4200 MPA)</t>
  </si>
  <si>
    <t>DREN HORIZONTAL DE LONGITUD MENOR O IGUAL A VEINTE METROS (20 m)</t>
  </si>
  <si>
    <t>SUBTOTAL OBRAS  TRAMO 2</t>
  </si>
  <si>
    <t>SUBTOTAL OBRAS FRENTE I</t>
  </si>
  <si>
    <t>FRENTE II INTERVENCIÓN CON PAVIMENTO FLEXIBLE EN EL MUNICIPIO DE SAN PEDRO, VALLE DEL CAUCA, VÍA ALTERNA ENTRE GUAYABAL Y MONTEGRANDE</t>
  </si>
  <si>
    <t>CÓDIGO</t>
  </si>
  <si>
    <t>VALOR UNITARIO TOTAL</t>
  </si>
  <si>
    <t>EXPLANACIONES</t>
  </si>
  <si>
    <t>1.1</t>
  </si>
  <si>
    <t>1.2</t>
  </si>
  <si>
    <t xml:space="preserve">TERRAPLEN CON MATERIAL DE CANTERA  </t>
  </si>
  <si>
    <t>1.3</t>
  </si>
  <si>
    <t>INV-E 900.1</t>
  </si>
  <si>
    <t>TRANSPORTE DE MATERIAL PROVENIENTE DE LA EXCAVACIÓN EN MATERIAL COMÚN DE LA EXPLANACIÓN  CANALES Y PRESTAMO DISTANCIAS MAYORES DE MIL MTS (1.000) A PARTIR DE CIEN MTS(100) (Análizado para volquetas de 6M3)</t>
  </si>
  <si>
    <t>ESTRUCTURA DE PAVIMENTO</t>
  </si>
  <si>
    <t>2.1</t>
  </si>
  <si>
    <t>INV-E 320.3</t>
  </si>
  <si>
    <t>2.2</t>
  </si>
  <si>
    <t>INV-E 330.3</t>
  </si>
  <si>
    <t>BASE GRANULAR CLASE B 
(Analizada para tipo NT2, de gradacion BG 38, clase B)</t>
  </si>
  <si>
    <t>2.3</t>
  </si>
  <si>
    <t>INV-E 420.2</t>
  </si>
  <si>
    <t>RIEGO DE IMPRIMACIÓN CON EMULSIÓN ASFÁLTICA CRL-57</t>
  </si>
  <si>
    <t>2.4</t>
  </si>
  <si>
    <t xml:space="preserve">INV-E 450.2P </t>
  </si>
  <si>
    <t>MEZCLA DENSA EN CALIENTE TIPO MDC‐19  _x000D_
(COMPRA DE MEZCLA)</t>
  </si>
  <si>
    <t>OBRAS HIDRAULICAS</t>
  </si>
  <si>
    <t>3.1</t>
  </si>
  <si>
    <t>3.2</t>
  </si>
  <si>
    <t>3.3</t>
  </si>
  <si>
    <t>INV 210-22 A</t>
  </si>
  <si>
    <t>3.4</t>
  </si>
  <si>
    <t>3.5</t>
  </si>
  <si>
    <t>CABEZAL-CAJAS ALCANTARILLADO 3000 PSI</t>
  </si>
  <si>
    <t>SEÑALIZACIÓN Y SEGURIDAD</t>
  </si>
  <si>
    <t>4.1</t>
  </si>
  <si>
    <t>4.2</t>
  </si>
  <si>
    <t>INVIAS-E 700-22</t>
  </si>
  <si>
    <t>LÍNEA DE DEMARCACIÓN CON PINTURA EN FRÍO</t>
  </si>
  <si>
    <t>M</t>
  </si>
  <si>
    <t>4.3</t>
  </si>
  <si>
    <t>MARCA VIAL CON PINTURA EN FRÍO</t>
  </si>
  <si>
    <t>CARACTERIZACIÓN VIAL</t>
  </si>
  <si>
    <t>GLB</t>
  </si>
  <si>
    <t xml:space="preserve">SUBTOTAL OBRAS </t>
  </si>
  <si>
    <t>FRENTE III MEJORAMIENTO CON PAVIMENTO ASFALTICO VÍA TENERIFE - EL CERRITO</t>
  </si>
  <si>
    <t xml:space="preserve">VALOR UNITARIO </t>
  </si>
  <si>
    <t>INVIAS-E 210-22</t>
  </si>
  <si>
    <t>INVIAS-E 220.1-22</t>
  </si>
  <si>
    <t>INVIAS-E 900.-22</t>
  </si>
  <si>
    <t>TRANSPORTE DE MATERIALES PROVENIENTES DE LA EXCAVACION DE LA EXPLANACION, CANALES Y PRESTAMOS, ENTRE CIEN METROS (100 m) Y MIL METROS (1000 m) DE DISTANCIA
(Analizado para volqueta de 6 m3)</t>
  </si>
  <si>
    <t xml:space="preserve"> 083201 A</t>
  </si>
  <si>
    <t xml:space="preserve"> 083303 A</t>
  </si>
  <si>
    <t xml:space="preserve"> 084502 A</t>
  </si>
  <si>
    <t>VALLE 082017</t>
  </si>
  <si>
    <t>REMOCIÓN DE ALCANTARILLA</t>
  </si>
  <si>
    <t>VALLE 100422</t>
  </si>
  <si>
    <t>DEMOLICION CAJAS - CABEZALES (INCLUYE CARGUE)</t>
  </si>
  <si>
    <t>VALLE 100601</t>
  </si>
  <si>
    <t>EXCAVACION TIERRA A MANO</t>
  </si>
  <si>
    <t>INVIAS-E 661 – 22</t>
  </si>
  <si>
    <t>INVIAS-E 640-22</t>
  </si>
  <si>
    <t>3.6</t>
  </si>
  <si>
    <t>INVIAS-E 630 – 22</t>
  </si>
  <si>
    <t>3.7</t>
  </si>
  <si>
    <t>3.8</t>
  </si>
  <si>
    <t>INVIAS-E 640.1</t>
  </si>
  <si>
    <t>INVIAS-E 710-22</t>
  </si>
  <si>
    <t>MARCA VIAL CON PINTURA EN FRIO</t>
  </si>
  <si>
    <t>4.4</t>
  </si>
  <si>
    <t>INVIAS-E 701– 22</t>
  </si>
  <si>
    <t>TACHA REFLECTIVA TIPO _______
(Analizado para tacha tipo a con adhesivo bituminoso y/o termoplástico)</t>
  </si>
  <si>
    <t>FRENTE IV MEJORAMIENTO DEL TRAMO VIAL TORO-BOHIO  TORO - VALLE DEL CAUCA.</t>
  </si>
  <si>
    <t>No.</t>
  </si>
  <si>
    <t>ITEM PAGO</t>
  </si>
  <si>
    <t>CODIGO</t>
  </si>
  <si>
    <t>DESCRIPCION</t>
  </si>
  <si>
    <t>UNIDAD</t>
  </si>
  <si>
    <t>VALOR
UNITARIO</t>
  </si>
  <si>
    <t>VALOR
TOTAL</t>
  </si>
  <si>
    <t>PARTICULAR</t>
  </si>
  <si>
    <t>PRELIMINARES Y DEMOLICIONES</t>
  </si>
  <si>
    <t>INV-201.8</t>
  </si>
  <si>
    <t>DEMOLICIÓN DE PAVIMENTOS FLEXIBLES HASTA  12,5 CM DE ESPESOR</t>
  </si>
  <si>
    <t>INV-201.9</t>
  </si>
  <si>
    <t>DEMOLICIÓN DE PISOS Y ANDENES DE CONCRETO</t>
  </si>
  <si>
    <t>INV-201.7</t>
  </si>
  <si>
    <t>DEMOLICIÓN DE ESTRUCTURAS</t>
  </si>
  <si>
    <t>SUBTOTAL CAPITULO 1 - PRELIMINARES Y DEMOLICIONES</t>
  </si>
  <si>
    <t>INV-210.1.1</t>
  </si>
  <si>
    <t>INV-310.1</t>
  </si>
  <si>
    <t>CONFORMACIÓN DE LA CALZADA EXISTENTE</t>
  </si>
  <si>
    <t>INV-900.2.2</t>
  </si>
  <si>
    <t>TRANSPORTE DE MATERIALES PROVENIENTES DE LA EXCAVACIÓN DE LA EXPLANACIÓN, CANALES Y PRÉSTAMOS PARA DISTANCIAS MAYORES DE MIL METROS (1.000 m) MEDIDOS A PARTIR DE CIEN METROS (100 m) (Analizado para volqueta de 14 m3)</t>
  </si>
  <si>
    <t>SUBTOTAL CAPITULO 2 - EXPLANACIONES PARA VIA</t>
  </si>
  <si>
    <t>INV-231.1.1</t>
  </si>
  <si>
    <t>GEOTEXTIL NO TEJIDO PARA SEPARACIÓN DE SUELOS DE SUBRASANTE Y CAPAS GRANULARES
 (Analizado para geotextil no tejido)</t>
  </si>
  <si>
    <t>INV-311.1</t>
  </si>
  <si>
    <t>AFIRMADO</t>
  </si>
  <si>
    <t>INV-320.1.1</t>
  </si>
  <si>
    <t>INV-330.1.1</t>
  </si>
  <si>
    <t>BASE GRANULAR CLASE A</t>
  </si>
  <si>
    <t>SUBTOTAL CAPITULO 3 - AFIRMADOS, SUB-BASES Y BASES</t>
  </si>
  <si>
    <t>INV-420.2</t>
  </si>
  <si>
    <t>INV-421.1</t>
  </si>
  <si>
    <t xml:space="preserve">RIEGO DE LIGA CON EMULSIÓN ASFÁLTICA CRR-60 </t>
  </si>
  <si>
    <t>INV-450.2</t>
  </si>
  <si>
    <t>MEZCLA DENSA EN CALIENTE TIPO MDC‐19 
(COMPRA DE MEZCLA)</t>
  </si>
  <si>
    <t>INV-671.3</t>
  </si>
  <si>
    <t>CUNETA DE CONCRETO VACIADA IN SITU; INCLUYE LA CONFORMACION DE LA SUPERFICIE DE APOYO</t>
  </si>
  <si>
    <t>4.5</t>
  </si>
  <si>
    <t>INV-640.1</t>
  </si>
  <si>
    <t>4.6</t>
  </si>
  <si>
    <t>INV-901.3</t>
  </si>
  <si>
    <t>TRANSPORTE DE EQUIPO PARA INSTALACIÓN DE ASFALTO &gt; 50 KM</t>
  </si>
  <si>
    <t>TON-KM</t>
  </si>
  <si>
    <t>4.7</t>
  </si>
  <si>
    <t>INV-672.2</t>
  </si>
  <si>
    <t>BORDILLO EN CONCRETO VACIADO IN SITU; INCLUYE LA PREPARACION DE LA SUPERFICIE DE APOYO (ANALIZADO PARA BORDILLOS EN CONCRETO DIMENSIONES 0,20 X 0,35 )</t>
  </si>
  <si>
    <t>SUBTOTAL CAPITULO 4 - PAVIMENTO</t>
  </si>
  <si>
    <t>5.1</t>
  </si>
  <si>
    <t>INV-380.3</t>
  </si>
  <si>
    <t xml:space="preserve">RELLENO GRANULAR PARA TIERRA MECANICAMENTE ESTABILIZADA CON PÁNELES DE CONCRETO </t>
  </si>
  <si>
    <t>5.2</t>
  </si>
  <si>
    <t>INV-683.2</t>
  </si>
  <si>
    <t>GEOMALLA DE REFUERZO TIPO______ PARA MUROS DE TIERRA ESTABILIZADA MECANICAMENTE CON GEOSINTETICOS
(analizado para geomalla tipo uniaxial T 115)</t>
  </si>
  <si>
    <t>5.3</t>
  </si>
  <si>
    <t>GEOMALLA DE REFUERZO TIPO FORTGRID UX-75 PARA MUROS DE TIERRA ESTABILIZADA MECANICAMENTE CON GEOSINTETICOS</t>
  </si>
  <si>
    <t>5.4</t>
  </si>
  <si>
    <t>GEOMALLA DE REFUERZO TIPO FIBERTEX F-30G PARA MUROS DE TIERRA ESTABILIZADA MECANICAMENTE CON GEOSINTETICOS</t>
  </si>
  <si>
    <t>5.5</t>
  </si>
  <si>
    <t>INV-681.2</t>
  </si>
  <si>
    <t>GAVIONES O COLCHOGAVIONES DE MALLA DE ALAMBRE DE ACERO ENTRELAZADO ESTILO 2: RECUBRIMIENTO DE ALEACIÓN Zn-5A1-MM
(analizado para gavion de vol 2m3 (2 modulo de celda de 1 mt x 1mt x 1mt))</t>
  </si>
  <si>
    <t>5.6</t>
  </si>
  <si>
    <t>INV-621.1.1</t>
  </si>
  <si>
    <t>PILOTE DE CONCRETO VACIADO IN SITU DE DIÁMETRO 1,0 m, 28 Mpa. No incluye el acero</t>
  </si>
  <si>
    <t>5.7</t>
  </si>
  <si>
    <t>INV-621.8</t>
  </si>
  <si>
    <t>DESCABECE DE PILOTES
(Analizado para un pilote de diametro exterior = 1 m)</t>
  </si>
  <si>
    <t>5.8</t>
  </si>
  <si>
    <t>PRUEBA DE INTEGRIDAD  PARA PILOTES TIPO D1143</t>
  </si>
  <si>
    <t>5.9</t>
  </si>
  <si>
    <t>INV-630.1.3.2</t>
  </si>
  <si>
    <t>TIPO DE CONCRETO______
 (Analizado para concreto reforzado resistencia 28 Mpa, compra de mezcla)</t>
  </si>
  <si>
    <t>5.10</t>
  </si>
  <si>
    <t>086304</t>
  </si>
  <si>
    <t>5.11</t>
  </si>
  <si>
    <t>5.12</t>
  </si>
  <si>
    <t>INV-650.2</t>
  </si>
  <si>
    <t>086501</t>
  </si>
  <si>
    <t xml:space="preserve">FABRICACIÓN DE LA ESTRUCTURA METÁLICA </t>
  </si>
  <si>
    <t>5.13</t>
  </si>
  <si>
    <t>INV-642.1</t>
  </si>
  <si>
    <t>086421</t>
  </si>
  <si>
    <t>APOYO ELASTOMÉRICO 
(Analizado para apoyo elastomerico reforzado dureza 60)</t>
  </si>
  <si>
    <t>5.14</t>
  </si>
  <si>
    <t>INV-642.2.2</t>
  </si>
  <si>
    <t>086423</t>
  </si>
  <si>
    <t>SELLO PARA JUNTAS DE PUENTES 
(analizado para sello de compresion)</t>
  </si>
  <si>
    <t>SUBTOTAL CAPITULO 5 - PUENTE</t>
  </si>
  <si>
    <t>6.1</t>
  </si>
  <si>
    <t>INV-600.1.1</t>
  </si>
  <si>
    <t>EXCAVACIONES VARIAS SIN CLASIFICAR</t>
  </si>
  <si>
    <t>6.2</t>
  </si>
  <si>
    <t>CONFORM.COMPACT.SUBRASANTE CBR=95</t>
  </si>
  <si>
    <t>6.3</t>
  </si>
  <si>
    <t>6.4</t>
  </si>
  <si>
    <t>6.5</t>
  </si>
  <si>
    <t>6.6</t>
  </si>
  <si>
    <t>INV-610.2</t>
  </si>
  <si>
    <t xml:space="preserve">RELLENOS PARA ESTRUCTURAS CON RECEBO
(Analizado sin preparacion de superficie base del relleno) </t>
  </si>
  <si>
    <t>6.7</t>
  </si>
  <si>
    <t>6.8</t>
  </si>
  <si>
    <t>INV-650.3</t>
  </si>
  <si>
    <t>TRANSPORTE DE ESTRUCTURA METÁLICA</t>
  </si>
  <si>
    <t>6.9</t>
  </si>
  <si>
    <t>INV-650.4</t>
  </si>
  <si>
    <t>MONTAJE Y PINTURA DE ESTRUCTURA METÁLICA</t>
  </si>
  <si>
    <t>SUBTOTAL CAPITULO 6 - VIADUCTO TUBERIA</t>
  </si>
  <si>
    <t>7.1</t>
  </si>
  <si>
    <t>7.2</t>
  </si>
  <si>
    <t>INV-663.1</t>
  </si>
  <si>
    <t>TUBERÍA DE PLÁSTICO TIPO ____, NORMA___, DE DIÁMETRO INTERNO___ mm
(Analizado para tubería de plastico tipo pvc norma ntc-5055 de diámetro interno 900 mm)</t>
  </si>
  <si>
    <t>7.3</t>
  </si>
  <si>
    <t>7.4</t>
  </si>
  <si>
    <t>7.5</t>
  </si>
  <si>
    <t>083101</t>
  </si>
  <si>
    <t>7.6</t>
  </si>
  <si>
    <t>TIPO DE CONCRETO 
(ANALIZADO PARA CONCRETO REFORZADO RESISTENCIA 21 MPA, MEZCLA IN SITU)</t>
  </si>
  <si>
    <t>7.7</t>
  </si>
  <si>
    <t>INV-610.8</t>
  </si>
  <si>
    <t>RELLENOS CON MATERIAL FILTRANTE 3/4"</t>
  </si>
  <si>
    <t>7.8</t>
  </si>
  <si>
    <t>SUBTOTAL CAPITULO 7 - ALCANTARILLAS</t>
  </si>
  <si>
    <t>8.1</t>
  </si>
  <si>
    <t>INV-700.1</t>
  </si>
  <si>
    <t>8.2</t>
  </si>
  <si>
    <t>INV-700.3</t>
  </si>
  <si>
    <t>8.3</t>
  </si>
  <si>
    <t>INV-701.1.1</t>
  </si>
  <si>
    <t>087011</t>
  </si>
  <si>
    <t>8.4</t>
  </si>
  <si>
    <t>INV-710.1.1</t>
  </si>
  <si>
    <t>SUBTOTAL CAPITULO 8 - SEÑALIZACIÓN Y SEGURIDAD</t>
  </si>
  <si>
    <r>
      <t xml:space="preserve">PLAN DE MOVILIDAD DE TRANSITO (PMT) </t>
    </r>
    <r>
      <rPr>
        <sz val="11"/>
        <rFont val="Arial Narrow"/>
        <family val="2"/>
      </rPr>
      <t>Valor No Modificable</t>
    </r>
  </si>
  <si>
    <r>
      <t xml:space="preserve">PRESUPUESTO DEL PLAN DE ADAPTACIÓN A LA GUÍA AMBIENTAL. </t>
    </r>
    <r>
      <rPr>
        <sz val="11"/>
        <rFont val="Arial Narrow"/>
        <family val="2"/>
      </rPr>
      <t>Valor No Modificable</t>
    </r>
  </si>
  <si>
    <r>
      <t xml:space="preserve">SG-SST. </t>
    </r>
    <r>
      <rPr>
        <sz val="11"/>
        <rFont val="Arial Narrow"/>
        <family val="2"/>
      </rPr>
      <t>Valor No Modificable</t>
    </r>
  </si>
  <si>
    <t xml:space="preserve">SUBTOTAL OBRAS. </t>
  </si>
  <si>
    <r>
      <t xml:space="preserve">ICOCIV SEGÚN ANÁLISIS DE PROCENTAJE Y FLUJO DE CAJA PARA ACTIVIDAES 2026 </t>
    </r>
    <r>
      <rPr>
        <sz val="11"/>
        <rFont val="Arial Narrow"/>
        <family val="2"/>
      </rPr>
      <t>(Valor No Modificable)</t>
    </r>
  </si>
  <si>
    <t xml:space="preserve"> </t>
  </si>
  <si>
    <t>VALOR TOTAL</t>
  </si>
  <si>
    <t xml:space="preserve">NOTA 1:  Se debe tener en cuenta que el PRECIO UNITARIO incluye el valor de A.I.U. 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</si>
  <si>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</si>
  <si>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</si>
  <si>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ADMINISTRACIÓN</t>
  </si>
  <si>
    <t>A=</t>
  </si>
  <si>
    <t xml:space="preserve">NOTA 3: El A.I.U y su discriminación deben estar en porcentaje (%). </t>
  </si>
  <si>
    <t xml:space="preserve">IMPREVISTO
</t>
  </si>
  <si>
    <t>I=</t>
  </si>
  <si>
    <t xml:space="preserve">UTILIDAD
</t>
  </si>
  <si>
    <t>U=</t>
  </si>
  <si>
    <t>TOTAL A.I.U</t>
  </si>
  <si>
    <t>A.I.U.=</t>
  </si>
  <si>
    <t>VALOR TOTAL PREUPUESTO OFICIAL</t>
  </si>
  <si>
    <t>ARLEX SINISTERRA ALBORNOZ</t>
  </si>
  <si>
    <t xml:space="preserve">Subsecretario de Asistencia técnica. </t>
  </si>
  <si>
    <t>Ing. Víctor Hugo Ríos Bocanegra</t>
  </si>
  <si>
    <t>Rol Técnico.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</si>
</sst>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#,##0.0"/>
    <numFmt numFmtId="166" formatCode="_(&quot;$&quot;\ * #,##0.00_);_(&quot;$&quot;\ * \(#,##0.00\);_(&quot;$&quot;\ * &quot;-&quot;??_);_(@_)"/>
    <numFmt numFmtId="167" formatCode="_(&quot;$&quot;\ * #,##0_);_(&quot;$&quot;\ * \(#,##0\);_(&quot;$&quot;\ * &quot;-&quot;??_);_(@_)"/>
    <numFmt numFmtId="168" formatCode="_-* #,##0.0_-;\-* #,##0.0_-;_-* &quot;-&quot;??_-;_-@_-"/>
    <numFmt numFmtId="169" formatCode="&quot;Subtotal capitulo &quot;\ General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name val="Arial Narrow"/>
      <family val="2"/>
    </font>
    <font>
      <b/>
      <sz val="11"/>
      <name val="Arial Narrow"/>
      <family val="2"/>
    </font>
    <font>
      <sz val="10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8"/>
      <name val="Arial Narrow"/>
      <family val="2"/>
    </font>
    <font>
      <b/>
      <sz val="12"/>
      <name val="Arial Narrow"/>
      <family val="2"/>
    </font>
    <font>
      <b/>
      <sz val="11"/>
      <color rgb="FFFF0000"/>
      <name val="Arial Narrow"/>
      <family val="2"/>
    </font>
    <font>
      <sz val="11"/>
      <name val="Arial Narrow"/>
      <family val="2"/>
    </font>
    <font>
      <b/>
      <sz val="5"/>
      <name val="Arial Narrow"/>
      <family val="2"/>
    </font>
    <font>
      <sz val="5"/>
      <name val="Arial Narrow"/>
      <family val="2"/>
    </font>
    <font>
      <b/>
      <sz val="14"/>
      <name val="Arial Narrow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 style="medium">
        <color indexed="64"/>
      </right>
      <top/>
      <bottom style="double">
        <color auto="1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6" fontId="1" fillId="0" borderId="0" applyFont="0" applyFill="0" applyBorder="0" applyAlignment="0" applyProtection="0"/>
    <xf numFmtId="0" fontId="5" fillId="0" borderId="0"/>
  </cellStyleXfs>
  <cellXfs count="321">
    <xf numFmtId="0" fontId="0" fillId="0" borderId="0" xfId="0"/>
    <xf numFmtId="0" fontId="0" fillId="2" borderId="0" xfId="0" applyFill="1"/>
    <xf numFmtId="0" fontId="6" fillId="0" borderId="6" xfId="5" applyFont="1" applyBorder="1" applyAlignment="1">
      <alignment horizontal="left" vertical="center"/>
    </xf>
    <xf numFmtId="0" fontId="7" fillId="0" borderId="7" xfId="5" applyFont="1" applyBorder="1" applyAlignment="1">
      <alignment horizontal="left" vertical="center"/>
    </xf>
    <xf numFmtId="0" fontId="6" fillId="0" borderId="7" xfId="5" applyFont="1" applyBorder="1" applyAlignment="1">
      <alignment horizontal="left" vertical="center"/>
    </xf>
    <xf numFmtId="0" fontId="7" fillId="0" borderId="8" xfId="5" applyFont="1" applyBorder="1" applyAlignment="1">
      <alignment horizontal="left" vertical="center"/>
    </xf>
    <xf numFmtId="0" fontId="6" fillId="0" borderId="10" xfId="5" applyFont="1" applyBorder="1" applyAlignment="1">
      <alignment horizontal="left" vertical="center"/>
    </xf>
    <xf numFmtId="0" fontId="5" fillId="0" borderId="11" xfId="5" applyBorder="1"/>
    <xf numFmtId="0" fontId="6" fillId="0" borderId="11" xfId="5" applyFont="1" applyBorder="1" applyAlignment="1">
      <alignment horizontal="left" vertical="center"/>
    </xf>
    <xf numFmtId="0" fontId="7" fillId="0" borderId="12" xfId="5" applyFont="1" applyBorder="1" applyAlignment="1">
      <alignment horizontal="left" vertical="center"/>
    </xf>
    <xf numFmtId="0" fontId="8" fillId="2" borderId="24" xfId="7" applyFont="1" applyFill="1" applyBorder="1" applyAlignment="1">
      <alignment horizontal="center" vertical="center" wrapText="1"/>
    </xf>
    <xf numFmtId="0" fontId="8" fillId="2" borderId="25" xfId="7" applyFont="1" applyFill="1" applyBorder="1" applyAlignment="1">
      <alignment horizontal="center" vertical="center" wrapText="1"/>
    </xf>
    <xf numFmtId="0" fontId="10" fillId="0" borderId="25" xfId="8" applyFont="1" applyBorder="1" applyAlignment="1">
      <alignment horizontal="center" vertical="center" wrapText="1"/>
    </xf>
    <xf numFmtId="0" fontId="10" fillId="2" borderId="24" xfId="7" applyFont="1" applyFill="1" applyBorder="1" applyAlignment="1">
      <alignment horizontal="center" vertical="center" wrapText="1"/>
    </xf>
    <xf numFmtId="0" fontId="10" fillId="2" borderId="25" xfId="7" applyFont="1" applyFill="1" applyBorder="1" applyAlignment="1">
      <alignment horizontal="center" vertical="center" wrapText="1"/>
    </xf>
    <xf numFmtId="44" fontId="10" fillId="2" borderId="25" xfId="2" applyFont="1" applyFill="1" applyBorder="1" applyAlignment="1">
      <alignment horizontal="center" vertical="center" wrapText="1"/>
    </xf>
    <xf numFmtId="44" fontId="10" fillId="2" borderId="26" xfId="2" applyFont="1" applyFill="1" applyBorder="1" applyAlignment="1">
      <alignment horizontal="center" vertical="center" wrapText="1"/>
    </xf>
    <xf numFmtId="0" fontId="10" fillId="3" borderId="27" xfId="7" applyFont="1" applyFill="1" applyBorder="1" applyAlignment="1">
      <alignment vertical="center"/>
    </xf>
    <xf numFmtId="0" fontId="10" fillId="3" borderId="28" xfId="7" applyFont="1" applyFill="1" applyBorder="1" applyAlignment="1">
      <alignment vertical="center"/>
    </xf>
    <xf numFmtId="44" fontId="10" fillId="3" borderId="28" xfId="2" applyFont="1" applyFill="1" applyBorder="1" applyAlignment="1">
      <alignment vertical="center"/>
    </xf>
    <xf numFmtId="44" fontId="10" fillId="3" borderId="29" xfId="2" applyFont="1" applyFill="1" applyBorder="1" applyAlignment="1">
      <alignment vertical="center"/>
    </xf>
    <xf numFmtId="0" fontId="10" fillId="3" borderId="28" xfId="7" applyFont="1" applyFill="1" applyBorder="1" applyAlignment="1">
      <alignment horizontal="center" vertical="center"/>
    </xf>
    <xf numFmtId="0" fontId="9" fillId="0" borderId="0" xfId="11" applyFont="1"/>
    <xf numFmtId="0" fontId="9" fillId="0" borderId="0" xfId="11" applyFont="1" applyAlignment="1">
      <alignment horizontal="center"/>
    </xf>
    <xf numFmtId="2" fontId="9" fillId="0" borderId="0" xfId="11" applyNumberFormat="1" applyFont="1"/>
    <xf numFmtId="0" fontId="10" fillId="3" borderId="10" xfId="7" applyFont="1" applyFill="1" applyBorder="1" applyAlignment="1">
      <alignment vertical="center"/>
    </xf>
    <xf numFmtId="0" fontId="10" fillId="3" borderId="11" xfId="7" applyFont="1" applyFill="1" applyBorder="1" applyAlignment="1">
      <alignment vertical="center"/>
    </xf>
    <xf numFmtId="0" fontId="10" fillId="3" borderId="12" xfId="7" applyFont="1" applyFill="1" applyBorder="1" applyAlignment="1">
      <alignment vertical="center"/>
    </xf>
    <xf numFmtId="44" fontId="10" fillId="3" borderId="52" xfId="2" applyFont="1" applyFill="1" applyBorder="1" applyAlignment="1">
      <alignment vertical="center"/>
    </xf>
    <xf numFmtId="49" fontId="10" fillId="0" borderId="0" xfId="12" applyNumberFormat="1" applyFont="1" applyAlignment="1">
      <alignment horizontal="right" vertical="center"/>
    </xf>
    <xf numFmtId="0" fontId="9" fillId="0" borderId="10" xfId="7" applyFont="1" applyBorder="1" applyAlignment="1">
      <alignment horizontal="left" vertical="center"/>
    </xf>
    <xf numFmtId="2" fontId="9" fillId="0" borderId="11" xfId="7" applyNumberFormat="1" applyFont="1" applyBorder="1" applyAlignment="1">
      <alignment horizontal="center" vertical="center"/>
    </xf>
    <xf numFmtId="0" fontId="9" fillId="0" borderId="11" xfId="7" applyFont="1" applyBorder="1" applyAlignment="1">
      <alignment horizontal="left" vertical="center" wrapText="1"/>
    </xf>
    <xf numFmtId="0" fontId="9" fillId="0" borderId="11" xfId="7" applyFont="1" applyBorder="1" applyAlignment="1">
      <alignment horizontal="center" vertical="center"/>
    </xf>
    <xf numFmtId="4" fontId="9" fillId="0" borderId="31" xfId="9" applyNumberFormat="1" applyFont="1" applyBorder="1" applyAlignment="1">
      <alignment vertical="center" wrapText="1"/>
    </xf>
    <xf numFmtId="166" fontId="9" fillId="0" borderId="33" xfId="13" applyFont="1" applyBorder="1" applyAlignment="1">
      <alignment horizontal="right" vertical="center" wrapText="1"/>
    </xf>
    <xf numFmtId="166" fontId="10" fillId="0" borderId="48" xfId="13" applyFont="1" applyBorder="1" applyAlignment="1">
      <alignment horizontal="right" vertical="center" wrapText="1"/>
    </xf>
    <xf numFmtId="166" fontId="10" fillId="3" borderId="52" xfId="13" applyFont="1" applyFill="1" applyBorder="1" applyAlignment="1">
      <alignment vertical="center"/>
    </xf>
    <xf numFmtId="165" fontId="10" fillId="3" borderId="28" xfId="7" applyNumberFormat="1" applyFont="1" applyFill="1" applyBorder="1" applyAlignment="1">
      <alignment vertical="center"/>
    </xf>
    <xf numFmtId="3" fontId="10" fillId="3" borderId="28" xfId="2" applyNumberFormat="1" applyFont="1" applyFill="1" applyBorder="1" applyAlignment="1">
      <alignment vertical="center"/>
    </xf>
    <xf numFmtId="3" fontId="10" fillId="3" borderId="29" xfId="2" applyNumberFormat="1" applyFont="1" applyFill="1" applyBorder="1" applyAlignment="1">
      <alignment vertical="center"/>
    </xf>
    <xf numFmtId="0" fontId="9" fillId="0" borderId="50" xfId="7" applyFont="1" applyBorder="1" applyAlignment="1">
      <alignment horizontal="center" vertical="center"/>
    </xf>
    <xf numFmtId="0" fontId="9" fillId="0" borderId="31" xfId="7" applyFont="1" applyBorder="1" applyAlignment="1">
      <alignment horizontal="center" vertical="center"/>
    </xf>
    <xf numFmtId="0" fontId="9" fillId="0" borderId="31" xfId="7" applyFont="1" applyBorder="1" applyAlignment="1">
      <alignment horizontal="left" vertical="center" wrapText="1"/>
    </xf>
    <xf numFmtId="165" fontId="9" fillId="0" borderId="31" xfId="9" applyNumberFormat="1" applyFont="1" applyBorder="1" applyAlignment="1">
      <alignment vertical="center" wrapText="1"/>
    </xf>
    <xf numFmtId="3" fontId="9" fillId="0" borderId="31" xfId="2" applyNumberFormat="1" applyFont="1" applyBorder="1" applyAlignment="1">
      <alignment horizontal="right" vertical="center" wrapText="1"/>
    </xf>
    <xf numFmtId="3" fontId="9" fillId="2" borderId="32" xfId="2" applyNumberFormat="1" applyFont="1" applyFill="1" applyBorder="1" applyAlignment="1">
      <alignment horizontal="right" vertical="center" wrapText="1"/>
    </xf>
    <xf numFmtId="0" fontId="10" fillId="2" borderId="51" xfId="7" applyFont="1" applyFill="1" applyBorder="1" applyAlignment="1">
      <alignment horizontal="left" vertical="center"/>
    </xf>
    <xf numFmtId="0" fontId="10" fillId="2" borderId="19" xfId="7" applyFont="1" applyFill="1" applyBorder="1" applyAlignment="1">
      <alignment horizontal="center" vertical="center"/>
    </xf>
    <xf numFmtId="0" fontId="10" fillId="2" borderId="19" xfId="7" applyFont="1" applyFill="1" applyBorder="1" applyAlignment="1">
      <alignment horizontal="left" vertical="center" wrapText="1"/>
    </xf>
    <xf numFmtId="165" fontId="10" fillId="2" borderId="19" xfId="9" applyNumberFormat="1" applyFont="1" applyFill="1" applyBorder="1" applyAlignment="1">
      <alignment vertical="center" wrapText="1"/>
    </xf>
    <xf numFmtId="3" fontId="10" fillId="2" borderId="38" xfId="2" applyNumberFormat="1" applyFont="1" applyFill="1" applyBorder="1" applyAlignment="1">
      <alignment horizontal="right" vertical="center" wrapText="1"/>
    </xf>
    <xf numFmtId="3" fontId="10" fillId="2" borderId="32" xfId="2" applyNumberFormat="1" applyFont="1" applyFill="1" applyBorder="1" applyAlignment="1">
      <alignment horizontal="right" vertical="center"/>
    </xf>
    <xf numFmtId="0" fontId="0" fillId="2" borderId="54" xfId="0" applyFill="1" applyBorder="1"/>
    <xf numFmtId="0" fontId="12" fillId="2" borderId="44" xfId="4" applyFont="1" applyFill="1" applyBorder="1" applyAlignment="1">
      <alignment vertical="center" wrapText="1"/>
    </xf>
    <xf numFmtId="0" fontId="12" fillId="2" borderId="45" xfId="4" applyFont="1" applyFill="1" applyBorder="1" applyAlignment="1">
      <alignment vertical="center" wrapText="1"/>
    </xf>
    <xf numFmtId="0" fontId="12" fillId="2" borderId="55" xfId="4" applyFont="1" applyFill="1" applyBorder="1" applyAlignment="1">
      <alignment vertical="center" wrapText="1"/>
    </xf>
    <xf numFmtId="0" fontId="13" fillId="5" borderId="10" xfId="7" applyFont="1" applyFill="1" applyBorder="1" applyAlignment="1">
      <alignment vertical="center"/>
    </xf>
    <xf numFmtId="0" fontId="13" fillId="5" borderId="11" xfId="7" applyFont="1" applyFill="1" applyBorder="1" applyAlignment="1">
      <alignment vertical="center"/>
    </xf>
    <xf numFmtId="0" fontId="13" fillId="5" borderId="11" xfId="7" applyFont="1" applyFill="1" applyBorder="1" applyAlignment="1">
      <alignment vertical="center" wrapText="1"/>
    </xf>
    <xf numFmtId="0" fontId="13" fillId="5" borderId="47" xfId="7" applyFont="1" applyFill="1" applyBorder="1" applyAlignment="1">
      <alignment vertical="center"/>
    </xf>
    <xf numFmtId="0" fontId="13" fillId="5" borderId="12" xfId="7" applyFont="1" applyFill="1" applyBorder="1" applyAlignment="1">
      <alignment vertical="center"/>
    </xf>
    <xf numFmtId="0" fontId="4" fillId="2" borderId="24" xfId="7" applyFont="1" applyFill="1" applyBorder="1" applyAlignment="1">
      <alignment horizontal="center" vertical="center" wrapText="1"/>
    </xf>
    <xf numFmtId="49" fontId="4" fillId="0" borderId="53" xfId="8" applyNumberFormat="1" applyFont="1" applyBorder="1" applyAlignment="1">
      <alignment horizontal="center" vertical="center" wrapText="1"/>
    </xf>
    <xf numFmtId="0" fontId="4" fillId="0" borderId="25" xfId="8" applyFont="1" applyBorder="1" applyAlignment="1">
      <alignment horizontal="centerContinuous" vertical="center" wrapText="1"/>
    </xf>
    <xf numFmtId="0" fontId="4" fillId="2" borderId="25" xfId="7" applyFont="1" applyFill="1" applyBorder="1" applyAlignment="1">
      <alignment horizontal="center" vertical="center" wrapText="1"/>
    </xf>
    <xf numFmtId="166" fontId="4" fillId="2" borderId="25" xfId="13" applyFont="1" applyFill="1" applyBorder="1" applyAlignment="1">
      <alignment horizontal="center" vertical="center" wrapText="1"/>
    </xf>
    <xf numFmtId="0" fontId="4" fillId="2" borderId="26" xfId="13" applyNumberFormat="1" applyFont="1" applyFill="1" applyBorder="1" applyAlignment="1">
      <alignment horizontal="center" vertical="center" wrapText="1"/>
    </xf>
    <xf numFmtId="0" fontId="4" fillId="2" borderId="14" xfId="7" applyFont="1" applyFill="1" applyBorder="1" applyAlignment="1">
      <alignment horizontal="center" vertical="center" wrapText="1"/>
    </xf>
    <xf numFmtId="49" fontId="4" fillId="0" borderId="4" xfId="8" applyNumberFormat="1" applyFont="1" applyBorder="1" applyAlignment="1">
      <alignment horizontal="center" vertical="center" wrapText="1"/>
    </xf>
    <xf numFmtId="0" fontId="4" fillId="0" borderId="4" xfId="8" applyFont="1" applyBorder="1" applyAlignment="1">
      <alignment horizontal="center" vertical="center" wrapText="1"/>
    </xf>
    <xf numFmtId="0" fontId="14" fillId="2" borderId="4" xfId="7" applyFont="1" applyFill="1" applyBorder="1" applyAlignment="1">
      <alignment horizontal="center" vertical="center" wrapText="1"/>
    </xf>
    <xf numFmtId="0" fontId="4" fillId="2" borderId="4" xfId="7" applyFont="1" applyFill="1" applyBorder="1" applyAlignment="1">
      <alignment horizontal="center" vertical="center" wrapText="1"/>
    </xf>
    <xf numFmtId="166" fontId="4" fillId="2" borderId="4" xfId="13" applyFont="1" applyFill="1" applyBorder="1" applyAlignment="1">
      <alignment horizontal="center" vertical="center" wrapText="1"/>
    </xf>
    <xf numFmtId="0" fontId="4" fillId="2" borderId="5" xfId="13" applyNumberFormat="1" applyFont="1" applyFill="1" applyBorder="1" applyAlignment="1">
      <alignment horizontal="center" vertical="center" wrapText="1"/>
    </xf>
    <xf numFmtId="0" fontId="4" fillId="6" borderId="27" xfId="7" applyFont="1" applyFill="1" applyBorder="1" applyAlignment="1">
      <alignment horizontal="center" vertical="center"/>
    </xf>
    <xf numFmtId="49" fontId="4" fillId="6" borderId="28" xfId="7" applyNumberFormat="1" applyFont="1" applyFill="1" applyBorder="1" applyAlignment="1">
      <alignment vertical="center"/>
    </xf>
    <xf numFmtId="0" fontId="4" fillId="6" borderId="28" xfId="7" applyFont="1" applyFill="1" applyBorder="1" applyAlignment="1">
      <alignment vertical="center"/>
    </xf>
    <xf numFmtId="4" fontId="4" fillId="6" borderId="28" xfId="7" applyNumberFormat="1" applyFont="1" applyFill="1" applyBorder="1" applyAlignment="1">
      <alignment horizontal="center" vertical="center"/>
    </xf>
    <xf numFmtId="166" fontId="4" fillId="6" borderId="28" xfId="13" applyFont="1" applyFill="1" applyBorder="1" applyAlignment="1">
      <alignment vertical="center"/>
    </xf>
    <xf numFmtId="166" fontId="4" fillId="6" borderId="29" xfId="13" applyFont="1" applyFill="1" applyBorder="1" applyAlignment="1">
      <alignment vertical="center"/>
    </xf>
    <xf numFmtId="0" fontId="15" fillId="0" borderId="56" xfId="7" applyFont="1" applyBorder="1" applyAlignment="1">
      <alignment horizontal="centerContinuous" vertical="center"/>
    </xf>
    <xf numFmtId="49" fontId="15" fillId="0" borderId="40" xfId="7" applyNumberFormat="1" applyFont="1" applyBorder="1" applyAlignment="1">
      <alignment horizontal="centerContinuous" vertical="center"/>
    </xf>
    <xf numFmtId="169" fontId="15" fillId="0" borderId="40" xfId="7" applyNumberFormat="1" applyFont="1" applyBorder="1" applyAlignment="1">
      <alignment horizontal="centerContinuous" vertical="center"/>
    </xf>
    <xf numFmtId="169" fontId="15" fillId="0" borderId="40" xfId="9" applyNumberFormat="1" applyFont="1" applyBorder="1" applyAlignment="1">
      <alignment horizontal="centerContinuous" vertical="center" wrapText="1"/>
    </xf>
    <xf numFmtId="169" fontId="15" fillId="0" borderId="40" xfId="13" applyNumberFormat="1" applyFont="1" applyBorder="1" applyAlignment="1">
      <alignment horizontal="centerContinuous" vertical="center" wrapText="1"/>
    </xf>
    <xf numFmtId="169" fontId="15" fillId="0" borderId="57" xfId="13" applyNumberFormat="1" applyFont="1" applyBorder="1" applyAlignment="1">
      <alignment horizontal="centerContinuous" vertical="center" wrapText="1"/>
    </xf>
    <xf numFmtId="166" fontId="4" fillId="0" borderId="48" xfId="13" applyFont="1" applyBorder="1" applyAlignment="1">
      <alignment horizontal="right" vertical="center"/>
    </xf>
    <xf numFmtId="49" fontId="16" fillId="2" borderId="0" xfId="12" applyNumberFormat="1" applyFont="1" applyFill="1" applyAlignment="1">
      <alignment horizontal="right" vertical="center"/>
    </xf>
    <xf numFmtId="49" fontId="16" fillId="2" borderId="0" xfId="12" applyNumberFormat="1" applyFont="1" applyFill="1" applyAlignment="1">
      <alignment horizontal="right" vertical="center" wrapText="1"/>
    </xf>
    <xf numFmtId="49" fontId="16" fillId="0" borderId="0" xfId="12" applyNumberFormat="1" applyFont="1" applyAlignment="1">
      <alignment horizontal="right" vertical="center"/>
    </xf>
    <xf numFmtId="166" fontId="16" fillId="0" borderId="0" xfId="13" applyFont="1" applyBorder="1" applyAlignment="1">
      <alignment horizontal="right" vertical="center"/>
    </xf>
    <xf numFmtId="49" fontId="15" fillId="2" borderId="0" xfId="11" applyNumberFormat="1" applyFont="1" applyFill="1"/>
    <xf numFmtId="0" fontId="15" fillId="2" borderId="0" xfId="11" applyFont="1" applyFill="1"/>
    <xf numFmtId="0" fontId="4" fillId="2" borderId="0" xfId="11" applyFont="1" applyFill="1" applyAlignment="1">
      <alignment vertical="center" wrapText="1"/>
    </xf>
    <xf numFmtId="166" fontId="15" fillId="0" borderId="26" xfId="13" applyFont="1" applyBorder="1" applyAlignment="1">
      <alignment vertical="center"/>
    </xf>
    <xf numFmtId="0" fontId="15" fillId="2" borderId="0" xfId="8" applyFont="1" applyFill="1" applyAlignment="1">
      <alignment horizontal="center" vertical="center"/>
    </xf>
    <xf numFmtId="49" fontId="15" fillId="2" borderId="0" xfId="8" applyNumberFormat="1" applyFont="1" applyFill="1" applyAlignment="1">
      <alignment horizontal="center" vertical="center"/>
    </xf>
    <xf numFmtId="166" fontId="15" fillId="0" borderId="32" xfId="13" applyFont="1" applyBorder="1" applyAlignment="1">
      <alignment vertical="center"/>
    </xf>
    <xf numFmtId="0" fontId="17" fillId="2" borderId="0" xfId="8" applyFont="1" applyFill="1" applyAlignment="1">
      <alignment horizontal="center" vertical="center"/>
    </xf>
    <xf numFmtId="49" fontId="17" fillId="2" borderId="0" xfId="8" applyNumberFormat="1" applyFont="1" applyFill="1" applyAlignment="1">
      <alignment horizontal="center" vertical="center"/>
    </xf>
    <xf numFmtId="0" fontId="17" fillId="2" borderId="0" xfId="11" applyFont="1" applyFill="1" applyAlignment="1">
      <alignment horizontal="left" vertical="center" wrapText="1"/>
    </xf>
    <xf numFmtId="0" fontId="4" fillId="2" borderId="0" xfId="11" applyFont="1" applyFill="1" applyAlignment="1">
      <alignment horizontal="left" vertical="center" wrapText="1"/>
    </xf>
    <xf numFmtId="167" fontId="18" fillId="6" borderId="48" xfId="13" applyNumberFormat="1" applyFont="1" applyFill="1" applyBorder="1" applyAlignment="1">
      <alignment vertical="center"/>
    </xf>
    <xf numFmtId="49" fontId="17" fillId="2" borderId="0" xfId="11" applyNumberFormat="1" applyFont="1" applyFill="1" applyAlignment="1">
      <alignment horizontal="center"/>
    </xf>
    <xf numFmtId="0" fontId="17" fillId="2" borderId="0" xfId="11" applyFont="1" applyFill="1" applyAlignment="1">
      <alignment horizontal="center"/>
    </xf>
    <xf numFmtId="0" fontId="17" fillId="2" borderId="0" xfId="11" applyFont="1" applyFill="1" applyAlignment="1">
      <alignment wrapText="1"/>
    </xf>
    <xf numFmtId="0" fontId="17" fillId="0" borderId="0" xfId="11" applyFont="1"/>
    <xf numFmtId="2" fontId="17" fillId="0" borderId="0" xfId="11" applyNumberFormat="1" applyFont="1"/>
    <xf numFmtId="166" fontId="17" fillId="0" borderId="0" xfId="13" applyFont="1" applyBorder="1"/>
    <xf numFmtId="0" fontId="15" fillId="0" borderId="44" xfId="14" applyFont="1" applyBorder="1" applyAlignment="1">
      <alignment vertical="center"/>
    </xf>
    <xf numFmtId="0" fontId="15" fillId="0" borderId="45" xfId="14" applyFont="1" applyBorder="1" applyAlignment="1">
      <alignment vertical="center"/>
    </xf>
    <xf numFmtId="0" fontId="15" fillId="0" borderId="45" xfId="14" applyFont="1" applyBorder="1" applyAlignment="1">
      <alignment horizontal="center" vertical="center"/>
    </xf>
    <xf numFmtId="0" fontId="15" fillId="0" borderId="55" xfId="14" applyFont="1" applyBorder="1" applyAlignment="1">
      <alignment vertical="center"/>
    </xf>
    <xf numFmtId="3" fontId="4" fillId="0" borderId="38" xfId="6" applyNumberFormat="1" applyFont="1" applyBorder="1" applyAlignment="1">
      <alignment horizontal="center" vertical="center" wrapText="1"/>
    </xf>
    <xf numFmtId="3" fontId="4" fillId="0" borderId="30" xfId="6" applyNumberFormat="1" applyFont="1" applyBorder="1" applyAlignment="1">
      <alignment vertical="center" wrapText="1"/>
    </xf>
    <xf numFmtId="166" fontId="4" fillId="0" borderId="58" xfId="13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166" fontId="4" fillId="0" borderId="31" xfId="13" applyFont="1" applyFill="1" applyBorder="1" applyAlignment="1">
      <alignment horizontal="center" vertical="center"/>
    </xf>
    <xf numFmtId="10" fontId="15" fillId="0" borderId="32" xfId="3" applyNumberFormat="1" applyFont="1" applyFill="1" applyBorder="1" applyAlignment="1">
      <alignment horizontal="center" vertical="center"/>
    </xf>
    <xf numFmtId="0" fontId="15" fillId="0" borderId="13" xfId="11" applyFont="1" applyBorder="1" applyAlignment="1">
      <alignment horizontal="center" vertical="center"/>
    </xf>
    <xf numFmtId="49" fontId="15" fillId="0" borderId="0" xfId="5" applyNumberFormat="1" applyFont="1" applyAlignment="1">
      <alignment vertical="center" wrapText="1"/>
    </xf>
    <xf numFmtId="0" fontId="15" fillId="0" borderId="0" xfId="5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15" fillId="0" borderId="13" xfId="5" applyFont="1" applyBorder="1" applyAlignment="1">
      <alignment horizontal="center" vertical="center" wrapText="1"/>
    </xf>
    <xf numFmtId="0" fontId="15" fillId="0" borderId="10" xfId="5" applyFont="1" applyBorder="1" applyAlignment="1">
      <alignment horizontal="center" vertical="center" wrapText="1"/>
    </xf>
    <xf numFmtId="49" fontId="15" fillId="0" borderId="11" xfId="5" applyNumberFormat="1" applyFont="1" applyBorder="1" applyAlignment="1">
      <alignment vertical="center" wrapText="1"/>
    </xf>
    <xf numFmtId="0" fontId="15" fillId="0" borderId="11" xfId="5" applyFont="1" applyBorder="1" applyAlignment="1">
      <alignment vertical="center" wrapText="1"/>
    </xf>
    <xf numFmtId="167" fontId="19" fillId="7" borderId="60" xfId="13" applyNumberFormat="1" applyFont="1" applyFill="1" applyBorder="1" applyAlignment="1">
      <alignment vertical="center"/>
    </xf>
    <xf numFmtId="0" fontId="9" fillId="0" borderId="18" xfId="7" applyFont="1" applyBorder="1" applyAlignment="1">
      <alignment horizontal="center" vertical="center"/>
    </xf>
    <xf numFmtId="0" fontId="5" fillId="0" borderId="30" xfId="7" applyBorder="1" applyAlignment="1">
      <alignment horizontal="center" vertical="center"/>
    </xf>
    <xf numFmtId="0" fontId="5" fillId="0" borderId="31" xfId="7" applyBorder="1" applyAlignment="1">
      <alignment horizontal="center" vertical="center"/>
    </xf>
    <xf numFmtId="165" fontId="9" fillId="0" borderId="31" xfId="9" applyNumberFormat="1" applyFont="1" applyFill="1" applyBorder="1" applyAlignment="1">
      <alignment vertical="center" wrapText="1"/>
    </xf>
    <xf numFmtId="3" fontId="9" fillId="0" borderId="31" xfId="2" applyNumberFormat="1" applyFont="1" applyFill="1" applyBorder="1" applyAlignment="1">
      <alignment horizontal="right" vertical="center" wrapText="1"/>
    </xf>
    <xf numFmtId="3" fontId="9" fillId="0" borderId="32" xfId="2" applyNumberFormat="1" applyFont="1" applyFill="1" applyBorder="1" applyAlignment="1">
      <alignment horizontal="right" vertical="center" wrapText="1"/>
    </xf>
    <xf numFmtId="49" fontId="5" fillId="0" borderId="31" xfId="8" applyNumberFormat="1" applyBorder="1" applyAlignment="1">
      <alignment horizontal="center" vertical="center"/>
    </xf>
    <xf numFmtId="165" fontId="9" fillId="0" borderId="22" xfId="9" applyNumberFormat="1" applyFont="1" applyFill="1" applyBorder="1" applyAlignment="1">
      <alignment vertical="center" wrapText="1"/>
    </xf>
    <xf numFmtId="3" fontId="9" fillId="0" borderId="33" xfId="2" applyNumberFormat="1" applyFont="1" applyFill="1" applyBorder="1" applyAlignment="1">
      <alignment horizontal="right" vertical="center" wrapText="1"/>
    </xf>
    <xf numFmtId="3" fontId="10" fillId="0" borderId="23" xfId="2" applyNumberFormat="1" applyFont="1" applyFill="1" applyBorder="1" applyAlignment="1">
      <alignment horizontal="right" vertical="center"/>
    </xf>
    <xf numFmtId="0" fontId="10" fillId="0" borderId="27" xfId="7" applyFont="1" applyBorder="1" applyAlignment="1">
      <alignment vertical="center"/>
    </xf>
    <xf numFmtId="0" fontId="10" fillId="0" borderId="28" xfId="7" applyFont="1" applyBorder="1" applyAlignment="1">
      <alignment vertical="center"/>
    </xf>
    <xf numFmtId="165" fontId="10" fillId="0" borderId="28" xfId="7" applyNumberFormat="1" applyFont="1" applyBorder="1" applyAlignment="1">
      <alignment vertical="center"/>
    </xf>
    <xf numFmtId="3" fontId="10" fillId="0" borderId="28" xfId="2" applyNumberFormat="1" applyFont="1" applyFill="1" applyBorder="1" applyAlignment="1">
      <alignment vertical="center"/>
    </xf>
    <xf numFmtId="3" fontId="10" fillId="0" borderId="29" xfId="2" applyNumberFormat="1" applyFont="1" applyFill="1" applyBorder="1" applyAlignment="1">
      <alignment vertical="center"/>
    </xf>
    <xf numFmtId="0" fontId="9" fillId="0" borderId="31" xfId="7" applyFont="1" applyBorder="1" applyAlignment="1">
      <alignment horizontal="left" vertical="center"/>
    </xf>
    <xf numFmtId="0" fontId="9" fillId="0" borderId="11" xfId="4" applyFont="1" applyBorder="1"/>
    <xf numFmtId="0" fontId="5" fillId="0" borderId="11" xfId="4" applyFont="1" applyBorder="1" applyAlignment="1">
      <alignment horizontal="center"/>
    </xf>
    <xf numFmtId="3" fontId="9" fillId="0" borderId="11" xfId="2" applyNumberFormat="1" applyFont="1" applyFill="1" applyBorder="1"/>
    <xf numFmtId="0" fontId="8" fillId="0" borderId="28" xfId="7" applyFont="1" applyBorder="1" applyAlignment="1">
      <alignment vertical="center"/>
    </xf>
    <xf numFmtId="0" fontId="5" fillId="0" borderId="34" xfId="0" applyFont="1" applyBorder="1" applyAlignment="1">
      <alignment vertical="top" wrapText="1"/>
    </xf>
    <xf numFmtId="0" fontId="5" fillId="0" borderId="31" xfId="8" applyBorder="1" applyAlignment="1">
      <alignment horizontal="center" vertical="center"/>
    </xf>
    <xf numFmtId="49" fontId="5" fillId="0" borderId="34" xfId="0" applyNumberFormat="1" applyFont="1" applyBorder="1" applyAlignment="1">
      <alignment vertical="top" wrapText="1"/>
    </xf>
    <xf numFmtId="0" fontId="5" fillId="0" borderId="31" xfId="10" applyBorder="1" applyAlignment="1">
      <alignment horizontal="center" vertical="center"/>
    </xf>
    <xf numFmtId="0" fontId="9" fillId="0" borderId="31" xfId="10" applyFont="1" applyBorder="1" applyAlignment="1">
      <alignment horizontal="left" vertical="center" wrapText="1"/>
    </xf>
    <xf numFmtId="0" fontId="9" fillId="0" borderId="31" xfId="10" applyFont="1" applyBorder="1" applyAlignment="1">
      <alignment horizontal="center" vertical="center"/>
    </xf>
    <xf numFmtId="3" fontId="9" fillId="0" borderId="31" xfId="2" quotePrefix="1" applyNumberFormat="1" applyFont="1" applyFill="1" applyBorder="1" applyAlignment="1">
      <alignment horizontal="right" vertical="center" wrapText="1"/>
    </xf>
    <xf numFmtId="0" fontId="9" fillId="0" borderId="35" xfId="7" applyFont="1" applyBorder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5" fillId="0" borderId="0" xfId="7" applyAlignment="1">
      <alignment horizontal="center" vertical="center"/>
    </xf>
    <xf numFmtId="0" fontId="9" fillId="0" borderId="0" xfId="7" applyFont="1" applyAlignment="1">
      <alignment horizontal="left" vertical="center" wrapText="1"/>
    </xf>
    <xf numFmtId="3" fontId="9" fillId="0" borderId="36" xfId="2" applyNumberFormat="1" applyFont="1" applyFill="1" applyBorder="1" applyAlignment="1">
      <alignment horizontal="right" vertical="center" wrapText="1"/>
    </xf>
    <xf numFmtId="3" fontId="10" fillId="0" borderId="37" xfId="2" applyNumberFormat="1" applyFont="1" applyFill="1" applyBorder="1" applyAlignment="1">
      <alignment horizontal="right" vertical="center"/>
    </xf>
    <xf numFmtId="2" fontId="5" fillId="0" borderId="31" xfId="7" applyNumberFormat="1" applyBorder="1" applyAlignment="1">
      <alignment horizontal="center" vertical="center"/>
    </xf>
    <xf numFmtId="2" fontId="5" fillId="0" borderId="11" xfId="7" applyNumberFormat="1" applyBorder="1" applyAlignment="1">
      <alignment horizontal="center" vertical="center"/>
    </xf>
    <xf numFmtId="0" fontId="9" fillId="0" borderId="11" xfId="7" applyFont="1" applyBorder="1" applyAlignment="1">
      <alignment horizontal="left" vertical="center"/>
    </xf>
    <xf numFmtId="49" fontId="5" fillId="0" borderId="38" xfId="0" applyNumberFormat="1" applyFont="1" applyBorder="1" applyAlignment="1">
      <alignment vertical="top" wrapText="1"/>
    </xf>
    <xf numFmtId="4" fontId="9" fillId="0" borderId="31" xfId="9" applyNumberFormat="1" applyFont="1" applyFill="1" applyBorder="1" applyAlignment="1">
      <alignment vertical="center" wrapText="1"/>
    </xf>
    <xf numFmtId="44" fontId="10" fillId="0" borderId="29" xfId="2" applyFont="1" applyFill="1" applyBorder="1" applyAlignment="1">
      <alignment vertical="center"/>
    </xf>
    <xf numFmtId="0" fontId="8" fillId="0" borderId="24" xfId="7" applyFont="1" applyBorder="1" applyAlignment="1">
      <alignment horizontal="center" vertical="center" wrapText="1"/>
    </xf>
    <xf numFmtId="0" fontId="8" fillId="0" borderId="25" xfId="7" applyFont="1" applyBorder="1" applyAlignment="1">
      <alignment horizontal="center" vertical="center" wrapText="1"/>
    </xf>
    <xf numFmtId="44" fontId="8" fillId="0" borderId="25" xfId="2" applyFont="1" applyFill="1" applyBorder="1" applyAlignment="1">
      <alignment horizontal="center" vertical="center" wrapText="1"/>
    </xf>
    <xf numFmtId="44" fontId="8" fillId="0" borderId="26" xfId="2" applyFont="1" applyFill="1" applyBorder="1" applyAlignment="1">
      <alignment horizontal="center" vertical="center" wrapText="1"/>
    </xf>
    <xf numFmtId="44" fontId="10" fillId="0" borderId="28" xfId="2" applyFont="1" applyFill="1" applyBorder="1" applyAlignment="1">
      <alignment vertical="center"/>
    </xf>
    <xf numFmtId="0" fontId="9" fillId="0" borderId="11" xfId="4" applyFont="1" applyBorder="1" applyAlignment="1">
      <alignment horizontal="center"/>
    </xf>
    <xf numFmtId="3" fontId="9" fillId="0" borderId="0" xfId="2" applyNumberFormat="1" applyFont="1" applyFill="1" applyBorder="1" applyAlignment="1">
      <alignment horizontal="right" vertical="center"/>
    </xf>
    <xf numFmtId="165" fontId="9" fillId="0" borderId="40" xfId="9" applyNumberFormat="1" applyFont="1" applyFill="1" applyBorder="1" applyAlignment="1">
      <alignment vertical="center" wrapText="1"/>
    </xf>
    <xf numFmtId="44" fontId="9" fillId="0" borderId="33" xfId="2" applyFont="1" applyFill="1" applyBorder="1" applyAlignment="1">
      <alignment horizontal="right" vertical="center" wrapText="1"/>
    </xf>
    <xf numFmtId="44" fontId="10" fillId="0" borderId="23" xfId="2" applyFont="1" applyFill="1" applyBorder="1" applyAlignment="1">
      <alignment horizontal="right" vertical="center"/>
    </xf>
    <xf numFmtId="0" fontId="10" fillId="0" borderId="24" xfId="7" applyFont="1" applyBorder="1" applyAlignment="1">
      <alignment horizontal="center" vertical="center" wrapText="1"/>
    </xf>
    <xf numFmtId="0" fontId="10" fillId="0" borderId="25" xfId="7" applyFont="1" applyBorder="1" applyAlignment="1">
      <alignment horizontal="center" vertical="center" wrapText="1"/>
    </xf>
    <xf numFmtId="0" fontId="10" fillId="0" borderId="46" xfId="8" applyFont="1" applyBorder="1" applyAlignment="1">
      <alignment horizontal="center" vertical="center" wrapText="1"/>
    </xf>
    <xf numFmtId="44" fontId="10" fillId="0" borderId="25" xfId="2" applyFont="1" applyFill="1" applyBorder="1" applyAlignment="1">
      <alignment horizontal="center" vertical="center" wrapText="1"/>
    </xf>
    <xf numFmtId="44" fontId="10" fillId="0" borderId="26" xfId="2" applyFont="1" applyFill="1" applyBorder="1" applyAlignment="1">
      <alignment horizontal="center" vertical="center" wrapText="1"/>
    </xf>
    <xf numFmtId="0" fontId="10" fillId="0" borderId="28" xfId="7" applyFont="1" applyBorder="1" applyAlignment="1">
      <alignment horizontal="center" vertical="center"/>
    </xf>
    <xf numFmtId="0" fontId="9" fillId="0" borderId="30" xfId="7" applyFont="1" applyBorder="1" applyAlignment="1">
      <alignment horizontal="center" vertical="center"/>
    </xf>
    <xf numFmtId="0" fontId="10" fillId="0" borderId="35" xfId="7" applyFont="1" applyBorder="1" applyAlignment="1">
      <alignment horizontal="left" vertical="center"/>
    </xf>
    <xf numFmtId="0" fontId="10" fillId="0" borderId="0" xfId="7" applyFont="1" applyAlignment="1">
      <alignment horizontal="center" vertical="center"/>
    </xf>
    <xf numFmtId="0" fontId="10" fillId="0" borderId="0" xfId="7" applyFont="1" applyAlignment="1">
      <alignment horizontal="left" vertical="center" wrapText="1"/>
    </xf>
    <xf numFmtId="165" fontId="10" fillId="0" borderId="47" xfId="9" applyNumberFormat="1" applyFont="1" applyFill="1" applyBorder="1" applyAlignment="1">
      <alignment vertical="center" wrapText="1"/>
    </xf>
    <xf numFmtId="3" fontId="10" fillId="0" borderId="36" xfId="2" applyNumberFormat="1" applyFont="1" applyFill="1" applyBorder="1" applyAlignment="1">
      <alignment horizontal="right" vertical="center" wrapText="1"/>
    </xf>
    <xf numFmtId="3" fontId="10" fillId="0" borderId="48" xfId="2" applyNumberFormat="1" applyFont="1" applyFill="1" applyBorder="1" applyAlignment="1">
      <alignment horizontal="right" vertical="center"/>
    </xf>
    <xf numFmtId="3" fontId="9" fillId="0" borderId="30" xfId="2" applyNumberFormat="1" applyFont="1" applyFill="1" applyBorder="1" applyAlignment="1">
      <alignment vertical="center"/>
    </xf>
    <xf numFmtId="44" fontId="10" fillId="0" borderId="49" xfId="2" applyFont="1" applyFill="1" applyBorder="1" applyAlignment="1">
      <alignment horizontal="right" vertical="center" wrapText="1"/>
    </xf>
    <xf numFmtId="0" fontId="10" fillId="0" borderId="51" xfId="7" applyFont="1" applyBorder="1" applyAlignment="1">
      <alignment horizontal="left" vertical="center"/>
    </xf>
    <xf numFmtId="0" fontId="10" fillId="0" borderId="19" xfId="7" applyFont="1" applyBorder="1" applyAlignment="1">
      <alignment horizontal="center" vertical="center"/>
    </xf>
    <xf numFmtId="0" fontId="10" fillId="0" borderId="19" xfId="7" applyFont="1" applyBorder="1" applyAlignment="1">
      <alignment horizontal="left" vertical="center" wrapText="1"/>
    </xf>
    <xf numFmtId="165" fontId="10" fillId="0" borderId="19" xfId="9" applyNumberFormat="1" applyFont="1" applyFill="1" applyBorder="1" applyAlignment="1">
      <alignment vertical="center" wrapText="1"/>
    </xf>
    <xf numFmtId="3" fontId="10" fillId="0" borderId="38" xfId="2" applyNumberFormat="1" applyFont="1" applyFill="1" applyBorder="1" applyAlignment="1">
      <alignment horizontal="right" vertical="center" wrapText="1"/>
    </xf>
    <xf numFmtId="3" fontId="10" fillId="0" borderId="32" xfId="2" applyNumberFormat="1" applyFont="1" applyFill="1" applyBorder="1" applyAlignment="1">
      <alignment horizontal="right" vertical="center"/>
    </xf>
    <xf numFmtId="166" fontId="10" fillId="0" borderId="25" xfId="13" applyFont="1" applyFill="1" applyBorder="1" applyAlignment="1">
      <alignment horizontal="center" vertical="center" wrapText="1"/>
    </xf>
    <xf numFmtId="166" fontId="10" fillId="0" borderId="26" xfId="13" applyFont="1" applyFill="1" applyBorder="1" applyAlignment="1">
      <alignment horizontal="center" vertical="center" wrapText="1"/>
    </xf>
    <xf numFmtId="166" fontId="10" fillId="0" borderId="28" xfId="13" applyFont="1" applyFill="1" applyBorder="1" applyAlignment="1">
      <alignment vertical="center"/>
    </xf>
    <xf numFmtId="166" fontId="10" fillId="0" borderId="29" xfId="13" applyFont="1" applyFill="1" applyBorder="1" applyAlignment="1">
      <alignment vertical="center"/>
    </xf>
    <xf numFmtId="167" fontId="9" fillId="0" borderId="31" xfId="13" applyNumberFormat="1" applyFont="1" applyFill="1" applyBorder="1" applyAlignment="1">
      <alignment horizontal="right" vertical="center" wrapText="1"/>
    </xf>
    <xf numFmtId="167" fontId="9" fillId="0" borderId="32" xfId="2" applyNumberFormat="1" applyFont="1" applyFill="1" applyBorder="1" applyAlignment="1">
      <alignment horizontal="right" vertical="center" wrapText="1"/>
    </xf>
    <xf numFmtId="167" fontId="10" fillId="0" borderId="36" xfId="13" applyNumberFormat="1" applyFont="1" applyFill="1" applyBorder="1" applyAlignment="1">
      <alignment horizontal="right" vertical="center" wrapText="1"/>
    </xf>
    <xf numFmtId="167" fontId="10" fillId="0" borderId="48" xfId="13" applyNumberFormat="1" applyFont="1" applyFill="1" applyBorder="1" applyAlignment="1">
      <alignment horizontal="right" vertical="center"/>
    </xf>
    <xf numFmtId="167" fontId="10" fillId="0" borderId="28" xfId="13" applyNumberFormat="1" applyFont="1" applyFill="1" applyBorder="1" applyAlignment="1">
      <alignment vertical="center"/>
    </xf>
    <xf numFmtId="167" fontId="10" fillId="0" borderId="29" xfId="13" applyNumberFormat="1" applyFont="1" applyFill="1" applyBorder="1" applyAlignment="1">
      <alignment vertical="center"/>
    </xf>
    <xf numFmtId="167" fontId="9" fillId="0" borderId="53" xfId="13" applyNumberFormat="1" applyFont="1" applyFill="1" applyBorder="1" applyAlignment="1">
      <alignment vertical="center"/>
    </xf>
    <xf numFmtId="167" fontId="9" fillId="0" borderId="31" xfId="13" applyNumberFormat="1" applyFont="1" applyFill="1" applyBorder="1" applyAlignment="1">
      <alignment vertical="center"/>
    </xf>
    <xf numFmtId="167" fontId="9" fillId="0" borderId="30" xfId="13" applyNumberFormat="1" applyFont="1" applyFill="1" applyBorder="1" applyAlignment="1">
      <alignment vertical="center"/>
    </xf>
    <xf numFmtId="0" fontId="9" fillId="0" borderId="31" xfId="8" applyFont="1" applyBorder="1" applyAlignment="1">
      <alignment horizontal="center" vertical="center"/>
    </xf>
    <xf numFmtId="165" fontId="11" fillId="0" borderId="31" xfId="9" applyNumberFormat="1" applyFont="1" applyFill="1" applyBorder="1" applyAlignment="1">
      <alignment vertical="center" wrapText="1"/>
    </xf>
    <xf numFmtId="49" fontId="15" fillId="0" borderId="31" xfId="7" applyNumberFormat="1" applyFont="1" applyBorder="1" applyAlignment="1">
      <alignment horizontal="center" vertical="center"/>
    </xf>
    <xf numFmtId="0" fontId="15" fillId="0" borderId="31" xfId="7" applyFont="1" applyBorder="1" applyAlignment="1">
      <alignment horizontal="center" vertical="center"/>
    </xf>
    <xf numFmtId="0" fontId="15" fillId="0" borderId="31" xfId="7" applyFont="1" applyBorder="1" applyAlignment="1">
      <alignment horizontal="left" vertical="center" wrapText="1"/>
    </xf>
    <xf numFmtId="168" fontId="15" fillId="0" borderId="31" xfId="1" applyNumberFormat="1" applyFont="1" applyFill="1" applyBorder="1" applyAlignment="1">
      <alignment horizontal="right" vertical="center" wrapText="1"/>
    </xf>
    <xf numFmtId="167" fontId="15" fillId="0" borderId="51" xfId="13" applyNumberFormat="1" applyFont="1" applyFill="1" applyBorder="1" applyAlignment="1">
      <alignment horizontal="right" vertical="center" wrapText="1"/>
    </xf>
    <xf numFmtId="49" fontId="15" fillId="0" borderId="31" xfId="7" applyNumberFormat="1" applyFont="1" applyBorder="1" applyAlignment="1">
      <alignment horizontal="center" vertical="center" wrapText="1"/>
    </xf>
    <xf numFmtId="0" fontId="15" fillId="0" borderId="40" xfId="7" applyFont="1" applyBorder="1" applyAlignment="1">
      <alignment horizontal="centerContinuous" vertical="center"/>
    </xf>
    <xf numFmtId="169" fontId="15" fillId="0" borderId="40" xfId="9" applyNumberFormat="1" applyFont="1" applyFill="1" applyBorder="1" applyAlignment="1">
      <alignment horizontal="centerContinuous" vertical="center" wrapText="1"/>
    </xf>
    <xf numFmtId="168" fontId="15" fillId="0" borderId="40" xfId="1" applyNumberFormat="1" applyFont="1" applyFill="1" applyBorder="1" applyAlignment="1">
      <alignment horizontal="centerContinuous" vertical="center" wrapText="1"/>
    </xf>
    <xf numFmtId="167" fontId="15" fillId="0" borderId="57" xfId="13" applyNumberFormat="1" applyFont="1" applyFill="1" applyBorder="1" applyAlignment="1">
      <alignment horizontal="centerContinuous" vertical="center" wrapText="1"/>
    </xf>
    <xf numFmtId="167" fontId="4" fillId="0" borderId="48" xfId="13" applyNumberFormat="1" applyFont="1" applyFill="1" applyBorder="1" applyAlignment="1">
      <alignment horizontal="right" vertical="center"/>
    </xf>
    <xf numFmtId="0" fontId="4" fillId="0" borderId="27" xfId="7" applyFont="1" applyBorder="1" applyAlignment="1">
      <alignment horizontal="center" vertical="center"/>
    </xf>
    <xf numFmtId="49" fontId="4" fillId="0" borderId="28" xfId="7" applyNumberFormat="1" applyFont="1" applyBorder="1" applyAlignment="1">
      <alignment vertical="center"/>
    </xf>
    <xf numFmtId="0" fontId="4" fillId="0" borderId="28" xfId="7" applyFont="1" applyBorder="1" applyAlignment="1">
      <alignment vertical="center"/>
    </xf>
    <xf numFmtId="4" fontId="4" fillId="0" borderId="28" xfId="7" applyNumberFormat="1" applyFont="1" applyBorder="1" applyAlignment="1">
      <alignment horizontal="center" vertical="center"/>
    </xf>
    <xf numFmtId="168" fontId="4" fillId="0" borderId="28" xfId="1" applyNumberFormat="1" applyFont="1" applyFill="1" applyBorder="1" applyAlignment="1">
      <alignment vertical="center"/>
    </xf>
    <xf numFmtId="167" fontId="4" fillId="0" borderId="28" xfId="13" applyNumberFormat="1" applyFont="1" applyFill="1" applyBorder="1" applyAlignment="1">
      <alignment vertical="center"/>
    </xf>
    <xf numFmtId="167" fontId="4" fillId="0" borderId="29" xfId="13" applyNumberFormat="1" applyFont="1" applyFill="1" applyBorder="1" applyAlignment="1">
      <alignment vertical="center"/>
    </xf>
    <xf numFmtId="0" fontId="15" fillId="0" borderId="31" xfId="7" applyFont="1" applyBorder="1" applyAlignment="1">
      <alignment horizontal="left" vertical="center"/>
    </xf>
    <xf numFmtId="49" fontId="15" fillId="0" borderId="31" xfId="8" applyNumberFormat="1" applyFont="1" applyBorder="1" applyAlignment="1">
      <alignment horizontal="center" vertical="center"/>
    </xf>
    <xf numFmtId="0" fontId="15" fillId="0" borderId="31" xfId="8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20" fillId="0" borderId="61" xfId="0" applyFont="1" applyBorder="1" applyAlignment="1">
      <alignment horizontal="left" vertical="center"/>
    </xf>
    <xf numFmtId="0" fontId="0" fillId="2" borderId="61" xfId="0" applyFill="1" applyBorder="1"/>
    <xf numFmtId="0" fontId="11" fillId="0" borderId="0" xfId="0" applyFont="1" applyAlignment="1">
      <alignment horizontal="justify" vertical="center"/>
    </xf>
    <xf numFmtId="0" fontId="9" fillId="0" borderId="13" xfId="11" applyFont="1" applyBorder="1"/>
    <xf numFmtId="44" fontId="9" fillId="0" borderId="0" xfId="2" applyFont="1" applyBorder="1"/>
    <xf numFmtId="44" fontId="10" fillId="0" borderId="9" xfId="2" applyFont="1" applyBorder="1" applyAlignment="1">
      <alignment vertical="center"/>
    </xf>
    <xf numFmtId="49" fontId="10" fillId="0" borderId="13" xfId="12" applyNumberFormat="1" applyFont="1" applyBorder="1" applyAlignment="1">
      <alignment horizontal="right" vertical="center"/>
    </xf>
    <xf numFmtId="44" fontId="10" fillId="0" borderId="0" xfId="2" applyFont="1" applyBorder="1" applyAlignment="1">
      <alignment horizontal="right" vertical="center"/>
    </xf>
    <xf numFmtId="166" fontId="10" fillId="0" borderId="0" xfId="13" applyFont="1" applyBorder="1" applyAlignment="1">
      <alignment horizontal="right" vertical="center"/>
    </xf>
    <xf numFmtId="166" fontId="10" fillId="0" borderId="9" xfId="13" applyFont="1" applyBorder="1" applyAlignment="1">
      <alignment vertical="center"/>
    </xf>
    <xf numFmtId="0" fontId="0" fillId="2" borderId="62" xfId="0" applyFill="1" applyBorder="1"/>
    <xf numFmtId="0" fontId="0" fillId="2" borderId="63" xfId="0" applyFill="1" applyBorder="1"/>
    <xf numFmtId="49" fontId="16" fillId="2" borderId="13" xfId="12" applyNumberFormat="1" applyFont="1" applyFill="1" applyBorder="1" applyAlignment="1">
      <alignment horizontal="center" vertical="center"/>
    </xf>
    <xf numFmtId="166" fontId="16" fillId="0" borderId="9" xfId="13" applyFont="1" applyBorder="1" applyAlignment="1">
      <alignment vertical="center"/>
    </xf>
    <xf numFmtId="0" fontId="15" fillId="2" borderId="13" xfId="11" applyFont="1" applyFill="1" applyBorder="1" applyAlignment="1">
      <alignment horizontal="center" vertical="center"/>
    </xf>
    <xf numFmtId="0" fontId="15" fillId="2" borderId="13" xfId="8" applyFont="1" applyFill="1" applyBorder="1" applyAlignment="1">
      <alignment horizontal="center" vertical="center"/>
    </xf>
    <xf numFmtId="0" fontId="17" fillId="2" borderId="13" xfId="8" applyFont="1" applyFill="1" applyBorder="1" applyAlignment="1">
      <alignment horizontal="center" vertical="center"/>
    </xf>
    <xf numFmtId="0" fontId="17" fillId="2" borderId="13" xfId="11" applyFont="1" applyFill="1" applyBorder="1" applyAlignment="1">
      <alignment horizontal="center" vertical="center"/>
    </xf>
    <xf numFmtId="0" fontId="15" fillId="0" borderId="51" xfId="6" applyFont="1" applyBorder="1" applyAlignment="1">
      <alignment horizontal="left" vertical="top"/>
    </xf>
    <xf numFmtId="0" fontId="15" fillId="0" borderId="31" xfId="6" applyFont="1" applyBorder="1" applyAlignment="1">
      <alignment horizontal="left" vertical="top"/>
    </xf>
    <xf numFmtId="0" fontId="15" fillId="0" borderId="59" xfId="6" applyFont="1" applyBorder="1" applyAlignment="1">
      <alignment horizontal="left" vertical="top"/>
    </xf>
    <xf numFmtId="0" fontId="18" fillId="6" borderId="57" xfId="11" applyFont="1" applyFill="1" applyBorder="1" applyAlignment="1">
      <alignment horizontal="center" vertical="center" wrapText="1"/>
    </xf>
    <xf numFmtId="0" fontId="18" fillId="6" borderId="40" xfId="11" applyFont="1" applyFill="1" applyBorder="1" applyAlignment="1">
      <alignment horizontal="center" vertical="center" wrapText="1"/>
    </xf>
    <xf numFmtId="0" fontId="18" fillId="6" borderId="22" xfId="11" applyFont="1" applyFill="1" applyBorder="1" applyAlignment="1">
      <alignment horizontal="center" vertical="center" wrapText="1"/>
    </xf>
    <xf numFmtId="0" fontId="4" fillId="0" borderId="51" xfId="11" applyFont="1" applyBorder="1" applyAlignment="1">
      <alignment horizontal="left" vertical="center" wrapText="1"/>
    </xf>
    <xf numFmtId="0" fontId="4" fillId="0" borderId="31" xfId="11" applyFont="1" applyBorder="1" applyAlignment="1">
      <alignment horizontal="left" vertical="center" wrapText="1"/>
    </xf>
    <xf numFmtId="0" fontId="15" fillId="0" borderId="18" xfId="6" applyFont="1" applyBorder="1" applyAlignment="1">
      <alignment horizontal="left" vertical="top"/>
    </xf>
    <xf numFmtId="0" fontId="15" fillId="0" borderId="19" xfId="6" applyFont="1" applyBorder="1" applyAlignment="1">
      <alignment horizontal="left" vertical="top"/>
    </xf>
    <xf numFmtId="0" fontId="15" fillId="0" borderId="18" xfId="6" applyFont="1" applyBorder="1" applyAlignment="1">
      <alignment horizontal="left" vertical="top" wrapText="1"/>
    </xf>
    <xf numFmtId="0" fontId="8" fillId="0" borderId="25" xfId="8" applyFont="1" applyBorder="1" applyAlignment="1">
      <alignment horizontal="center" vertical="center" wrapText="1"/>
    </xf>
    <xf numFmtId="0" fontId="10" fillId="3" borderId="27" xfId="7" applyFont="1" applyFill="1" applyBorder="1" applyAlignment="1">
      <alignment horizontal="right" vertical="center"/>
    </xf>
    <xf numFmtId="0" fontId="10" fillId="3" borderId="28" xfId="7" applyFont="1" applyFill="1" applyBorder="1" applyAlignment="1">
      <alignment horizontal="right" vertical="center"/>
    </xf>
    <xf numFmtId="0" fontId="10" fillId="3" borderId="39" xfId="7" applyFont="1" applyFill="1" applyBorder="1" applyAlignment="1">
      <alignment horizontal="right" vertical="center"/>
    </xf>
    <xf numFmtId="0" fontId="10" fillId="3" borderId="27" xfId="7" applyFont="1" applyFill="1" applyBorder="1" applyAlignment="1">
      <alignment horizontal="center" vertical="center"/>
    </xf>
    <xf numFmtId="0" fontId="10" fillId="3" borderId="28" xfId="7" applyFont="1" applyFill="1" applyBorder="1" applyAlignment="1">
      <alignment horizontal="center" vertical="center"/>
    </xf>
    <xf numFmtId="0" fontId="10" fillId="3" borderId="29" xfId="7" applyFont="1" applyFill="1" applyBorder="1" applyAlignment="1">
      <alignment horizontal="center" vertical="center"/>
    </xf>
    <xf numFmtId="0" fontId="8" fillId="4" borderId="41" xfId="4" applyFont="1" applyFill="1" applyBorder="1" applyAlignment="1">
      <alignment horizontal="center" vertical="center" wrapText="1"/>
    </xf>
    <xf numFmtId="0" fontId="8" fillId="4" borderId="42" xfId="4" applyFont="1" applyFill="1" applyBorder="1" applyAlignment="1">
      <alignment horizontal="center" vertical="center" wrapText="1"/>
    </xf>
    <xf numFmtId="0" fontId="8" fillId="4" borderId="43" xfId="4" applyFont="1" applyFill="1" applyBorder="1" applyAlignment="1">
      <alignment horizontal="center" vertical="center" wrapText="1"/>
    </xf>
    <xf numFmtId="0" fontId="9" fillId="0" borderId="44" xfId="4" applyFont="1" applyBorder="1" applyAlignment="1">
      <alignment horizontal="center" vertical="center" wrapText="1"/>
    </xf>
    <xf numFmtId="0" fontId="9" fillId="0" borderId="45" xfId="4" applyFont="1" applyBorder="1" applyAlignment="1">
      <alignment horizontal="center" vertical="center" wrapText="1"/>
    </xf>
    <xf numFmtId="0" fontId="9" fillId="0" borderId="55" xfId="4" applyFont="1" applyBorder="1" applyAlignment="1">
      <alignment horizontal="center" vertical="center" wrapText="1"/>
    </xf>
    <xf numFmtId="0" fontId="9" fillId="0" borderId="18" xfId="4" applyFont="1" applyBorder="1" applyAlignment="1">
      <alignment horizontal="center" vertical="center" wrapText="1"/>
    </xf>
    <xf numFmtId="0" fontId="9" fillId="0" borderId="19" xfId="4" applyFont="1" applyBorder="1" applyAlignment="1">
      <alignment horizontal="center" vertical="center" wrapText="1"/>
    </xf>
    <xf numFmtId="0" fontId="9" fillId="0" borderId="20" xfId="4" applyFont="1" applyBorder="1" applyAlignment="1">
      <alignment horizontal="center" vertical="center" wrapText="1"/>
    </xf>
    <xf numFmtId="0" fontId="4" fillId="0" borderId="24" xfId="11" applyFont="1" applyBorder="1" applyAlignment="1">
      <alignment horizontal="left" vertical="center" wrapText="1"/>
    </xf>
    <xf numFmtId="0" fontId="4" fillId="0" borderId="25" xfId="11" applyFont="1" applyBorder="1" applyAlignment="1">
      <alignment horizontal="left" vertical="center" wrapText="1"/>
    </xf>
    <xf numFmtId="0" fontId="10" fillId="0" borderId="24" xfId="4" applyFont="1" applyBorder="1" applyAlignment="1">
      <alignment horizontal="center" vertical="center" wrapText="1"/>
    </xf>
    <xf numFmtId="0" fontId="10" fillId="0" borderId="25" xfId="4" applyFont="1" applyBorder="1" applyAlignment="1">
      <alignment horizontal="center" vertical="center" wrapText="1"/>
    </xf>
    <xf numFmtId="0" fontId="10" fillId="0" borderId="26" xfId="4" applyFont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wrapText="1"/>
    </xf>
    <xf numFmtId="0" fontId="3" fillId="2" borderId="2" xfId="4" applyFont="1" applyFill="1" applyBorder="1" applyAlignment="1">
      <alignment horizontal="center" wrapText="1"/>
    </xf>
    <xf numFmtId="0" fontId="3" fillId="2" borderId="3" xfId="4" applyFont="1" applyFill="1" applyBorder="1" applyAlignment="1">
      <alignment horizontal="center" wrapText="1"/>
    </xf>
    <xf numFmtId="0" fontId="4" fillId="0" borderId="4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4" fillId="0" borderId="9" xfId="4" applyFont="1" applyBorder="1" applyAlignment="1">
      <alignment horizontal="center" vertical="center" wrapText="1"/>
    </xf>
    <xf numFmtId="0" fontId="4" fillId="0" borderId="11" xfId="4" applyFont="1" applyBorder="1" applyAlignment="1">
      <alignment horizontal="center" vertical="center" wrapText="1"/>
    </xf>
    <xf numFmtId="0" fontId="4" fillId="0" borderId="12" xfId="4" applyFont="1" applyBorder="1" applyAlignment="1">
      <alignment horizontal="center" vertical="center" wrapText="1"/>
    </xf>
    <xf numFmtId="0" fontId="8" fillId="0" borderId="13" xfId="6" applyFont="1" applyBorder="1" applyAlignment="1">
      <alignment horizontal="center" vertical="top"/>
    </xf>
    <xf numFmtId="0" fontId="8" fillId="0" borderId="0" xfId="6" applyFont="1" applyAlignment="1">
      <alignment horizontal="center" vertical="top"/>
    </xf>
    <xf numFmtId="0" fontId="8" fillId="0" borderId="9" xfId="6" applyFont="1" applyBorder="1" applyAlignment="1">
      <alignment horizontal="center" vertical="top"/>
    </xf>
    <xf numFmtId="0" fontId="8" fillId="0" borderId="10" xfId="6" applyFont="1" applyBorder="1" applyAlignment="1">
      <alignment horizontal="center"/>
    </xf>
    <xf numFmtId="0" fontId="8" fillId="0" borderId="11" xfId="6" applyFont="1" applyBorder="1" applyAlignment="1">
      <alignment horizontal="center"/>
    </xf>
    <xf numFmtId="0" fontId="8" fillId="0" borderId="12" xfId="6" applyFont="1" applyBorder="1" applyAlignment="1">
      <alignment horizontal="center"/>
    </xf>
    <xf numFmtId="0" fontId="9" fillId="3" borderId="14" xfId="4" applyFont="1" applyFill="1" applyBorder="1" applyAlignment="1">
      <alignment horizontal="center" vertical="center" wrapText="1"/>
    </xf>
    <xf numFmtId="0" fontId="9" fillId="3" borderId="4" xfId="4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horizontal="center" vertical="center" wrapText="1"/>
    </xf>
    <xf numFmtId="0" fontId="9" fillId="3" borderId="15" xfId="4" applyFont="1" applyFill="1" applyBorder="1" applyAlignment="1">
      <alignment horizontal="center" vertical="center" wrapText="1"/>
    </xf>
    <xf numFmtId="0" fontId="9" fillId="3" borderId="16" xfId="4" applyFont="1" applyFill="1" applyBorder="1" applyAlignment="1">
      <alignment horizontal="center" vertical="center" wrapText="1"/>
    </xf>
    <xf numFmtId="0" fontId="9" fillId="3" borderId="17" xfId="4" applyFont="1" applyFill="1" applyBorder="1" applyAlignment="1">
      <alignment horizontal="center" vertical="center" wrapText="1"/>
    </xf>
    <xf numFmtId="0" fontId="8" fillId="4" borderId="21" xfId="4" applyFont="1" applyFill="1" applyBorder="1" applyAlignment="1">
      <alignment horizontal="center" vertical="center" wrapText="1"/>
    </xf>
    <xf numFmtId="0" fontId="8" fillId="4" borderId="22" xfId="4" applyFont="1" applyFill="1" applyBorder="1" applyAlignment="1">
      <alignment horizontal="center" vertical="center" wrapText="1"/>
    </xf>
    <xf numFmtId="0" fontId="8" fillId="4" borderId="23" xfId="4" applyFont="1" applyFill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0" fontId="9" fillId="2" borderId="16" xfId="4" applyFont="1" applyFill="1" applyBorder="1" applyAlignment="1">
      <alignment horizontal="center" vertical="center" wrapText="1"/>
    </xf>
    <xf numFmtId="0" fontId="9" fillId="2" borderId="17" xfId="4" applyFont="1" applyFill="1" applyBorder="1" applyAlignment="1">
      <alignment horizontal="center" vertical="center" wrapText="1"/>
    </xf>
    <xf numFmtId="0" fontId="10" fillId="3" borderId="24" xfId="4" applyFont="1" applyFill="1" applyBorder="1" applyAlignment="1">
      <alignment horizontal="center" vertical="center" wrapText="1"/>
    </xf>
    <xf numFmtId="0" fontId="10" fillId="3" borderId="25" xfId="4" applyFont="1" applyFill="1" applyBorder="1" applyAlignment="1">
      <alignment horizontal="center" vertical="center" wrapText="1"/>
    </xf>
    <xf numFmtId="0" fontId="10" fillId="3" borderId="26" xfId="4" applyFont="1" applyFill="1" applyBorder="1" applyAlignment="1">
      <alignment horizontal="center" vertical="center" wrapText="1"/>
    </xf>
    <xf numFmtId="0" fontId="10" fillId="0" borderId="25" xfId="8" applyFont="1" applyBorder="1" applyAlignment="1">
      <alignment horizontal="center" vertical="center" wrapText="1"/>
    </xf>
    <xf numFmtId="0" fontId="10" fillId="0" borderId="27" xfId="7" applyFont="1" applyBorder="1" applyAlignment="1">
      <alignment horizontal="right" vertical="center"/>
    </xf>
    <xf numFmtId="0" fontId="10" fillId="0" borderId="28" xfId="7" applyFont="1" applyBorder="1" applyAlignment="1">
      <alignment horizontal="right" vertical="center"/>
    </xf>
    <xf numFmtId="0" fontId="10" fillId="0" borderId="39" xfId="7" applyFont="1" applyBorder="1" applyAlignment="1">
      <alignment horizontal="right" vertical="center"/>
    </xf>
  </cellXfs>
  <cellStyles count="15">
    <cellStyle name="Millares" xfId="1" builtinId="3"/>
    <cellStyle name="Millares 2 4 2" xfId="9" xr:uid="{1BB4C766-B62E-4187-A1BD-3BDE881F93FF}"/>
    <cellStyle name="Moneda" xfId="2" builtinId="4"/>
    <cellStyle name="Moneda 2 3 2" xfId="13" xr:uid="{7B42E356-A724-438D-9EFC-7E6D2E0F9F45}"/>
    <cellStyle name="Normal" xfId="0" builtinId="0"/>
    <cellStyle name="Normal 2 10" xfId="7" xr:uid="{8E2A2C1E-4F25-4C9B-90C9-E16295069130}"/>
    <cellStyle name="Normal 2 10 2 2" xfId="10" xr:uid="{2A1DDDE4-8CDC-4D8E-9091-1B7638B1E297}"/>
    <cellStyle name="Normal 2 10 3" xfId="8" xr:uid="{8BBCA28F-626E-4FC8-BD17-28F6F9B939F2}"/>
    <cellStyle name="Normal 2 2 2 2" xfId="14" xr:uid="{6478E8DA-9590-4506-A8E0-E1E5CAF9B162}"/>
    <cellStyle name="Normal 27" xfId="5" xr:uid="{DB3A5FE8-16A1-4469-A9A7-EF9A630A0EEB}"/>
    <cellStyle name="Normal 3 10" xfId="4" xr:uid="{E13BD6B5-AD11-4327-9838-9F5B3466BE77}"/>
    <cellStyle name="Normal 3 11" xfId="6" xr:uid="{6F271E77-5EBC-4805-8B29-C3852AC8D347}"/>
    <cellStyle name="Normal 3 2 2" xfId="11" xr:uid="{74F1C05B-7FB3-4E4F-9777-05536A2A869E}"/>
    <cellStyle name="Normal_PTO OFICIAL PREPLIEGO (CORREGIDO) 2" xfId="12" xr:uid="{C732246D-0855-4437-B1F6-14BCB7079928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nged\OneDrive\GOBERNACION%20DEL%20VALLE%20DEL%20CAUCA\PROCESOS%20DE%20LICITACIONES\VIAS%20URBANAS%20PARA%20LAS%20MICROREGIONES\FORMULARIO%20No.%201%20%2006112025%20CJ.xlsx" TargetMode="External"/><Relationship Id="rId1" Type="http://schemas.openxmlformats.org/officeDocument/2006/relationships/externalLinkPath" Target="FORMULARIO%20No.%201%20%2006112025%20C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ULARIO No. 1 INICIAL"/>
      <sheetName val="FORMULARIO No. 1 P.O. V1"/>
      <sheetName val="revision"/>
    </sheetNames>
    <sheetDataSet>
      <sheetData sheetId="0">
        <row r="93">
          <cell r="L93">
            <v>200881000</v>
          </cell>
        </row>
        <row r="94">
          <cell r="L94">
            <v>354523325</v>
          </cell>
        </row>
        <row r="95">
          <cell r="L95">
            <v>28460000</v>
          </cell>
        </row>
        <row r="142">
          <cell r="L142">
            <v>136038430</v>
          </cell>
        </row>
        <row r="143">
          <cell r="L143">
            <v>556193288</v>
          </cell>
        </row>
        <row r="144">
          <cell r="L144">
            <v>18054946</v>
          </cell>
        </row>
        <row r="198">
          <cell r="L198">
            <v>154399420</v>
          </cell>
        </row>
        <row r="199">
          <cell r="L199">
            <v>566811881</v>
          </cell>
        </row>
        <row r="200">
          <cell r="L200">
            <v>32954946</v>
          </cell>
        </row>
        <row r="296">
          <cell r="L296">
            <v>140467000</v>
          </cell>
        </row>
        <row r="297">
          <cell r="L297">
            <v>483190067</v>
          </cell>
        </row>
        <row r="298">
          <cell r="L298">
            <v>98396763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87957-EA82-40D5-994E-AC6E1F073FF4}">
  <dimension ref="B1:J252"/>
  <sheetViews>
    <sheetView zoomScale="55" zoomScaleNormal="55" workbookViewId="0">
      <selection activeCell="F13" sqref="F13"/>
    </sheetView>
  </sheetViews>
  <sheetFormatPr baseColWidth="10" defaultColWidth="11.5546875" defaultRowHeight="14.4" x14ac:dyDescent="0.3"/>
  <cols>
    <col min="1" max="1" width="4.21875" style="1" customWidth="1"/>
    <col min="2" max="2" width="8.33203125" style="1" bestFit="1" customWidth="1"/>
    <col min="3" max="3" width="14.33203125" style="1" bestFit="1" customWidth="1"/>
    <col min="4" max="4" width="18.5546875" style="1" bestFit="1" customWidth="1"/>
    <col min="5" max="5" width="21.5546875" style="1" customWidth="1"/>
    <col min="6" max="6" width="87.21875" style="1" customWidth="1"/>
    <col min="7" max="7" width="11.5546875" style="1"/>
    <col min="8" max="8" width="24.77734375" style="1" customWidth="1"/>
    <col min="9" max="9" width="23.44140625" style="1" bestFit="1" customWidth="1"/>
    <col min="10" max="10" width="28.33203125" style="1" bestFit="1" customWidth="1"/>
    <col min="11" max="16384" width="11.5546875" style="1"/>
  </cols>
  <sheetData>
    <row r="1" spans="2:10" ht="15" thickBot="1" x14ac:dyDescent="0.35"/>
    <row r="2" spans="2:10" x14ac:dyDescent="0.3">
      <c r="B2" s="287" t="s">
        <v>0</v>
      </c>
      <c r="C2" s="288"/>
      <c r="D2" s="288"/>
      <c r="E2" s="289"/>
      <c r="F2" s="290" t="s">
        <v>1</v>
      </c>
      <c r="G2" s="290"/>
      <c r="H2" s="290"/>
      <c r="I2" s="290"/>
      <c r="J2" s="291"/>
    </row>
    <row r="3" spans="2:10" x14ac:dyDescent="0.3">
      <c r="B3" s="2" t="s">
        <v>2</v>
      </c>
      <c r="C3" s="3"/>
      <c r="D3" s="4" t="s">
        <v>3</v>
      </c>
      <c r="E3" s="5"/>
      <c r="F3" s="292"/>
      <c r="G3" s="292"/>
      <c r="H3" s="292"/>
      <c r="I3" s="292"/>
      <c r="J3" s="293"/>
    </row>
    <row r="4" spans="2:10" ht="15" thickBot="1" x14ac:dyDescent="0.35">
      <c r="B4" s="6"/>
      <c r="C4" s="7"/>
      <c r="D4" s="8"/>
      <c r="E4" s="9"/>
      <c r="F4" s="294"/>
      <c r="G4" s="294"/>
      <c r="H4" s="294"/>
      <c r="I4" s="294"/>
      <c r="J4" s="295"/>
    </row>
    <row r="5" spans="2:10" x14ac:dyDescent="0.3">
      <c r="B5" s="296" t="s">
        <v>4</v>
      </c>
      <c r="C5" s="297"/>
      <c r="D5" s="297"/>
      <c r="E5" s="297"/>
      <c r="F5" s="297"/>
      <c r="G5" s="297"/>
      <c r="H5" s="297"/>
      <c r="I5" s="297"/>
      <c r="J5" s="298"/>
    </row>
    <row r="6" spans="2:10" ht="15" thickBot="1" x14ac:dyDescent="0.35">
      <c r="B6" s="299" t="s">
        <v>5</v>
      </c>
      <c r="C6" s="300"/>
      <c r="D6" s="300"/>
      <c r="E6" s="300"/>
      <c r="F6" s="300"/>
      <c r="G6" s="300"/>
      <c r="H6" s="300"/>
      <c r="I6" s="300"/>
      <c r="J6" s="301"/>
    </row>
    <row r="7" spans="2:10" ht="29.4" customHeight="1" x14ac:dyDescent="0.3">
      <c r="B7" s="302" t="s">
        <v>6</v>
      </c>
      <c r="C7" s="303"/>
      <c r="D7" s="303"/>
      <c r="E7" s="303"/>
      <c r="F7" s="303"/>
      <c r="G7" s="303"/>
      <c r="H7" s="303"/>
      <c r="I7" s="303"/>
      <c r="J7" s="304"/>
    </row>
    <row r="8" spans="2:10" ht="29.4" customHeight="1" x14ac:dyDescent="0.3">
      <c r="B8" s="305"/>
      <c r="C8" s="306"/>
      <c r="D8" s="306"/>
      <c r="E8" s="306"/>
      <c r="F8" s="306"/>
      <c r="G8" s="306"/>
      <c r="H8" s="306"/>
      <c r="I8" s="306"/>
      <c r="J8" s="307"/>
    </row>
    <row r="9" spans="2:10" ht="30.6" customHeight="1" x14ac:dyDescent="0.3">
      <c r="B9" s="279" t="s">
        <v>7</v>
      </c>
      <c r="C9" s="280"/>
      <c r="D9" s="280"/>
      <c r="E9" s="280"/>
      <c r="F9" s="280"/>
      <c r="G9" s="280"/>
      <c r="H9" s="280"/>
      <c r="I9" s="280"/>
      <c r="J9" s="281"/>
    </row>
    <row r="10" spans="2:10" ht="44.4" customHeight="1" thickBot="1" x14ac:dyDescent="0.35">
      <c r="B10" s="308" t="s">
        <v>8</v>
      </c>
      <c r="C10" s="309"/>
      <c r="D10" s="309"/>
      <c r="E10" s="309"/>
      <c r="F10" s="309"/>
      <c r="G10" s="309"/>
      <c r="H10" s="309"/>
      <c r="I10" s="309"/>
      <c r="J10" s="310"/>
    </row>
    <row r="11" spans="2:10" ht="15" thickBot="1" x14ac:dyDescent="0.35">
      <c r="B11" s="311"/>
      <c r="C11" s="312"/>
      <c r="D11" s="312"/>
      <c r="E11" s="312"/>
      <c r="F11" s="312"/>
      <c r="G11" s="312"/>
      <c r="H11" s="312"/>
      <c r="I11" s="312"/>
      <c r="J11" s="313"/>
    </row>
    <row r="12" spans="2:10" ht="42.6" customHeight="1" thickBot="1" x14ac:dyDescent="0.35">
      <c r="B12" s="314" t="s">
        <v>9</v>
      </c>
      <c r="C12" s="315"/>
      <c r="D12" s="315"/>
      <c r="E12" s="315"/>
      <c r="F12" s="315"/>
      <c r="G12" s="315"/>
      <c r="H12" s="315"/>
      <c r="I12" s="315"/>
      <c r="J12" s="316"/>
    </row>
    <row r="13" spans="2:10" ht="42" customHeight="1" thickBot="1" x14ac:dyDescent="0.35">
      <c r="B13" s="10" t="s">
        <v>10</v>
      </c>
      <c r="C13" s="11" t="s">
        <v>11</v>
      </c>
      <c r="D13" s="317" t="s">
        <v>12</v>
      </c>
      <c r="E13" s="317"/>
      <c r="F13" s="13" t="s">
        <v>13</v>
      </c>
      <c r="G13" s="14" t="s">
        <v>14</v>
      </c>
      <c r="H13" s="14" t="s">
        <v>15</v>
      </c>
      <c r="I13" s="15" t="s">
        <v>16</v>
      </c>
      <c r="J13" s="16" t="s">
        <v>17</v>
      </c>
    </row>
    <row r="14" spans="2:10" ht="42" customHeight="1" thickBot="1" x14ac:dyDescent="0.35">
      <c r="B14" s="17"/>
      <c r="C14" s="18"/>
      <c r="D14" s="18"/>
      <c r="E14" s="18"/>
      <c r="F14" s="18" t="s">
        <v>18</v>
      </c>
      <c r="G14" s="18"/>
      <c r="H14" s="18"/>
      <c r="I14" s="19"/>
      <c r="J14" s="20"/>
    </row>
    <row r="15" spans="2:10" customFormat="1" ht="42" customHeight="1" x14ac:dyDescent="0.3">
      <c r="B15" s="130">
        <v>1</v>
      </c>
      <c r="C15" s="131">
        <v>1.1000000000000001</v>
      </c>
      <c r="D15" s="132" t="s">
        <v>19</v>
      </c>
      <c r="E15" s="132" t="s">
        <v>20</v>
      </c>
      <c r="F15" s="43" t="s">
        <v>21</v>
      </c>
      <c r="G15" s="42" t="s">
        <v>22</v>
      </c>
      <c r="H15" s="133">
        <v>1565.7</v>
      </c>
      <c r="I15" s="134">
        <v>46080</v>
      </c>
      <c r="J15" s="135">
        <f>ROUND((H15*I15),0)</f>
        <v>72147456</v>
      </c>
    </row>
    <row r="16" spans="2:10" customFormat="1" ht="37.799999999999997" customHeight="1" x14ac:dyDescent="0.3">
      <c r="B16" s="130">
        <f>+B15+1</f>
        <v>2</v>
      </c>
      <c r="C16" s="132">
        <v>1.2</v>
      </c>
      <c r="D16" s="132" t="s">
        <v>23</v>
      </c>
      <c r="E16" s="136" t="s">
        <v>24</v>
      </c>
      <c r="F16" s="43" t="s">
        <v>25</v>
      </c>
      <c r="G16" s="42" t="s">
        <v>22</v>
      </c>
      <c r="H16" s="133">
        <v>14.2</v>
      </c>
      <c r="I16" s="134">
        <v>64068</v>
      </c>
      <c r="J16" s="135">
        <f>ROUND((H16*I16),0)</f>
        <v>909766</v>
      </c>
    </row>
    <row r="17" spans="2:10" customFormat="1" ht="42" customHeight="1" thickBot="1" x14ac:dyDescent="0.35">
      <c r="B17" s="30" t="s">
        <v>26</v>
      </c>
      <c r="C17" s="33"/>
      <c r="D17" s="33"/>
      <c r="E17" s="33"/>
      <c r="F17" s="32"/>
      <c r="G17" s="33"/>
      <c r="H17" s="137"/>
      <c r="I17" s="138"/>
      <c r="J17" s="139">
        <f>SUM(J15:J16)</f>
        <v>73057222</v>
      </c>
    </row>
    <row r="18" spans="2:10" customFormat="1" ht="42" customHeight="1" thickBot="1" x14ac:dyDescent="0.35">
      <c r="B18" s="140"/>
      <c r="C18" s="141"/>
      <c r="D18" s="141"/>
      <c r="E18" s="141"/>
      <c r="F18" s="141" t="s">
        <v>27</v>
      </c>
      <c r="G18" s="141"/>
      <c r="H18" s="142"/>
      <c r="I18" s="143"/>
      <c r="J18" s="144"/>
    </row>
    <row r="19" spans="2:10" customFormat="1" ht="42" customHeight="1" x14ac:dyDescent="0.3">
      <c r="B19" s="130">
        <f>+B16+1</f>
        <v>3</v>
      </c>
      <c r="C19" s="132">
        <v>2.1</v>
      </c>
      <c r="D19" s="132" t="s">
        <v>28</v>
      </c>
      <c r="E19" s="42"/>
      <c r="F19" s="145" t="s">
        <v>29</v>
      </c>
      <c r="G19" s="42" t="s">
        <v>22</v>
      </c>
      <c r="H19" s="133">
        <v>375</v>
      </c>
      <c r="I19" s="134">
        <v>237462</v>
      </c>
      <c r="J19" s="135">
        <f>ROUND((H19*I19),0)</f>
        <v>89048250</v>
      </c>
    </row>
    <row r="20" spans="2:10" customFormat="1" ht="42" customHeight="1" thickBot="1" x14ac:dyDescent="0.35">
      <c r="B20" s="30" t="s">
        <v>26</v>
      </c>
      <c r="C20" s="146"/>
      <c r="D20" s="147"/>
      <c r="E20" s="146"/>
      <c r="F20" s="146"/>
      <c r="G20" s="146"/>
      <c r="H20" s="133"/>
      <c r="I20" s="148"/>
      <c r="J20" s="139">
        <f>SUM(J19)</f>
        <v>89048250</v>
      </c>
    </row>
    <row r="21" spans="2:10" customFormat="1" ht="42" customHeight="1" thickBot="1" x14ac:dyDescent="0.35">
      <c r="B21" s="140"/>
      <c r="C21" s="141"/>
      <c r="D21" s="149"/>
      <c r="E21" s="141"/>
      <c r="F21" s="141" t="s">
        <v>30</v>
      </c>
      <c r="G21" s="141"/>
      <c r="H21" s="142"/>
      <c r="I21" s="143"/>
      <c r="J21" s="144"/>
    </row>
    <row r="22" spans="2:10" customFormat="1" ht="42" customHeight="1" x14ac:dyDescent="0.3">
      <c r="B22" s="130">
        <f>+B19+1</f>
        <v>4</v>
      </c>
      <c r="C22" s="132">
        <v>3.1</v>
      </c>
      <c r="D22" s="132" t="s">
        <v>31</v>
      </c>
      <c r="E22" s="132">
        <v>120201</v>
      </c>
      <c r="F22" s="150" t="s">
        <v>32</v>
      </c>
      <c r="G22" s="42" t="s">
        <v>22</v>
      </c>
      <c r="H22" s="133">
        <v>135</v>
      </c>
      <c r="I22" s="175">
        <v>809951</v>
      </c>
      <c r="J22" s="135">
        <f t="shared" ref="J22:J26" si="0">ROUND((H22*I22),0)</f>
        <v>109343385</v>
      </c>
    </row>
    <row r="23" spans="2:10" customFormat="1" ht="42" customHeight="1" x14ac:dyDescent="0.3">
      <c r="B23" s="130">
        <f>+B22+1</f>
        <v>5</v>
      </c>
      <c r="C23" s="132">
        <v>3.2</v>
      </c>
      <c r="D23" s="151" t="s">
        <v>33</v>
      </c>
      <c r="E23" s="136" t="s">
        <v>34</v>
      </c>
      <c r="F23" s="152" t="s">
        <v>35</v>
      </c>
      <c r="G23" s="42" t="s">
        <v>22</v>
      </c>
      <c r="H23" s="133">
        <v>179.3</v>
      </c>
      <c r="I23" s="134">
        <v>1570617</v>
      </c>
      <c r="J23" s="135">
        <f t="shared" si="0"/>
        <v>281611628</v>
      </c>
    </row>
    <row r="24" spans="2:10" customFormat="1" ht="42" customHeight="1" x14ac:dyDescent="0.3">
      <c r="B24" s="130">
        <f t="shared" ref="B24:B26" si="1">+B23+1</f>
        <v>6</v>
      </c>
      <c r="C24" s="132">
        <v>3.3</v>
      </c>
      <c r="D24" s="132" t="s">
        <v>36</v>
      </c>
      <c r="E24" s="132" t="s">
        <v>37</v>
      </c>
      <c r="F24" s="152" t="s">
        <v>38</v>
      </c>
      <c r="G24" s="42" t="s">
        <v>39</v>
      </c>
      <c r="H24" s="133">
        <v>9050.7000000000007</v>
      </c>
      <c r="I24" s="134">
        <v>7696</v>
      </c>
      <c r="J24" s="135">
        <f t="shared" si="0"/>
        <v>69654187</v>
      </c>
    </row>
    <row r="25" spans="2:10" customFormat="1" ht="42" customHeight="1" x14ac:dyDescent="0.3">
      <c r="B25" s="130">
        <f t="shared" si="1"/>
        <v>7</v>
      </c>
      <c r="C25" s="132">
        <v>3.4</v>
      </c>
      <c r="D25" s="153" t="s">
        <v>40</v>
      </c>
      <c r="E25" s="153" t="s">
        <v>41</v>
      </c>
      <c r="F25" s="154" t="s">
        <v>42</v>
      </c>
      <c r="G25" s="155" t="s">
        <v>22</v>
      </c>
      <c r="H25" s="133">
        <v>152</v>
      </c>
      <c r="I25" s="134">
        <v>1439154</v>
      </c>
      <c r="J25" s="135">
        <f t="shared" si="0"/>
        <v>218751408</v>
      </c>
    </row>
    <row r="26" spans="2:10" customFormat="1" ht="42" customHeight="1" x14ac:dyDescent="0.3">
      <c r="B26" s="130">
        <f t="shared" si="1"/>
        <v>8</v>
      </c>
      <c r="C26" s="132">
        <v>3.5</v>
      </c>
      <c r="D26" s="132" t="s">
        <v>36</v>
      </c>
      <c r="E26" s="132" t="s">
        <v>37</v>
      </c>
      <c r="F26" s="43" t="s">
        <v>38</v>
      </c>
      <c r="G26" s="42" t="s">
        <v>39</v>
      </c>
      <c r="H26" s="133">
        <v>7656.3</v>
      </c>
      <c r="I26" s="156">
        <v>7696</v>
      </c>
      <c r="J26" s="135">
        <f t="shared" si="0"/>
        <v>58922885</v>
      </c>
    </row>
    <row r="27" spans="2:10" customFormat="1" ht="42" customHeight="1" thickBot="1" x14ac:dyDescent="0.35">
      <c r="B27" s="157" t="s">
        <v>26</v>
      </c>
      <c r="C27" s="158"/>
      <c r="D27" s="159"/>
      <c r="E27" s="158"/>
      <c r="F27" s="160"/>
      <c r="G27" s="158"/>
      <c r="H27" s="133"/>
      <c r="I27" s="161"/>
      <c r="J27" s="162">
        <f>SUM(J22:J26)</f>
        <v>738283493</v>
      </c>
    </row>
    <row r="28" spans="2:10" customFormat="1" ht="42" customHeight="1" thickBot="1" x14ac:dyDescent="0.35">
      <c r="B28" s="140"/>
      <c r="C28" s="141"/>
      <c r="D28" s="149"/>
      <c r="E28" s="141"/>
      <c r="F28" s="141" t="s">
        <v>43</v>
      </c>
      <c r="G28" s="141"/>
      <c r="H28" s="142"/>
      <c r="I28" s="143"/>
      <c r="J28" s="144"/>
    </row>
    <row r="29" spans="2:10" customFormat="1" ht="42" customHeight="1" x14ac:dyDescent="0.3">
      <c r="B29" s="130">
        <f>+B26+1</f>
        <v>9</v>
      </c>
      <c r="C29" s="132">
        <v>4.0999999999999996</v>
      </c>
      <c r="D29" s="132" t="s">
        <v>44</v>
      </c>
      <c r="E29" s="132" t="s">
        <v>45</v>
      </c>
      <c r="F29" s="43" t="s">
        <v>46</v>
      </c>
      <c r="G29" s="42" t="s">
        <v>47</v>
      </c>
      <c r="H29" s="133">
        <v>1695</v>
      </c>
      <c r="I29" s="134">
        <v>13052</v>
      </c>
      <c r="J29" s="135">
        <f t="shared" ref="J29:J39" si="2">ROUND((H29*I29),0)</f>
        <v>22123140</v>
      </c>
    </row>
    <row r="30" spans="2:10" customFormat="1" ht="42" customHeight="1" x14ac:dyDescent="0.3">
      <c r="B30" s="130">
        <f>+B29+1</f>
        <v>10</v>
      </c>
      <c r="C30" s="132">
        <v>4.2</v>
      </c>
      <c r="D30" s="132" t="s">
        <v>48</v>
      </c>
      <c r="E30" s="132" t="s">
        <v>49</v>
      </c>
      <c r="F30" s="152" t="s">
        <v>50</v>
      </c>
      <c r="G30" s="42" t="s">
        <v>22</v>
      </c>
      <c r="H30" s="133">
        <v>250</v>
      </c>
      <c r="I30" s="134">
        <v>211386</v>
      </c>
      <c r="J30" s="135">
        <f t="shared" si="2"/>
        <v>52846500</v>
      </c>
    </row>
    <row r="31" spans="2:10" customFormat="1" ht="42" customHeight="1" x14ac:dyDescent="0.3">
      <c r="B31" s="130">
        <f t="shared" ref="B31:B39" si="3">+B30+1</f>
        <v>11</v>
      </c>
      <c r="C31" s="132">
        <v>4.3</v>
      </c>
      <c r="D31" s="132" t="s">
        <v>51</v>
      </c>
      <c r="E31" s="132" t="s">
        <v>52</v>
      </c>
      <c r="F31" s="43" t="s">
        <v>53</v>
      </c>
      <c r="G31" s="42" t="s">
        <v>120</v>
      </c>
      <c r="H31" s="133">
        <v>500</v>
      </c>
      <c r="I31" s="134">
        <v>167245</v>
      </c>
      <c r="J31" s="135">
        <f t="shared" si="2"/>
        <v>83622500</v>
      </c>
    </row>
    <row r="32" spans="2:10" customFormat="1" ht="42" customHeight="1" x14ac:dyDescent="0.3">
      <c r="B32" s="130">
        <f t="shared" si="3"/>
        <v>12</v>
      </c>
      <c r="C32" s="132">
        <v>4.4000000000000004</v>
      </c>
      <c r="D32" s="132" t="s">
        <v>19</v>
      </c>
      <c r="E32" s="132" t="s">
        <v>20</v>
      </c>
      <c r="F32" s="43" t="s">
        <v>21</v>
      </c>
      <c r="G32" s="42" t="s">
        <v>22</v>
      </c>
      <c r="H32" s="133">
        <v>481.6</v>
      </c>
      <c r="I32" s="134">
        <v>46080</v>
      </c>
      <c r="J32" s="135">
        <f t="shared" si="2"/>
        <v>22192128</v>
      </c>
    </row>
    <row r="33" spans="2:10" customFormat="1" ht="42" customHeight="1" x14ac:dyDescent="0.3">
      <c r="B33" s="130">
        <f t="shared" si="3"/>
        <v>13</v>
      </c>
      <c r="C33" s="132">
        <v>4.5</v>
      </c>
      <c r="D33" s="132" t="s">
        <v>54</v>
      </c>
      <c r="E33" s="132" t="s">
        <v>55</v>
      </c>
      <c r="F33" s="152" t="s">
        <v>56</v>
      </c>
      <c r="G33" s="42" t="s">
        <v>22</v>
      </c>
      <c r="H33" s="133">
        <v>8.6</v>
      </c>
      <c r="I33" s="134">
        <v>302670</v>
      </c>
      <c r="J33" s="135">
        <f t="shared" si="2"/>
        <v>2602962</v>
      </c>
    </row>
    <row r="34" spans="2:10" customFormat="1" ht="42" customHeight="1" x14ac:dyDescent="0.3">
      <c r="B34" s="130">
        <f t="shared" si="3"/>
        <v>14</v>
      </c>
      <c r="C34" s="132">
        <v>4.5999999999999996</v>
      </c>
      <c r="D34" s="132" t="s">
        <v>57</v>
      </c>
      <c r="E34" s="132"/>
      <c r="F34" s="43" t="s">
        <v>58</v>
      </c>
      <c r="G34" s="42" t="s">
        <v>22</v>
      </c>
      <c r="H34" s="133">
        <v>2.4</v>
      </c>
      <c r="I34" s="134">
        <v>729979</v>
      </c>
      <c r="J34" s="135">
        <f t="shared" si="2"/>
        <v>1751950</v>
      </c>
    </row>
    <row r="35" spans="2:10" customFormat="1" ht="42" customHeight="1" x14ac:dyDescent="0.3">
      <c r="B35" s="130">
        <f t="shared" si="3"/>
        <v>15</v>
      </c>
      <c r="C35" s="132">
        <v>4.7</v>
      </c>
      <c r="D35" s="132" t="s">
        <v>59</v>
      </c>
      <c r="E35" s="132" t="s">
        <v>60</v>
      </c>
      <c r="F35" s="152" t="s">
        <v>61</v>
      </c>
      <c r="G35" s="42" t="s">
        <v>120</v>
      </c>
      <c r="H35" s="133">
        <v>35</v>
      </c>
      <c r="I35" s="134">
        <v>1485222</v>
      </c>
      <c r="J35" s="135">
        <f t="shared" si="2"/>
        <v>51982770</v>
      </c>
    </row>
    <row r="36" spans="2:10" customFormat="1" ht="42" customHeight="1" x14ac:dyDescent="0.3">
      <c r="B36" s="130">
        <f t="shared" si="3"/>
        <v>16</v>
      </c>
      <c r="C36" s="132">
        <v>4.8</v>
      </c>
      <c r="D36" s="132" t="s">
        <v>62</v>
      </c>
      <c r="E36" s="132" t="s">
        <v>63</v>
      </c>
      <c r="F36" s="152" t="s">
        <v>64</v>
      </c>
      <c r="G36" s="42" t="s">
        <v>22</v>
      </c>
      <c r="H36" s="133">
        <v>824.7</v>
      </c>
      <c r="I36" s="134">
        <v>252838</v>
      </c>
      <c r="J36" s="135">
        <f t="shared" si="2"/>
        <v>208515499</v>
      </c>
    </row>
    <row r="37" spans="2:10" customFormat="1" ht="42" customHeight="1" x14ac:dyDescent="0.3">
      <c r="B37" s="130">
        <f t="shared" si="3"/>
        <v>17</v>
      </c>
      <c r="C37" s="163">
        <v>4.9000000000000004</v>
      </c>
      <c r="D37" s="132" t="s">
        <v>33</v>
      </c>
      <c r="E37" s="136" t="s">
        <v>34</v>
      </c>
      <c r="F37" s="43" t="s">
        <v>35</v>
      </c>
      <c r="G37" s="42" t="s">
        <v>22</v>
      </c>
      <c r="H37" s="133">
        <v>66.7</v>
      </c>
      <c r="I37" s="134">
        <v>1570617</v>
      </c>
      <c r="J37" s="135">
        <f t="shared" si="2"/>
        <v>104760154</v>
      </c>
    </row>
    <row r="38" spans="2:10" customFormat="1" ht="42" customHeight="1" x14ac:dyDescent="0.3">
      <c r="B38" s="130">
        <f t="shared" si="3"/>
        <v>18</v>
      </c>
      <c r="C38" s="163">
        <v>4.0999999999999996</v>
      </c>
      <c r="D38" s="132" t="s">
        <v>36</v>
      </c>
      <c r="E38" s="132" t="s">
        <v>37</v>
      </c>
      <c r="F38" s="152" t="s">
        <v>38</v>
      </c>
      <c r="G38" s="42" t="s">
        <v>39</v>
      </c>
      <c r="H38" s="133">
        <v>7236.2</v>
      </c>
      <c r="I38" s="134">
        <v>7696</v>
      </c>
      <c r="J38" s="135">
        <f t="shared" si="2"/>
        <v>55689795</v>
      </c>
    </row>
    <row r="39" spans="2:10" customFormat="1" ht="42" customHeight="1" x14ac:dyDescent="0.3">
      <c r="B39" s="130">
        <f t="shared" si="3"/>
        <v>19</v>
      </c>
      <c r="C39" s="163">
        <v>4.1100000000000003</v>
      </c>
      <c r="D39" s="132" t="s">
        <v>65</v>
      </c>
      <c r="E39" s="132" t="s">
        <v>66</v>
      </c>
      <c r="F39" s="152" t="s">
        <v>67</v>
      </c>
      <c r="G39" s="42" t="s">
        <v>22</v>
      </c>
      <c r="H39" s="133">
        <v>13</v>
      </c>
      <c r="I39" s="134">
        <v>271527</v>
      </c>
      <c r="J39" s="135">
        <f t="shared" si="2"/>
        <v>3529851</v>
      </c>
    </row>
    <row r="40" spans="2:10" customFormat="1" ht="42" customHeight="1" thickBot="1" x14ac:dyDescent="0.35">
      <c r="B40" s="30" t="s">
        <v>26</v>
      </c>
      <c r="C40" s="31"/>
      <c r="D40" s="164"/>
      <c r="E40" s="31"/>
      <c r="F40" s="165"/>
      <c r="G40" s="33"/>
      <c r="H40" s="133"/>
      <c r="I40" s="138"/>
      <c r="J40" s="139">
        <f>SUM(J29:J39)</f>
        <v>609617249</v>
      </c>
    </row>
    <row r="41" spans="2:10" customFormat="1" ht="42" customHeight="1" thickBot="1" x14ac:dyDescent="0.35">
      <c r="B41" s="140"/>
      <c r="C41" s="141"/>
      <c r="D41" s="149"/>
      <c r="E41" s="141"/>
      <c r="F41" s="141" t="s">
        <v>68</v>
      </c>
      <c r="G41" s="141"/>
      <c r="H41" s="142"/>
      <c r="I41" s="143"/>
      <c r="J41" s="144"/>
    </row>
    <row r="42" spans="2:10" customFormat="1" ht="42" customHeight="1" x14ac:dyDescent="0.3">
      <c r="B42" s="130">
        <f>+B39+1</f>
        <v>20</v>
      </c>
      <c r="C42" s="132">
        <v>5.0999999999999996</v>
      </c>
      <c r="D42" s="132" t="s">
        <v>69</v>
      </c>
      <c r="E42" s="132" t="s">
        <v>70</v>
      </c>
      <c r="F42" s="43" t="s">
        <v>71</v>
      </c>
      <c r="G42" s="42" t="s">
        <v>72</v>
      </c>
      <c r="H42" s="133">
        <v>16</v>
      </c>
      <c r="I42" s="134">
        <v>1261251</v>
      </c>
      <c r="J42" s="135">
        <f>ROUND((H42*I42),0)</f>
        <v>20180016</v>
      </c>
    </row>
    <row r="43" spans="2:10" customFormat="1" ht="42" customHeight="1" thickBot="1" x14ac:dyDescent="0.35">
      <c r="B43" s="30" t="s">
        <v>26</v>
      </c>
      <c r="C43" s="31"/>
      <c r="D43" s="164"/>
      <c r="E43" s="31"/>
      <c r="F43" s="32"/>
      <c r="G43" s="33"/>
      <c r="H43" s="133"/>
      <c r="I43" s="138"/>
      <c r="J43" s="139">
        <f>SUM(J42)</f>
        <v>20180016</v>
      </c>
    </row>
    <row r="44" spans="2:10" customFormat="1" ht="42" customHeight="1" thickBot="1" x14ac:dyDescent="0.35">
      <c r="B44" s="140"/>
      <c r="C44" s="141"/>
      <c r="D44" s="149"/>
      <c r="E44" s="141"/>
      <c r="F44" s="141" t="s">
        <v>73</v>
      </c>
      <c r="G44" s="141"/>
      <c r="H44" s="142"/>
      <c r="I44" s="143"/>
      <c r="J44" s="144"/>
    </row>
    <row r="45" spans="2:10" customFormat="1" ht="69" customHeight="1" x14ac:dyDescent="0.3">
      <c r="B45" s="130">
        <f>+B42+1</f>
        <v>21</v>
      </c>
      <c r="C45" s="132">
        <v>6.1</v>
      </c>
      <c r="D45" s="132" t="s">
        <v>74</v>
      </c>
      <c r="E45" s="132" t="s">
        <v>75</v>
      </c>
      <c r="F45" s="166" t="s">
        <v>76</v>
      </c>
      <c r="G45" s="42" t="s">
        <v>77</v>
      </c>
      <c r="H45" s="133">
        <v>100736.7</v>
      </c>
      <c r="I45" s="134">
        <v>3814</v>
      </c>
      <c r="J45" s="135">
        <f>ROUND((H45*I45),0)</f>
        <v>384209774</v>
      </c>
    </row>
    <row r="46" spans="2:10" customFormat="1" ht="42" customHeight="1" thickBot="1" x14ac:dyDescent="0.35">
      <c r="B46" s="30" t="s">
        <v>26</v>
      </c>
      <c r="C46" s="31"/>
      <c r="D46" s="31"/>
      <c r="E46" s="31"/>
      <c r="F46" s="165"/>
      <c r="G46" s="33"/>
      <c r="H46" s="167"/>
      <c r="I46" s="138"/>
      <c r="J46" s="139">
        <f>SUM(J45)</f>
        <v>384209774</v>
      </c>
    </row>
    <row r="47" spans="2:10" customFormat="1" ht="42" customHeight="1" thickBot="1" x14ac:dyDescent="0.35">
      <c r="B47" s="318" t="s">
        <v>78</v>
      </c>
      <c r="C47" s="319"/>
      <c r="D47" s="319"/>
      <c r="E47" s="319"/>
      <c r="F47" s="319"/>
      <c r="G47" s="319"/>
      <c r="H47" s="319"/>
      <c r="I47" s="320"/>
      <c r="J47" s="168">
        <f>+J46+J43+J40+J27+J20+J17</f>
        <v>1914396004</v>
      </c>
    </row>
    <row r="48" spans="2:10" customFormat="1" ht="42" customHeight="1" thickBot="1" x14ac:dyDescent="0.35">
      <c r="B48" s="284" t="s">
        <v>79</v>
      </c>
      <c r="C48" s="285"/>
      <c r="D48" s="285"/>
      <c r="E48" s="285"/>
      <c r="F48" s="285"/>
      <c r="G48" s="285"/>
      <c r="H48" s="285"/>
      <c r="I48" s="285"/>
      <c r="J48" s="286"/>
    </row>
    <row r="49" spans="2:10" customFormat="1" ht="42" customHeight="1" thickBot="1" x14ac:dyDescent="0.35">
      <c r="B49" s="169" t="s">
        <v>10</v>
      </c>
      <c r="C49" s="170" t="s">
        <v>11</v>
      </c>
      <c r="D49" s="266" t="s">
        <v>12</v>
      </c>
      <c r="E49" s="266"/>
      <c r="F49" s="169" t="s">
        <v>13</v>
      </c>
      <c r="G49" s="170" t="s">
        <v>14</v>
      </c>
      <c r="H49" s="170" t="s">
        <v>15</v>
      </c>
      <c r="I49" s="171" t="s">
        <v>16</v>
      </c>
      <c r="J49" s="172" t="s">
        <v>17</v>
      </c>
    </row>
    <row r="50" spans="2:10" customFormat="1" ht="42" customHeight="1" thickBot="1" x14ac:dyDescent="0.35">
      <c r="B50" s="140"/>
      <c r="C50" s="141"/>
      <c r="D50" s="141"/>
      <c r="E50" s="141"/>
      <c r="F50" s="141" t="s">
        <v>18</v>
      </c>
      <c r="G50" s="141"/>
      <c r="H50" s="141"/>
      <c r="I50" s="173"/>
      <c r="J50" s="168"/>
    </row>
    <row r="51" spans="2:10" customFormat="1" ht="42" customHeight="1" x14ac:dyDescent="0.3">
      <c r="B51" s="130">
        <f>+B45+1</f>
        <v>22</v>
      </c>
      <c r="C51" s="131">
        <v>1.1000000000000001</v>
      </c>
      <c r="D51" s="132" t="s">
        <v>19</v>
      </c>
      <c r="E51" s="132" t="s">
        <v>20</v>
      </c>
      <c r="F51" s="43" t="s">
        <v>21</v>
      </c>
      <c r="G51" s="42" t="s">
        <v>22</v>
      </c>
      <c r="H51" s="133">
        <v>1518.6</v>
      </c>
      <c r="I51" s="134">
        <v>46080</v>
      </c>
      <c r="J51" s="135">
        <f t="shared" ref="J51:J52" si="4">ROUND((H51*I51),0)</f>
        <v>69977088</v>
      </c>
    </row>
    <row r="52" spans="2:10" customFormat="1" ht="35.4" customHeight="1" x14ac:dyDescent="0.3">
      <c r="B52" s="130">
        <f>+B51+1</f>
        <v>23</v>
      </c>
      <c r="C52" s="132">
        <v>1.2</v>
      </c>
      <c r="D52" s="132" t="s">
        <v>23</v>
      </c>
      <c r="E52" s="136" t="s">
        <v>24</v>
      </c>
      <c r="F52" s="43" t="s">
        <v>25</v>
      </c>
      <c r="G52" s="42" t="s">
        <v>22</v>
      </c>
      <c r="H52" s="133">
        <v>11.9</v>
      </c>
      <c r="I52" s="134">
        <v>64068</v>
      </c>
      <c r="J52" s="135">
        <f t="shared" si="4"/>
        <v>762409</v>
      </c>
    </row>
    <row r="53" spans="2:10" customFormat="1" ht="42" customHeight="1" thickBot="1" x14ac:dyDescent="0.35">
      <c r="B53" s="30" t="s">
        <v>26</v>
      </c>
      <c r="C53" s="33"/>
      <c r="D53" s="33"/>
      <c r="E53" s="33"/>
      <c r="F53" s="32"/>
      <c r="G53" s="33"/>
      <c r="H53" s="137"/>
      <c r="I53" s="138"/>
      <c r="J53" s="139">
        <f>SUM(J51:J52)</f>
        <v>70739497</v>
      </c>
    </row>
    <row r="54" spans="2:10" customFormat="1" ht="42" customHeight="1" thickBot="1" x14ac:dyDescent="0.35">
      <c r="B54" s="140"/>
      <c r="C54" s="141"/>
      <c r="D54" s="141"/>
      <c r="E54" s="141"/>
      <c r="F54" s="141" t="s">
        <v>27</v>
      </c>
      <c r="G54" s="141"/>
      <c r="H54" s="142"/>
      <c r="I54" s="143"/>
      <c r="J54" s="144"/>
    </row>
    <row r="55" spans="2:10" customFormat="1" ht="42" customHeight="1" x14ac:dyDescent="0.3">
      <c r="B55" s="130">
        <f>+B52+1</f>
        <v>24</v>
      </c>
      <c r="C55" s="132">
        <v>2.1</v>
      </c>
      <c r="D55" s="132" t="s">
        <v>28</v>
      </c>
      <c r="E55" s="132"/>
      <c r="F55" s="150" t="s">
        <v>80</v>
      </c>
      <c r="G55" s="42" t="s">
        <v>22</v>
      </c>
      <c r="H55" s="133">
        <v>375</v>
      </c>
      <c r="I55" s="134">
        <v>237462</v>
      </c>
      <c r="J55" s="135">
        <f>ROUND((H55*I55),0)</f>
        <v>89048250</v>
      </c>
    </row>
    <row r="56" spans="2:10" customFormat="1" ht="42" customHeight="1" thickBot="1" x14ac:dyDescent="0.35">
      <c r="B56" s="30" t="s">
        <v>26</v>
      </c>
      <c r="C56" s="146"/>
      <c r="D56" s="174"/>
      <c r="E56" s="146"/>
      <c r="F56" s="146"/>
      <c r="G56" s="146"/>
      <c r="H56" s="133"/>
      <c r="I56" s="148"/>
      <c r="J56" s="139">
        <f>SUM(J55)</f>
        <v>89048250</v>
      </c>
    </row>
    <row r="57" spans="2:10" customFormat="1" ht="42" customHeight="1" thickBot="1" x14ac:dyDescent="0.35">
      <c r="B57" s="140"/>
      <c r="C57" s="141"/>
      <c r="D57" s="141"/>
      <c r="E57" s="141"/>
      <c r="F57" s="141" t="s">
        <v>30</v>
      </c>
      <c r="G57" s="141"/>
      <c r="H57" s="142"/>
      <c r="I57" s="143"/>
      <c r="J57" s="144"/>
    </row>
    <row r="58" spans="2:10" customFormat="1" ht="42" customHeight="1" x14ac:dyDescent="0.3">
      <c r="B58" s="130">
        <f>+B55+1</f>
        <v>25</v>
      </c>
      <c r="C58" s="132">
        <v>3.1</v>
      </c>
      <c r="D58" s="132" t="s">
        <v>31</v>
      </c>
      <c r="E58" s="132">
        <v>120201</v>
      </c>
      <c r="F58" s="43" t="s">
        <v>32</v>
      </c>
      <c r="G58" s="42" t="s">
        <v>22</v>
      </c>
      <c r="H58" s="133">
        <v>135</v>
      </c>
      <c r="I58" s="175">
        <v>809951</v>
      </c>
      <c r="J58" s="135">
        <f t="shared" ref="J58:J62" si="5">ROUND((H58*I58),0)</f>
        <v>109343385</v>
      </c>
    </row>
    <row r="59" spans="2:10" customFormat="1" ht="42" customHeight="1" x14ac:dyDescent="0.3">
      <c r="B59" s="130">
        <f>+B58+1</f>
        <v>26</v>
      </c>
      <c r="C59" s="132">
        <v>3.2</v>
      </c>
      <c r="D59" s="151" t="s">
        <v>33</v>
      </c>
      <c r="E59" s="136" t="s">
        <v>34</v>
      </c>
      <c r="F59" s="43" t="s">
        <v>35</v>
      </c>
      <c r="G59" s="42" t="s">
        <v>22</v>
      </c>
      <c r="H59" s="133">
        <v>179.3</v>
      </c>
      <c r="I59" s="134">
        <v>1570617</v>
      </c>
      <c r="J59" s="135">
        <f t="shared" si="5"/>
        <v>281611628</v>
      </c>
    </row>
    <row r="60" spans="2:10" customFormat="1" ht="42" customHeight="1" x14ac:dyDescent="0.3">
      <c r="B60" s="130">
        <f t="shared" ref="B60:B62" si="6">+B59+1</f>
        <v>27</v>
      </c>
      <c r="C60" s="132">
        <v>3.3</v>
      </c>
      <c r="D60" s="132" t="s">
        <v>36</v>
      </c>
      <c r="E60" s="132" t="s">
        <v>37</v>
      </c>
      <c r="F60" s="152" t="s">
        <v>81</v>
      </c>
      <c r="G60" s="42" t="s">
        <v>39</v>
      </c>
      <c r="H60" s="133">
        <v>9050.7000000000007</v>
      </c>
      <c r="I60" s="134">
        <v>7696</v>
      </c>
      <c r="J60" s="135">
        <f t="shared" si="5"/>
        <v>69654187</v>
      </c>
    </row>
    <row r="61" spans="2:10" customFormat="1" ht="42" customHeight="1" x14ac:dyDescent="0.3">
      <c r="B61" s="130">
        <f t="shared" si="6"/>
        <v>28</v>
      </c>
      <c r="C61" s="132">
        <v>3.4</v>
      </c>
      <c r="D61" s="153" t="s">
        <v>40</v>
      </c>
      <c r="E61" s="153" t="s">
        <v>41</v>
      </c>
      <c r="F61" s="154" t="s">
        <v>42</v>
      </c>
      <c r="G61" s="155" t="s">
        <v>22</v>
      </c>
      <c r="H61" s="133">
        <v>152</v>
      </c>
      <c r="I61" s="134">
        <v>1439154</v>
      </c>
      <c r="J61" s="135">
        <f t="shared" si="5"/>
        <v>218751408</v>
      </c>
    </row>
    <row r="62" spans="2:10" customFormat="1" ht="42" customHeight="1" x14ac:dyDescent="0.3">
      <c r="B62" s="130">
        <f t="shared" si="6"/>
        <v>29</v>
      </c>
      <c r="C62" s="132">
        <v>3.5</v>
      </c>
      <c r="D62" s="132" t="s">
        <v>36</v>
      </c>
      <c r="E62" s="132" t="s">
        <v>37</v>
      </c>
      <c r="F62" s="43" t="s">
        <v>38</v>
      </c>
      <c r="G62" s="42" t="s">
        <v>39</v>
      </c>
      <c r="H62" s="133">
        <v>7656.3</v>
      </c>
      <c r="I62" s="156">
        <v>7696</v>
      </c>
      <c r="J62" s="135">
        <f t="shared" si="5"/>
        <v>58922885</v>
      </c>
    </row>
    <row r="63" spans="2:10" customFormat="1" ht="42" customHeight="1" thickBot="1" x14ac:dyDescent="0.35">
      <c r="B63" s="157" t="s">
        <v>26</v>
      </c>
      <c r="C63" s="158"/>
      <c r="D63" s="158"/>
      <c r="E63" s="158"/>
      <c r="F63" s="160"/>
      <c r="G63" s="158"/>
      <c r="H63" s="133"/>
      <c r="I63" s="161"/>
      <c r="J63" s="162">
        <f>SUM(J58:J62)</f>
        <v>738283493</v>
      </c>
    </row>
    <row r="64" spans="2:10" customFormat="1" ht="42" customHeight="1" thickBot="1" x14ac:dyDescent="0.35">
      <c r="B64" s="140"/>
      <c r="C64" s="141"/>
      <c r="D64" s="141"/>
      <c r="E64" s="141"/>
      <c r="F64" s="141" t="s">
        <v>43</v>
      </c>
      <c r="G64" s="141"/>
      <c r="H64" s="142"/>
      <c r="I64" s="143"/>
      <c r="J64" s="144"/>
    </row>
    <row r="65" spans="2:10" customFormat="1" ht="42" customHeight="1" x14ac:dyDescent="0.3">
      <c r="B65" s="130">
        <f>+B62+1</f>
        <v>30</v>
      </c>
      <c r="C65" s="132">
        <v>4.0999999999999996</v>
      </c>
      <c r="D65" s="132" t="s">
        <v>44</v>
      </c>
      <c r="E65" s="132" t="s">
        <v>45</v>
      </c>
      <c r="F65" s="43" t="s">
        <v>46</v>
      </c>
      <c r="G65" s="42" t="s">
        <v>47</v>
      </c>
      <c r="H65" s="133">
        <v>1695</v>
      </c>
      <c r="I65" s="134">
        <v>13052</v>
      </c>
      <c r="J65" s="135">
        <f t="shared" ref="J65:J75" si="7">ROUND((H65*I65),0)</f>
        <v>22123140</v>
      </c>
    </row>
    <row r="66" spans="2:10" customFormat="1" ht="46.2" customHeight="1" x14ac:dyDescent="0.3">
      <c r="B66" s="130">
        <f>+B65+1</f>
        <v>31</v>
      </c>
      <c r="C66" s="132">
        <v>4.2</v>
      </c>
      <c r="D66" s="132" t="s">
        <v>48</v>
      </c>
      <c r="E66" s="132" t="s">
        <v>49</v>
      </c>
      <c r="F66" s="43" t="s">
        <v>50</v>
      </c>
      <c r="G66" s="42" t="s">
        <v>22</v>
      </c>
      <c r="H66" s="133">
        <v>250</v>
      </c>
      <c r="I66" s="134">
        <v>211386</v>
      </c>
      <c r="J66" s="135">
        <f t="shared" si="7"/>
        <v>52846500</v>
      </c>
    </row>
    <row r="67" spans="2:10" customFormat="1" ht="46.2" customHeight="1" x14ac:dyDescent="0.3">
      <c r="B67" s="130">
        <f t="shared" ref="B67:B75" si="8">+B66+1</f>
        <v>32</v>
      </c>
      <c r="C67" s="132">
        <v>4.3</v>
      </c>
      <c r="D67" s="132" t="s">
        <v>51</v>
      </c>
      <c r="E67" s="132" t="s">
        <v>52</v>
      </c>
      <c r="F67" s="152" t="s">
        <v>82</v>
      </c>
      <c r="G67" s="42" t="s">
        <v>120</v>
      </c>
      <c r="H67" s="133">
        <v>500</v>
      </c>
      <c r="I67" s="134">
        <v>167245</v>
      </c>
      <c r="J67" s="135">
        <f t="shared" si="7"/>
        <v>83622500</v>
      </c>
    </row>
    <row r="68" spans="2:10" customFormat="1" ht="46.2" customHeight="1" x14ac:dyDescent="0.3">
      <c r="B68" s="130">
        <f t="shared" si="8"/>
        <v>33</v>
      </c>
      <c r="C68" s="132">
        <v>4.4000000000000004</v>
      </c>
      <c r="D68" s="132" t="s">
        <v>19</v>
      </c>
      <c r="E68" s="132" t="s">
        <v>20</v>
      </c>
      <c r="F68" s="43" t="s">
        <v>21</v>
      </c>
      <c r="G68" s="42" t="s">
        <v>22</v>
      </c>
      <c r="H68" s="133">
        <v>381.4</v>
      </c>
      <c r="I68" s="134">
        <v>46080</v>
      </c>
      <c r="J68" s="135">
        <f t="shared" si="7"/>
        <v>17574912</v>
      </c>
    </row>
    <row r="69" spans="2:10" customFormat="1" ht="42" customHeight="1" x14ac:dyDescent="0.3">
      <c r="B69" s="130">
        <f t="shared" si="8"/>
        <v>34</v>
      </c>
      <c r="C69" s="132">
        <v>4.5</v>
      </c>
      <c r="D69" s="132" t="s">
        <v>54</v>
      </c>
      <c r="E69" s="132" t="s">
        <v>55</v>
      </c>
      <c r="F69" s="152" t="s">
        <v>56</v>
      </c>
      <c r="G69" s="42" t="s">
        <v>22</v>
      </c>
      <c r="H69" s="133">
        <v>5.0999999999999996</v>
      </c>
      <c r="I69" s="134">
        <v>302670</v>
      </c>
      <c r="J69" s="135">
        <f t="shared" si="7"/>
        <v>1543617</v>
      </c>
    </row>
    <row r="70" spans="2:10" customFormat="1" ht="42" customHeight="1" x14ac:dyDescent="0.3">
      <c r="B70" s="130">
        <f t="shared" si="8"/>
        <v>35</v>
      </c>
      <c r="C70" s="132">
        <v>4.5999999999999996</v>
      </c>
      <c r="D70" s="132" t="s">
        <v>57</v>
      </c>
      <c r="E70" s="132"/>
      <c r="F70" s="43" t="s">
        <v>58</v>
      </c>
      <c r="G70" s="42" t="s">
        <v>22</v>
      </c>
      <c r="H70" s="133">
        <v>1.4</v>
      </c>
      <c r="I70" s="134">
        <v>729979</v>
      </c>
      <c r="J70" s="135">
        <f t="shared" si="7"/>
        <v>1021971</v>
      </c>
    </row>
    <row r="71" spans="2:10" customFormat="1" ht="42" customHeight="1" x14ac:dyDescent="0.3">
      <c r="B71" s="130">
        <f t="shared" si="8"/>
        <v>36</v>
      </c>
      <c r="C71" s="132">
        <v>4.7</v>
      </c>
      <c r="D71" s="132" t="s">
        <v>59</v>
      </c>
      <c r="E71" s="132" t="s">
        <v>60</v>
      </c>
      <c r="F71" s="152" t="s">
        <v>61</v>
      </c>
      <c r="G71" s="42" t="s">
        <v>120</v>
      </c>
      <c r="H71" s="133">
        <v>21</v>
      </c>
      <c r="I71" s="134">
        <v>1485222</v>
      </c>
      <c r="J71" s="135">
        <f t="shared" si="7"/>
        <v>31189662</v>
      </c>
    </row>
    <row r="72" spans="2:10" customFormat="1" ht="42" customHeight="1" x14ac:dyDescent="0.3">
      <c r="B72" s="130">
        <f t="shared" si="8"/>
        <v>37</v>
      </c>
      <c r="C72" s="132">
        <v>4.8</v>
      </c>
      <c r="D72" s="132" t="s">
        <v>62</v>
      </c>
      <c r="E72" s="132" t="s">
        <v>63</v>
      </c>
      <c r="F72" s="152" t="s">
        <v>64</v>
      </c>
      <c r="G72" s="42" t="s">
        <v>22</v>
      </c>
      <c r="H72" s="133">
        <v>794.8</v>
      </c>
      <c r="I72" s="134">
        <v>252838</v>
      </c>
      <c r="J72" s="135">
        <f t="shared" si="7"/>
        <v>200955642</v>
      </c>
    </row>
    <row r="73" spans="2:10" customFormat="1" ht="42" customHeight="1" x14ac:dyDescent="0.3">
      <c r="B73" s="130">
        <f t="shared" si="8"/>
        <v>38</v>
      </c>
      <c r="C73" s="163">
        <v>4.9000000000000004</v>
      </c>
      <c r="D73" s="132" t="s">
        <v>33</v>
      </c>
      <c r="E73" s="136" t="s">
        <v>34</v>
      </c>
      <c r="F73" s="43" t="s">
        <v>35</v>
      </c>
      <c r="G73" s="42" t="s">
        <v>22</v>
      </c>
      <c r="H73" s="133">
        <v>40</v>
      </c>
      <c r="I73" s="134">
        <v>1570617</v>
      </c>
      <c r="J73" s="135">
        <f t="shared" si="7"/>
        <v>62824680</v>
      </c>
    </row>
    <row r="74" spans="2:10" customFormat="1" ht="42" customHeight="1" x14ac:dyDescent="0.3">
      <c r="B74" s="130">
        <f t="shared" si="8"/>
        <v>39</v>
      </c>
      <c r="C74" s="163">
        <v>4.0999999999999996</v>
      </c>
      <c r="D74" s="132" t="s">
        <v>36</v>
      </c>
      <c r="E74" s="132" t="s">
        <v>37</v>
      </c>
      <c r="F74" s="152" t="s">
        <v>81</v>
      </c>
      <c r="G74" s="42" t="s">
        <v>39</v>
      </c>
      <c r="H74" s="133">
        <v>4341.7</v>
      </c>
      <c r="I74" s="134">
        <v>7696</v>
      </c>
      <c r="J74" s="135">
        <f t="shared" si="7"/>
        <v>33413723</v>
      </c>
    </row>
    <row r="75" spans="2:10" customFormat="1" ht="42" customHeight="1" x14ac:dyDescent="0.3">
      <c r="B75" s="130">
        <f t="shared" si="8"/>
        <v>40</v>
      </c>
      <c r="C75" s="163">
        <v>4.1100000000000003</v>
      </c>
      <c r="D75" s="132" t="s">
        <v>65</v>
      </c>
      <c r="E75" s="132" t="s">
        <v>66</v>
      </c>
      <c r="F75" s="43" t="s">
        <v>67</v>
      </c>
      <c r="G75" s="42" t="s">
        <v>22</v>
      </c>
      <c r="H75" s="133">
        <v>7.8</v>
      </c>
      <c r="I75" s="134">
        <v>271527</v>
      </c>
      <c r="J75" s="135">
        <f t="shared" si="7"/>
        <v>2117911</v>
      </c>
    </row>
    <row r="76" spans="2:10" customFormat="1" ht="42" customHeight="1" thickBot="1" x14ac:dyDescent="0.35">
      <c r="B76" s="130"/>
      <c r="C76" s="31"/>
      <c r="D76" s="31"/>
      <c r="E76" s="31"/>
      <c r="F76" s="165"/>
      <c r="G76" s="33"/>
      <c r="H76" s="176"/>
      <c r="I76" s="138"/>
      <c r="J76" s="139">
        <f>SUM(J65:J75)</f>
        <v>509234258</v>
      </c>
    </row>
    <row r="77" spans="2:10" customFormat="1" ht="42" customHeight="1" thickBot="1" x14ac:dyDescent="0.35">
      <c r="B77" s="140"/>
      <c r="C77" s="141"/>
      <c r="D77" s="141"/>
      <c r="E77" s="141"/>
      <c r="F77" s="141" t="s">
        <v>68</v>
      </c>
      <c r="G77" s="141"/>
      <c r="H77" s="142"/>
      <c r="I77" s="143"/>
      <c r="J77" s="144"/>
    </row>
    <row r="78" spans="2:10" customFormat="1" ht="42" customHeight="1" x14ac:dyDescent="0.3">
      <c r="B78" s="130">
        <f>+B75+1</f>
        <v>41</v>
      </c>
      <c r="C78" s="132">
        <v>5.0999999999999996</v>
      </c>
      <c r="D78" s="132" t="s">
        <v>69</v>
      </c>
      <c r="E78" s="132" t="s">
        <v>70</v>
      </c>
      <c r="F78" s="43" t="s">
        <v>71</v>
      </c>
      <c r="G78" s="42" t="s">
        <v>72</v>
      </c>
      <c r="H78" s="133">
        <v>10</v>
      </c>
      <c r="I78" s="134">
        <v>1261251</v>
      </c>
      <c r="J78" s="135">
        <f>ROUND((H78*I78),0)</f>
        <v>12612510</v>
      </c>
    </row>
    <row r="79" spans="2:10" customFormat="1" ht="42" customHeight="1" thickBot="1" x14ac:dyDescent="0.35">
      <c r="B79" s="30" t="s">
        <v>26</v>
      </c>
      <c r="C79" s="31"/>
      <c r="D79" s="31"/>
      <c r="E79" s="31"/>
      <c r="F79" s="32"/>
      <c r="G79" s="33"/>
      <c r="H79" s="133"/>
      <c r="I79" s="138"/>
      <c r="J79" s="139">
        <f>SUM(J78)</f>
        <v>12612510</v>
      </c>
    </row>
    <row r="80" spans="2:10" customFormat="1" ht="14.4" customHeight="1" thickBot="1" x14ac:dyDescent="0.35">
      <c r="B80" s="140"/>
      <c r="C80" s="141"/>
      <c r="D80" s="141"/>
      <c r="E80" s="141"/>
      <c r="F80" s="141" t="s">
        <v>73</v>
      </c>
      <c r="G80" s="141"/>
      <c r="H80" s="142"/>
      <c r="I80" s="143"/>
      <c r="J80" s="144"/>
    </row>
    <row r="81" spans="2:10" customFormat="1" ht="58.8" customHeight="1" x14ac:dyDescent="0.3">
      <c r="B81" s="130">
        <f>+B78+1</f>
        <v>42</v>
      </c>
      <c r="C81" s="132">
        <v>6.1</v>
      </c>
      <c r="D81" s="132" t="s">
        <v>74</v>
      </c>
      <c r="E81" s="132" t="s">
        <v>75</v>
      </c>
      <c r="F81" s="166" t="s">
        <v>76</v>
      </c>
      <c r="G81" s="42" t="s">
        <v>77</v>
      </c>
      <c r="H81" s="133">
        <v>93490.2</v>
      </c>
      <c r="I81" s="134">
        <v>3814</v>
      </c>
      <c r="J81" s="135">
        <f>ROUND((H81*I81),0)</f>
        <v>356571623</v>
      </c>
    </row>
    <row r="82" spans="2:10" customFormat="1" ht="42" customHeight="1" thickBot="1" x14ac:dyDescent="0.35">
      <c r="B82" s="30" t="s">
        <v>26</v>
      </c>
      <c r="C82" s="31"/>
      <c r="D82" s="31"/>
      <c r="E82" s="31"/>
      <c r="F82" s="165"/>
      <c r="G82" s="33"/>
      <c r="H82" s="167"/>
      <c r="I82" s="177"/>
      <c r="J82" s="178">
        <f>SUM(J81)</f>
        <v>356571623</v>
      </c>
    </row>
    <row r="83" spans="2:10" ht="42" customHeight="1" thickBot="1" x14ac:dyDescent="0.35">
      <c r="B83" s="267" t="s">
        <v>83</v>
      </c>
      <c r="C83" s="268"/>
      <c r="D83" s="268"/>
      <c r="E83" s="268"/>
      <c r="F83" s="268"/>
      <c r="G83" s="268"/>
      <c r="H83" s="268"/>
      <c r="I83" s="269"/>
      <c r="J83" s="20">
        <f>+J82+J79+J76+J63+J56+J53</f>
        <v>1776489631</v>
      </c>
    </row>
    <row r="84" spans="2:10" ht="42" customHeight="1" thickBot="1" x14ac:dyDescent="0.35">
      <c r="B84" s="270" t="s">
        <v>84</v>
      </c>
      <c r="C84" s="271"/>
      <c r="D84" s="271"/>
      <c r="E84" s="271"/>
      <c r="F84" s="271"/>
      <c r="G84" s="271"/>
      <c r="H84" s="271"/>
      <c r="I84" s="272"/>
      <c r="J84" s="20">
        <f>+J83+J47</f>
        <v>3690885635</v>
      </c>
    </row>
    <row r="85" spans="2:10" ht="15" thickBot="1" x14ac:dyDescent="0.35">
      <c r="B85" s="240"/>
      <c r="C85" s="23"/>
      <c r="D85" s="23"/>
      <c r="E85" s="23"/>
      <c r="F85" s="22"/>
      <c r="G85" s="22"/>
      <c r="H85" s="24"/>
      <c r="I85" s="241"/>
      <c r="J85" s="242"/>
    </row>
    <row r="86" spans="2:10" ht="44.4" customHeight="1" thickBot="1" x14ac:dyDescent="0.35">
      <c r="B86" s="273" t="s">
        <v>85</v>
      </c>
      <c r="C86" s="274"/>
      <c r="D86" s="274"/>
      <c r="E86" s="274"/>
      <c r="F86" s="274"/>
      <c r="G86" s="274"/>
      <c r="H86" s="274"/>
      <c r="I86" s="274"/>
      <c r="J86" s="275"/>
    </row>
    <row r="87" spans="2:10" ht="16.2" customHeight="1" x14ac:dyDescent="0.3">
      <c r="B87" s="276"/>
      <c r="C87" s="277"/>
      <c r="D87" s="277"/>
      <c r="E87" s="277"/>
      <c r="F87" s="277"/>
      <c r="G87" s="277"/>
      <c r="H87" s="277"/>
      <c r="I87" s="277"/>
      <c r="J87" s="278"/>
    </row>
    <row r="88" spans="2:10" ht="15" thickBot="1" x14ac:dyDescent="0.35">
      <c r="B88" s="25"/>
      <c r="C88" s="26"/>
      <c r="D88" s="26"/>
      <c r="E88" s="26"/>
      <c r="F88" s="26"/>
      <c r="G88" s="26"/>
      <c r="H88" s="26"/>
      <c r="I88" s="26"/>
      <c r="J88" s="27"/>
    </row>
    <row r="89" spans="2:10" customFormat="1" ht="31.95" customHeight="1" thickBot="1" x14ac:dyDescent="0.35">
      <c r="B89" s="179" t="s">
        <v>10</v>
      </c>
      <c r="C89" s="180" t="s">
        <v>11</v>
      </c>
      <c r="D89" s="12"/>
      <c r="E89" s="181" t="s">
        <v>86</v>
      </c>
      <c r="F89" s="179" t="s">
        <v>13</v>
      </c>
      <c r="G89" s="180" t="s">
        <v>14</v>
      </c>
      <c r="H89" s="180" t="s">
        <v>15</v>
      </c>
      <c r="I89" s="182" t="s">
        <v>87</v>
      </c>
      <c r="J89" s="183" t="s">
        <v>17</v>
      </c>
    </row>
    <row r="90" spans="2:10" customFormat="1" ht="15" thickBot="1" x14ac:dyDescent="0.35">
      <c r="B90" s="140"/>
      <c r="C90" s="141"/>
      <c r="D90" s="141"/>
      <c r="E90" s="184">
        <v>1</v>
      </c>
      <c r="F90" s="141" t="s">
        <v>88</v>
      </c>
      <c r="G90" s="141"/>
      <c r="H90" s="141"/>
      <c r="I90" s="173"/>
      <c r="J90" s="168"/>
    </row>
    <row r="91" spans="2:10" customFormat="1" ht="61.8" customHeight="1" x14ac:dyDescent="0.3">
      <c r="B91" s="130">
        <f>+B81+1</f>
        <v>43</v>
      </c>
      <c r="C91" s="185" t="s">
        <v>89</v>
      </c>
      <c r="D91" s="132" t="s">
        <v>19</v>
      </c>
      <c r="E91" s="42">
        <v>82101</v>
      </c>
      <c r="F91" s="43" t="s">
        <v>21</v>
      </c>
      <c r="G91" s="42" t="s">
        <v>22</v>
      </c>
      <c r="H91" s="133">
        <v>2631</v>
      </c>
      <c r="I91" s="134">
        <v>46080</v>
      </c>
      <c r="J91" s="135">
        <f t="shared" ref="J91:J93" si="9">ROUND((H91*I91),0)</f>
        <v>121236480</v>
      </c>
    </row>
    <row r="92" spans="2:10" customFormat="1" ht="61.8" customHeight="1" x14ac:dyDescent="0.3">
      <c r="B92" s="130">
        <f t="shared" ref="B92:B93" si="10">+B91+1</f>
        <v>44</v>
      </c>
      <c r="C92" s="185" t="s">
        <v>90</v>
      </c>
      <c r="D92" s="132" t="s">
        <v>23</v>
      </c>
      <c r="E92" s="42">
        <v>82201</v>
      </c>
      <c r="F92" s="43" t="s">
        <v>91</v>
      </c>
      <c r="G92" s="42" t="s">
        <v>22</v>
      </c>
      <c r="H92" s="133">
        <v>9403.6</v>
      </c>
      <c r="I92" s="134">
        <v>230617</v>
      </c>
      <c r="J92" s="135">
        <f t="shared" si="9"/>
        <v>2168630021</v>
      </c>
    </row>
    <row r="93" spans="2:10" customFormat="1" ht="61.8" customHeight="1" x14ac:dyDescent="0.3">
      <c r="B93" s="130">
        <f t="shared" si="10"/>
        <v>45</v>
      </c>
      <c r="C93" s="185" t="s">
        <v>92</v>
      </c>
      <c r="D93" s="42" t="s">
        <v>93</v>
      </c>
      <c r="E93" s="42">
        <v>89001</v>
      </c>
      <c r="F93" s="43" t="s">
        <v>94</v>
      </c>
      <c r="G93" s="42" t="s">
        <v>77</v>
      </c>
      <c r="H93" s="133">
        <v>27691.599999999999</v>
      </c>
      <c r="I93" s="134">
        <v>3814</v>
      </c>
      <c r="J93" s="135">
        <f t="shared" si="9"/>
        <v>105615762</v>
      </c>
    </row>
    <row r="94" spans="2:10" customFormat="1" ht="15" thickBot="1" x14ac:dyDescent="0.35">
      <c r="B94" s="186" t="s">
        <v>26</v>
      </c>
      <c r="C94" s="187"/>
      <c r="D94" s="187"/>
      <c r="E94" s="187"/>
      <c r="F94" s="188"/>
      <c r="G94" s="187"/>
      <c r="H94" s="189"/>
      <c r="I94" s="190"/>
      <c r="J94" s="191">
        <f>SUM(J91:J93)</f>
        <v>2395482263</v>
      </c>
    </row>
    <row r="95" spans="2:10" customFormat="1" ht="15" thickBot="1" x14ac:dyDescent="0.35">
      <c r="B95" s="140"/>
      <c r="C95" s="141"/>
      <c r="D95" s="141"/>
      <c r="E95" s="184">
        <v>2</v>
      </c>
      <c r="F95" s="141" t="s">
        <v>95</v>
      </c>
      <c r="G95" s="141"/>
      <c r="H95" s="142"/>
      <c r="I95" s="143"/>
      <c r="J95" s="144"/>
    </row>
    <row r="96" spans="2:10" customFormat="1" ht="42" customHeight="1" x14ac:dyDescent="0.3">
      <c r="B96" s="130">
        <f>+B93+1</f>
        <v>46</v>
      </c>
      <c r="C96" s="185" t="s">
        <v>96</v>
      </c>
      <c r="D96" s="132" t="s">
        <v>97</v>
      </c>
      <c r="E96" s="42">
        <v>83201</v>
      </c>
      <c r="F96" s="150" t="s">
        <v>80</v>
      </c>
      <c r="G96" s="42" t="s">
        <v>22</v>
      </c>
      <c r="H96" s="133">
        <v>3475.2</v>
      </c>
      <c r="I96" s="134">
        <v>255357</v>
      </c>
      <c r="J96" s="135">
        <f t="shared" ref="J96:J99" si="11">ROUND((H96*I96),0)</f>
        <v>887416646</v>
      </c>
    </row>
    <row r="97" spans="2:10" customFormat="1" ht="42" customHeight="1" x14ac:dyDescent="0.3">
      <c r="B97" s="130">
        <f t="shared" ref="B97:B99" si="12">+B96+1</f>
        <v>47</v>
      </c>
      <c r="C97" s="185" t="s">
        <v>98</v>
      </c>
      <c r="D97" s="132" t="s">
        <v>99</v>
      </c>
      <c r="E97" s="42">
        <v>83203</v>
      </c>
      <c r="F97" s="43" t="s">
        <v>100</v>
      </c>
      <c r="G97" s="42" t="s">
        <v>22</v>
      </c>
      <c r="H97" s="133">
        <v>1530</v>
      </c>
      <c r="I97" s="134">
        <v>267965</v>
      </c>
      <c r="J97" s="135">
        <f t="shared" si="11"/>
        <v>409986450</v>
      </c>
    </row>
    <row r="98" spans="2:10" customFormat="1" ht="42" customHeight="1" x14ac:dyDescent="0.3">
      <c r="B98" s="130">
        <f t="shared" si="12"/>
        <v>48</v>
      </c>
      <c r="C98" s="185" t="s">
        <v>101</v>
      </c>
      <c r="D98" s="132" t="s">
        <v>102</v>
      </c>
      <c r="E98" s="42">
        <v>84202</v>
      </c>
      <c r="F98" s="43" t="s">
        <v>103</v>
      </c>
      <c r="G98" s="42" t="s">
        <v>47</v>
      </c>
      <c r="H98" s="133">
        <v>10039.200000000001</v>
      </c>
      <c r="I98" s="134">
        <v>6522</v>
      </c>
      <c r="J98" s="135">
        <f t="shared" si="11"/>
        <v>65475662</v>
      </c>
    </row>
    <row r="99" spans="2:10" customFormat="1" ht="42" customHeight="1" x14ac:dyDescent="0.3">
      <c r="B99" s="130">
        <f t="shared" si="12"/>
        <v>49</v>
      </c>
      <c r="C99" s="185" t="s">
        <v>104</v>
      </c>
      <c r="D99" s="132" t="s">
        <v>105</v>
      </c>
      <c r="E99" s="42">
        <v>84502</v>
      </c>
      <c r="F99" s="152" t="s">
        <v>106</v>
      </c>
      <c r="G99" s="42" t="s">
        <v>22</v>
      </c>
      <c r="H99" s="133">
        <v>1364.2</v>
      </c>
      <c r="I99" s="134">
        <v>1586255</v>
      </c>
      <c r="J99" s="135">
        <f t="shared" si="11"/>
        <v>2163969071</v>
      </c>
    </row>
    <row r="100" spans="2:10" customFormat="1" ht="15" thickBot="1" x14ac:dyDescent="0.35">
      <c r="B100" s="186" t="s">
        <v>26</v>
      </c>
      <c r="C100" s="187"/>
      <c r="D100" s="187"/>
      <c r="E100" s="187"/>
      <c r="F100" s="188"/>
      <c r="G100" s="187"/>
      <c r="H100" s="189"/>
      <c r="I100" s="190"/>
      <c r="J100" s="191">
        <f>SUM(J96:J99)</f>
        <v>3526847829</v>
      </c>
    </row>
    <row r="101" spans="2:10" customFormat="1" ht="15" thickBot="1" x14ac:dyDescent="0.35">
      <c r="B101" s="140"/>
      <c r="C101" s="141"/>
      <c r="D101" s="141"/>
      <c r="E101" s="184">
        <v>3</v>
      </c>
      <c r="F101" s="141" t="s">
        <v>107</v>
      </c>
      <c r="G101" s="141"/>
      <c r="H101" s="142"/>
      <c r="I101" s="143"/>
      <c r="J101" s="144"/>
    </row>
    <row r="102" spans="2:10" customFormat="1" ht="42.6" customHeight="1" x14ac:dyDescent="0.3">
      <c r="B102" s="130">
        <f>+B99+1</f>
        <v>50</v>
      </c>
      <c r="C102" s="42" t="s">
        <v>108</v>
      </c>
      <c r="D102" s="132" t="s">
        <v>40</v>
      </c>
      <c r="E102" s="42">
        <v>86713</v>
      </c>
      <c r="F102" s="43" t="s">
        <v>42</v>
      </c>
      <c r="G102" s="42" t="s">
        <v>22</v>
      </c>
      <c r="H102" s="133">
        <v>519.6</v>
      </c>
      <c r="I102" s="192">
        <v>1210623</v>
      </c>
      <c r="J102" s="135">
        <f t="shared" ref="J102:J106" si="13">ROUND((H102*I102),0)</f>
        <v>629039711</v>
      </c>
    </row>
    <row r="103" spans="2:10" customFormat="1" ht="42.6" customHeight="1" x14ac:dyDescent="0.3">
      <c r="B103" s="130">
        <f t="shared" ref="B103:B106" si="14">+B102+1</f>
        <v>51</v>
      </c>
      <c r="C103" s="42" t="s">
        <v>109</v>
      </c>
      <c r="D103" s="132" t="s">
        <v>36</v>
      </c>
      <c r="E103" s="42">
        <v>86401</v>
      </c>
      <c r="F103" s="152" t="s">
        <v>81</v>
      </c>
      <c r="G103" s="42" t="s">
        <v>39</v>
      </c>
      <c r="H103" s="133">
        <v>40712.5</v>
      </c>
      <c r="I103" s="134">
        <v>7696</v>
      </c>
      <c r="J103" s="135">
        <f t="shared" si="13"/>
        <v>313323400</v>
      </c>
    </row>
    <row r="104" spans="2:10" customFormat="1" ht="42.6" customHeight="1" x14ac:dyDescent="0.3">
      <c r="B104" s="130">
        <f t="shared" si="14"/>
        <v>52</v>
      </c>
      <c r="C104" s="42" t="s">
        <v>110</v>
      </c>
      <c r="D104" s="132" t="s">
        <v>111</v>
      </c>
      <c r="E104" s="42">
        <v>82101</v>
      </c>
      <c r="F104" s="43" t="s">
        <v>21</v>
      </c>
      <c r="G104" s="42" t="s">
        <v>22</v>
      </c>
      <c r="H104" s="133">
        <v>138.19999999999999</v>
      </c>
      <c r="I104" s="192">
        <v>46080</v>
      </c>
      <c r="J104" s="135">
        <f t="shared" si="13"/>
        <v>6368256</v>
      </c>
    </row>
    <row r="105" spans="2:10" customFormat="1" ht="42.6" customHeight="1" x14ac:dyDescent="0.3">
      <c r="B105" s="130">
        <f t="shared" si="14"/>
        <v>53</v>
      </c>
      <c r="C105" s="42" t="s">
        <v>112</v>
      </c>
      <c r="D105" s="42" t="s">
        <v>57</v>
      </c>
      <c r="E105" s="42">
        <v>120222</v>
      </c>
      <c r="F105" s="150" t="s">
        <v>58</v>
      </c>
      <c r="G105" s="42" t="s">
        <v>47</v>
      </c>
      <c r="H105" s="133">
        <v>74.8</v>
      </c>
      <c r="I105" s="192">
        <v>50068</v>
      </c>
      <c r="J105" s="135">
        <f t="shared" si="13"/>
        <v>3745086</v>
      </c>
    </row>
    <row r="106" spans="2:10" customFormat="1" ht="42.6" customHeight="1" x14ac:dyDescent="0.3">
      <c r="B106" s="130">
        <f t="shared" si="14"/>
        <v>54</v>
      </c>
      <c r="C106" s="42" t="s">
        <v>113</v>
      </c>
      <c r="D106" s="132" t="s">
        <v>144</v>
      </c>
      <c r="E106" s="42">
        <v>20436</v>
      </c>
      <c r="F106" s="150" t="s">
        <v>114</v>
      </c>
      <c r="G106" s="42" t="s">
        <v>22</v>
      </c>
      <c r="H106" s="133">
        <v>135</v>
      </c>
      <c r="I106" s="192">
        <v>1171200</v>
      </c>
      <c r="J106" s="135">
        <f t="shared" si="13"/>
        <v>158112000</v>
      </c>
    </row>
    <row r="107" spans="2:10" customFormat="1" ht="15" thickBot="1" x14ac:dyDescent="0.35">
      <c r="B107" s="186" t="s">
        <v>26</v>
      </c>
      <c r="C107" s="187"/>
      <c r="D107" s="187"/>
      <c r="E107" s="187"/>
      <c r="F107" s="188"/>
      <c r="G107" s="187"/>
      <c r="H107" s="189"/>
      <c r="I107" s="190"/>
      <c r="J107" s="191">
        <f>SUM(J102:J106)</f>
        <v>1110588453</v>
      </c>
    </row>
    <row r="108" spans="2:10" customFormat="1" ht="15" thickBot="1" x14ac:dyDescent="0.35">
      <c r="B108" s="140"/>
      <c r="C108" s="141"/>
      <c r="D108" s="141"/>
      <c r="E108" s="184">
        <v>4</v>
      </c>
      <c r="F108" s="141" t="s">
        <v>115</v>
      </c>
      <c r="G108" s="141"/>
      <c r="H108" s="142"/>
      <c r="I108" s="143"/>
      <c r="J108" s="144"/>
    </row>
    <row r="109" spans="2:10" customFormat="1" ht="45" customHeight="1" x14ac:dyDescent="0.3">
      <c r="B109" s="130">
        <f>+B106+1</f>
        <v>55</v>
      </c>
      <c r="C109" s="42" t="s">
        <v>116</v>
      </c>
      <c r="D109" s="42" t="s">
        <v>69</v>
      </c>
      <c r="E109" s="42">
        <v>87101</v>
      </c>
      <c r="F109" s="43" t="s">
        <v>71</v>
      </c>
      <c r="G109" s="42" t="s">
        <v>72</v>
      </c>
      <c r="H109" s="133">
        <v>40</v>
      </c>
      <c r="I109" s="134">
        <v>1261251</v>
      </c>
      <c r="J109" s="135">
        <f t="shared" ref="J109:J111" si="15">ROUND((H109*I109),0)</f>
        <v>50450040</v>
      </c>
    </row>
    <row r="110" spans="2:10" customFormat="1" ht="45" customHeight="1" x14ac:dyDescent="0.3">
      <c r="B110" s="130">
        <f t="shared" ref="B110" si="16">+B109+1</f>
        <v>56</v>
      </c>
      <c r="C110" s="42" t="s">
        <v>117</v>
      </c>
      <c r="D110" s="42" t="s">
        <v>118</v>
      </c>
      <c r="E110" s="42">
        <v>87001</v>
      </c>
      <c r="F110" s="43" t="s">
        <v>119</v>
      </c>
      <c r="G110" s="42" t="s">
        <v>120</v>
      </c>
      <c r="H110" s="133">
        <v>4002</v>
      </c>
      <c r="I110" s="134">
        <v>12757</v>
      </c>
      <c r="J110" s="135">
        <f t="shared" si="15"/>
        <v>51053514</v>
      </c>
    </row>
    <row r="111" spans="2:10" customFormat="1" ht="45" customHeight="1" x14ac:dyDescent="0.3">
      <c r="B111" s="130">
        <f>+B109+1</f>
        <v>56</v>
      </c>
      <c r="C111" s="42" t="s">
        <v>121</v>
      </c>
      <c r="D111" s="42" t="s">
        <v>118</v>
      </c>
      <c r="E111" s="42">
        <v>87003</v>
      </c>
      <c r="F111" s="43" t="s">
        <v>122</v>
      </c>
      <c r="G111" s="42" t="s">
        <v>47</v>
      </c>
      <c r="H111" s="133">
        <v>450</v>
      </c>
      <c r="I111" s="134">
        <v>106703</v>
      </c>
      <c r="J111" s="135">
        <f t="shared" si="15"/>
        <v>48016350</v>
      </c>
    </row>
    <row r="112" spans="2:10" customFormat="1" ht="15" thickBot="1" x14ac:dyDescent="0.35">
      <c r="B112" s="30" t="s">
        <v>26</v>
      </c>
      <c r="C112" s="31"/>
      <c r="D112" s="31"/>
      <c r="E112" s="31"/>
      <c r="F112" s="32"/>
      <c r="G112" s="33"/>
      <c r="H112" s="167"/>
      <c r="I112" s="177"/>
      <c r="J112" s="193">
        <f>SUM(J109:J111)</f>
        <v>149519904</v>
      </c>
    </row>
    <row r="113" spans="2:10" customFormat="1" ht="16.8" customHeight="1" thickBot="1" x14ac:dyDescent="0.35">
      <c r="B113" s="140"/>
      <c r="C113" s="141"/>
      <c r="D113" s="141"/>
      <c r="E113" s="184"/>
      <c r="F113" s="141"/>
      <c r="G113" s="141"/>
      <c r="H113" s="142"/>
      <c r="I113" s="143"/>
      <c r="J113" s="144"/>
    </row>
    <row r="114" spans="2:10" customFormat="1" ht="21" customHeight="1" x14ac:dyDescent="0.3">
      <c r="B114" s="41"/>
      <c r="C114" s="42"/>
      <c r="D114" s="42"/>
      <c r="E114" s="42"/>
      <c r="F114" s="43" t="s">
        <v>123</v>
      </c>
      <c r="G114" s="42" t="s">
        <v>124</v>
      </c>
      <c r="H114" s="133">
        <v>1</v>
      </c>
      <c r="I114" s="134">
        <v>8000000</v>
      </c>
      <c r="J114" s="135">
        <f>+H114*I114</f>
        <v>8000000</v>
      </c>
    </row>
    <row r="115" spans="2:10" customFormat="1" ht="16.8" customHeight="1" thickBot="1" x14ac:dyDescent="0.35">
      <c r="B115" s="194" t="s">
        <v>26</v>
      </c>
      <c r="C115" s="195"/>
      <c r="D115" s="195"/>
      <c r="E115" s="195"/>
      <c r="F115" s="196"/>
      <c r="G115" s="195"/>
      <c r="H115" s="197"/>
      <c r="I115" s="198"/>
      <c r="J115" s="199">
        <f>SUM(J114)</f>
        <v>8000000</v>
      </c>
    </row>
    <row r="116" spans="2:10" ht="15" thickBot="1" x14ac:dyDescent="0.35">
      <c r="B116" s="270" t="s">
        <v>125</v>
      </c>
      <c r="C116" s="271"/>
      <c r="D116" s="271"/>
      <c r="E116" s="271"/>
      <c r="F116" s="271"/>
      <c r="G116" s="271"/>
      <c r="H116" s="271"/>
      <c r="I116" s="272"/>
      <c r="J116" s="28">
        <f>+J112+J107+J100+J94+J115</f>
        <v>7190438449</v>
      </c>
    </row>
    <row r="117" spans="2:10" ht="15" thickBot="1" x14ac:dyDescent="0.35">
      <c r="B117" s="243"/>
      <c r="C117" s="29"/>
      <c r="D117" s="29"/>
      <c r="E117" s="29"/>
      <c r="F117" s="29"/>
      <c r="G117" s="29"/>
      <c r="H117" s="29"/>
      <c r="I117" s="244"/>
      <c r="J117" s="242"/>
    </row>
    <row r="118" spans="2:10" ht="44.4" customHeight="1" thickBot="1" x14ac:dyDescent="0.35">
      <c r="B118" s="273" t="s">
        <v>126</v>
      </c>
      <c r="C118" s="274"/>
      <c r="D118" s="274"/>
      <c r="E118" s="274"/>
      <c r="F118" s="274"/>
      <c r="G118" s="274"/>
      <c r="H118" s="274"/>
      <c r="I118" s="274"/>
      <c r="J118" s="275"/>
    </row>
    <row r="119" spans="2:10" ht="13.2" customHeight="1" x14ac:dyDescent="0.3">
      <c r="B119" s="279"/>
      <c r="C119" s="280"/>
      <c r="D119" s="280"/>
      <c r="E119" s="280"/>
      <c r="F119" s="280"/>
      <c r="G119" s="280"/>
      <c r="H119" s="280"/>
      <c r="I119" s="280"/>
      <c r="J119" s="281"/>
    </row>
    <row r="120" spans="2:10" ht="15" thickBot="1" x14ac:dyDescent="0.35">
      <c r="B120" s="25"/>
      <c r="C120" s="26"/>
      <c r="D120" s="26"/>
      <c r="E120" s="26"/>
      <c r="F120" s="26"/>
      <c r="G120" s="26"/>
      <c r="H120" s="26"/>
      <c r="I120" s="26"/>
      <c r="J120" s="27"/>
    </row>
    <row r="121" spans="2:10" customFormat="1" ht="28.2" thickBot="1" x14ac:dyDescent="0.35">
      <c r="B121" s="179" t="s">
        <v>10</v>
      </c>
      <c r="C121" s="180" t="s">
        <v>11</v>
      </c>
      <c r="D121" s="12"/>
      <c r="E121" s="181" t="s">
        <v>86</v>
      </c>
      <c r="F121" s="179" t="s">
        <v>13</v>
      </c>
      <c r="G121" s="180" t="s">
        <v>14</v>
      </c>
      <c r="H121" s="180" t="s">
        <v>15</v>
      </c>
      <c r="I121" s="200" t="s">
        <v>127</v>
      </c>
      <c r="J121" s="201" t="s">
        <v>17</v>
      </c>
    </row>
    <row r="122" spans="2:10" customFormat="1" ht="15" thickBot="1" x14ac:dyDescent="0.35">
      <c r="B122" s="140"/>
      <c r="C122" s="141"/>
      <c r="D122" s="141"/>
      <c r="E122" s="184">
        <v>1</v>
      </c>
      <c r="F122" s="184" t="s">
        <v>88</v>
      </c>
      <c r="G122" s="141"/>
      <c r="H122" s="141"/>
      <c r="I122" s="202"/>
      <c r="J122" s="203"/>
    </row>
    <row r="123" spans="2:10" customFormat="1" ht="52.8" customHeight="1" x14ac:dyDescent="0.3">
      <c r="B123" s="130">
        <f>+B111+1</f>
        <v>57</v>
      </c>
      <c r="C123" s="185">
        <v>1.1000000000000001</v>
      </c>
      <c r="D123" s="42" t="s">
        <v>128</v>
      </c>
      <c r="E123" s="42">
        <v>82101</v>
      </c>
      <c r="F123" s="43" t="s">
        <v>21</v>
      </c>
      <c r="G123" s="42" t="s">
        <v>22</v>
      </c>
      <c r="H123" s="133">
        <v>5018.7</v>
      </c>
      <c r="I123" s="204">
        <v>46080</v>
      </c>
      <c r="J123" s="205">
        <f t="shared" ref="J123:J125" si="17">ROUND((H123*I123),0)</f>
        <v>231261696</v>
      </c>
    </row>
    <row r="124" spans="2:10" customFormat="1" ht="52.8" customHeight="1" x14ac:dyDescent="0.3">
      <c r="B124" s="130">
        <f t="shared" ref="B124:B125" si="18">+B123+1</f>
        <v>58</v>
      </c>
      <c r="C124" s="42">
        <v>1.2</v>
      </c>
      <c r="D124" s="42" t="s">
        <v>129</v>
      </c>
      <c r="E124" s="42">
        <v>82201</v>
      </c>
      <c r="F124" s="43" t="s">
        <v>25</v>
      </c>
      <c r="G124" s="42" t="s">
        <v>22</v>
      </c>
      <c r="H124" s="133">
        <v>192.1</v>
      </c>
      <c r="I124" s="204">
        <v>64068</v>
      </c>
      <c r="J124" s="205">
        <f t="shared" si="17"/>
        <v>12307463</v>
      </c>
    </row>
    <row r="125" spans="2:10" customFormat="1" ht="70.8" customHeight="1" x14ac:dyDescent="0.3">
      <c r="B125" s="130">
        <f t="shared" si="18"/>
        <v>59</v>
      </c>
      <c r="C125" s="42">
        <v>1.3</v>
      </c>
      <c r="D125" s="42" t="s">
        <v>130</v>
      </c>
      <c r="E125" s="42">
        <v>89001</v>
      </c>
      <c r="F125" s="43" t="s">
        <v>131</v>
      </c>
      <c r="G125" s="42" t="s">
        <v>77</v>
      </c>
      <c r="H125" s="133">
        <v>201580.6</v>
      </c>
      <c r="I125" s="204">
        <v>3814</v>
      </c>
      <c r="J125" s="205">
        <f t="shared" si="17"/>
        <v>768828408</v>
      </c>
    </row>
    <row r="126" spans="2:10" customFormat="1" ht="15" thickBot="1" x14ac:dyDescent="0.35">
      <c r="B126" s="186" t="s">
        <v>26</v>
      </c>
      <c r="C126" s="187"/>
      <c r="D126" s="187"/>
      <c r="E126" s="187"/>
      <c r="F126" s="188"/>
      <c r="G126" s="187"/>
      <c r="H126" s="189"/>
      <c r="I126" s="206"/>
      <c r="J126" s="207">
        <f>SUM(J123:J125)</f>
        <v>1012397567</v>
      </c>
    </row>
    <row r="127" spans="2:10" customFormat="1" ht="15" thickBot="1" x14ac:dyDescent="0.35">
      <c r="B127" s="140"/>
      <c r="C127" s="141"/>
      <c r="D127" s="141"/>
      <c r="E127" s="141">
        <v>2</v>
      </c>
      <c r="F127" s="141" t="s">
        <v>95</v>
      </c>
      <c r="G127" s="141"/>
      <c r="H127" s="142"/>
      <c r="I127" s="208"/>
      <c r="J127" s="209"/>
    </row>
    <row r="128" spans="2:10" customFormat="1" ht="34.200000000000003" customHeight="1" x14ac:dyDescent="0.3">
      <c r="B128" s="130">
        <f>+B125+1</f>
        <v>60</v>
      </c>
      <c r="C128" s="42">
        <v>2.1</v>
      </c>
      <c r="D128" s="132" t="s">
        <v>97</v>
      </c>
      <c r="E128" s="132" t="s">
        <v>132</v>
      </c>
      <c r="F128" s="43" t="s">
        <v>80</v>
      </c>
      <c r="G128" s="42" t="s">
        <v>22</v>
      </c>
      <c r="H128" s="133">
        <v>1523</v>
      </c>
      <c r="I128" s="204">
        <v>337538</v>
      </c>
      <c r="J128" s="205">
        <f t="shared" ref="J128:J131" si="19">ROUND((H128*I128),0)</f>
        <v>514070374</v>
      </c>
    </row>
    <row r="129" spans="2:10" customFormat="1" ht="34.200000000000003" customHeight="1" x14ac:dyDescent="0.3">
      <c r="B129" s="130">
        <f t="shared" ref="B129:B131" si="20">+B128+1</f>
        <v>61</v>
      </c>
      <c r="C129" s="42" t="s">
        <v>98</v>
      </c>
      <c r="D129" s="132" t="s">
        <v>99</v>
      </c>
      <c r="E129" s="132" t="s">
        <v>133</v>
      </c>
      <c r="F129" s="43" t="s">
        <v>100</v>
      </c>
      <c r="G129" s="42" t="s">
        <v>22</v>
      </c>
      <c r="H129" s="133">
        <v>1123.5999999999999</v>
      </c>
      <c r="I129" s="204">
        <v>349248</v>
      </c>
      <c r="J129" s="205">
        <f t="shared" si="19"/>
        <v>392415053</v>
      </c>
    </row>
    <row r="130" spans="2:10" customFormat="1" ht="34.200000000000003" customHeight="1" x14ac:dyDescent="0.3">
      <c r="B130" s="130">
        <f t="shared" si="20"/>
        <v>62</v>
      </c>
      <c r="C130" s="42" t="s">
        <v>101</v>
      </c>
      <c r="D130" s="132" t="s">
        <v>102</v>
      </c>
      <c r="E130" s="132">
        <v>84202</v>
      </c>
      <c r="F130" s="43" t="s">
        <v>103</v>
      </c>
      <c r="G130" s="42" t="s">
        <v>47</v>
      </c>
      <c r="H130" s="133">
        <v>6294.6</v>
      </c>
      <c r="I130" s="204">
        <v>6522</v>
      </c>
      <c r="J130" s="205">
        <f t="shared" si="19"/>
        <v>41053381</v>
      </c>
    </row>
    <row r="131" spans="2:10" customFormat="1" ht="34.200000000000003" customHeight="1" x14ac:dyDescent="0.3">
      <c r="B131" s="130">
        <f t="shared" si="20"/>
        <v>63</v>
      </c>
      <c r="C131" s="42" t="s">
        <v>104</v>
      </c>
      <c r="D131" s="132" t="s">
        <v>105</v>
      </c>
      <c r="E131" s="132" t="s">
        <v>134</v>
      </c>
      <c r="F131" s="152" t="s">
        <v>106</v>
      </c>
      <c r="G131" s="42" t="s">
        <v>22</v>
      </c>
      <c r="H131" s="133">
        <v>599.29999999999995</v>
      </c>
      <c r="I131" s="204">
        <v>1678112</v>
      </c>
      <c r="J131" s="205">
        <f t="shared" si="19"/>
        <v>1005692522</v>
      </c>
    </row>
    <row r="132" spans="2:10" customFormat="1" ht="15" thickBot="1" x14ac:dyDescent="0.35">
      <c r="B132" s="186" t="s">
        <v>26</v>
      </c>
      <c r="C132" s="187"/>
      <c r="D132" s="187"/>
      <c r="E132" s="187"/>
      <c r="F132" s="188"/>
      <c r="G132" s="187"/>
      <c r="H132" s="189"/>
      <c r="I132" s="206"/>
      <c r="J132" s="207">
        <f>SUM(J128:J131)</f>
        <v>1953231330</v>
      </c>
    </row>
    <row r="133" spans="2:10" customFormat="1" ht="15" thickBot="1" x14ac:dyDescent="0.35">
      <c r="B133" s="140"/>
      <c r="C133" s="141"/>
      <c r="D133" s="141"/>
      <c r="E133" s="141">
        <v>3</v>
      </c>
      <c r="F133" s="141" t="s">
        <v>107</v>
      </c>
      <c r="G133" s="141"/>
      <c r="H133" s="142"/>
      <c r="I133" s="208"/>
      <c r="J133" s="209"/>
    </row>
    <row r="134" spans="2:10" customFormat="1" ht="45" customHeight="1" x14ac:dyDescent="0.3">
      <c r="B134" s="130">
        <f>+B131+1</f>
        <v>64</v>
      </c>
      <c r="C134" s="42" t="s">
        <v>108</v>
      </c>
      <c r="D134" s="42" t="s">
        <v>135</v>
      </c>
      <c r="E134" s="42">
        <v>82017</v>
      </c>
      <c r="F134" s="43" t="s">
        <v>136</v>
      </c>
      <c r="G134" s="42" t="s">
        <v>120</v>
      </c>
      <c r="H134" s="133">
        <v>52</v>
      </c>
      <c r="I134" s="210">
        <v>248092</v>
      </c>
      <c r="J134" s="205">
        <f t="shared" ref="J134:J141" si="21">ROUND((H134*I134),0)</f>
        <v>12900784</v>
      </c>
    </row>
    <row r="135" spans="2:10" customFormat="1" ht="45" customHeight="1" x14ac:dyDescent="0.3">
      <c r="B135" s="130">
        <f t="shared" ref="B135:B141" si="22">+B134+1</f>
        <v>65</v>
      </c>
      <c r="C135" s="42" t="s">
        <v>109</v>
      </c>
      <c r="D135" s="42" t="s">
        <v>137</v>
      </c>
      <c r="E135" s="42">
        <v>100422</v>
      </c>
      <c r="F135" s="43" t="s">
        <v>138</v>
      </c>
      <c r="G135" s="42" t="s">
        <v>22</v>
      </c>
      <c r="H135" s="133">
        <v>7.2</v>
      </c>
      <c r="I135" s="211">
        <v>135838</v>
      </c>
      <c r="J135" s="205">
        <f t="shared" si="21"/>
        <v>978034</v>
      </c>
    </row>
    <row r="136" spans="2:10" customFormat="1" ht="45" customHeight="1" x14ac:dyDescent="0.3">
      <c r="B136" s="130">
        <f t="shared" si="22"/>
        <v>66</v>
      </c>
      <c r="C136" s="42" t="s">
        <v>110</v>
      </c>
      <c r="D136" s="42" t="s">
        <v>139</v>
      </c>
      <c r="E136" s="42">
        <v>100601</v>
      </c>
      <c r="F136" s="43" t="s">
        <v>140</v>
      </c>
      <c r="G136" s="42" t="s">
        <v>22</v>
      </c>
      <c r="H136" s="133">
        <v>46.8</v>
      </c>
      <c r="I136" s="212">
        <v>39977</v>
      </c>
      <c r="J136" s="205">
        <f t="shared" si="21"/>
        <v>1870924</v>
      </c>
    </row>
    <row r="137" spans="2:10" customFormat="1" ht="45" customHeight="1" x14ac:dyDescent="0.3">
      <c r="B137" s="130">
        <f t="shared" si="22"/>
        <v>67</v>
      </c>
      <c r="C137" s="42" t="s">
        <v>112</v>
      </c>
      <c r="D137" s="42" t="s">
        <v>141</v>
      </c>
      <c r="E137" s="155">
        <v>86612</v>
      </c>
      <c r="F137" s="43" t="s">
        <v>61</v>
      </c>
      <c r="G137" s="42" t="s">
        <v>120</v>
      </c>
      <c r="H137" s="133">
        <v>52</v>
      </c>
      <c r="I137" s="212">
        <v>1485222</v>
      </c>
      <c r="J137" s="205">
        <f t="shared" si="21"/>
        <v>77231544</v>
      </c>
    </row>
    <row r="138" spans="2:10" customFormat="1" ht="45" customHeight="1" x14ac:dyDescent="0.3">
      <c r="B138" s="130">
        <f t="shared" si="22"/>
        <v>68</v>
      </c>
      <c r="C138" s="42" t="s">
        <v>113</v>
      </c>
      <c r="D138" s="42" t="s">
        <v>142</v>
      </c>
      <c r="E138" s="42">
        <v>120222</v>
      </c>
      <c r="F138" s="43" t="s">
        <v>58</v>
      </c>
      <c r="G138" s="42" t="s">
        <v>47</v>
      </c>
      <c r="H138" s="133">
        <v>72</v>
      </c>
      <c r="I138" s="212">
        <v>50068</v>
      </c>
      <c r="J138" s="205">
        <f t="shared" si="21"/>
        <v>3604896</v>
      </c>
    </row>
    <row r="139" spans="2:10" customFormat="1" ht="45" customHeight="1" x14ac:dyDescent="0.3">
      <c r="B139" s="130">
        <f t="shared" si="22"/>
        <v>69</v>
      </c>
      <c r="C139" s="42" t="s">
        <v>143</v>
      </c>
      <c r="D139" s="42" t="s">
        <v>144</v>
      </c>
      <c r="E139" s="42">
        <v>20436</v>
      </c>
      <c r="F139" s="43" t="s">
        <v>114</v>
      </c>
      <c r="G139" s="42" t="s">
        <v>22</v>
      </c>
      <c r="H139" s="133">
        <v>32</v>
      </c>
      <c r="I139" s="212">
        <v>1171200</v>
      </c>
      <c r="J139" s="205">
        <f t="shared" si="21"/>
        <v>37478400</v>
      </c>
    </row>
    <row r="140" spans="2:10" customFormat="1" ht="45" customHeight="1" x14ac:dyDescent="0.3">
      <c r="B140" s="130">
        <f t="shared" si="22"/>
        <v>70</v>
      </c>
      <c r="C140" s="42" t="s">
        <v>145</v>
      </c>
      <c r="D140" s="153" t="s">
        <v>40</v>
      </c>
      <c r="E140" s="213">
        <v>86713</v>
      </c>
      <c r="F140" s="43" t="s">
        <v>42</v>
      </c>
      <c r="G140" s="42" t="s">
        <v>22</v>
      </c>
      <c r="H140" s="214">
        <v>94.1</v>
      </c>
      <c r="I140" s="204">
        <v>1210623</v>
      </c>
      <c r="J140" s="205">
        <f t="shared" si="21"/>
        <v>113919624</v>
      </c>
    </row>
    <row r="141" spans="2:10" customFormat="1" ht="45" customHeight="1" x14ac:dyDescent="0.3">
      <c r="B141" s="130">
        <f t="shared" si="22"/>
        <v>71</v>
      </c>
      <c r="C141" s="42" t="s">
        <v>146</v>
      </c>
      <c r="D141" s="42" t="s">
        <v>147</v>
      </c>
      <c r="E141" s="42">
        <v>86401</v>
      </c>
      <c r="F141" s="43" t="s">
        <v>38</v>
      </c>
      <c r="G141" s="42" t="s">
        <v>39</v>
      </c>
      <c r="H141" s="133">
        <v>28261.599999999999</v>
      </c>
      <c r="I141" s="204">
        <v>7696</v>
      </c>
      <c r="J141" s="205">
        <f t="shared" si="21"/>
        <v>217501274</v>
      </c>
    </row>
    <row r="142" spans="2:10" customFormat="1" ht="15" thickBot="1" x14ac:dyDescent="0.35">
      <c r="B142" s="186" t="s">
        <v>26</v>
      </c>
      <c r="C142" s="187"/>
      <c r="D142" s="187"/>
      <c r="E142" s="187"/>
      <c r="F142" s="188"/>
      <c r="G142" s="187"/>
      <c r="H142" s="189"/>
      <c r="I142" s="206"/>
      <c r="J142" s="207">
        <f>SUM(J134:J141)</f>
        <v>465485480</v>
      </c>
    </row>
    <row r="143" spans="2:10" customFormat="1" ht="15" thickBot="1" x14ac:dyDescent="0.35">
      <c r="B143" s="140"/>
      <c r="C143" s="141"/>
      <c r="D143" s="141"/>
      <c r="E143" s="141">
        <v>4</v>
      </c>
      <c r="F143" s="141" t="s">
        <v>115</v>
      </c>
      <c r="G143" s="141"/>
      <c r="H143" s="142"/>
      <c r="I143" s="208"/>
      <c r="J143" s="209"/>
    </row>
    <row r="144" spans="2:10" customFormat="1" ht="45" customHeight="1" x14ac:dyDescent="0.3">
      <c r="B144" s="130">
        <f>+B141+1</f>
        <v>72</v>
      </c>
      <c r="C144" s="42" t="s">
        <v>116</v>
      </c>
      <c r="D144" s="42" t="s">
        <v>148</v>
      </c>
      <c r="E144" s="42">
        <v>87101</v>
      </c>
      <c r="F144" s="43" t="s">
        <v>71</v>
      </c>
      <c r="G144" s="42" t="s">
        <v>72</v>
      </c>
      <c r="H144" s="133">
        <v>47</v>
      </c>
      <c r="I144" s="204">
        <v>1261251</v>
      </c>
      <c r="J144" s="205">
        <f t="shared" ref="J144:J147" si="23">ROUND((H144*I144),0)</f>
        <v>59278797</v>
      </c>
    </row>
    <row r="145" spans="2:10" customFormat="1" x14ac:dyDescent="0.3">
      <c r="B145" s="130">
        <f t="shared" ref="B145:B147" si="24">+B144+1</f>
        <v>73</v>
      </c>
      <c r="C145" s="42" t="s">
        <v>117</v>
      </c>
      <c r="D145" s="42" t="s">
        <v>118</v>
      </c>
      <c r="E145" s="42">
        <v>87001</v>
      </c>
      <c r="F145" s="43" t="s">
        <v>119</v>
      </c>
      <c r="G145" s="42" t="s">
        <v>120</v>
      </c>
      <c r="H145" s="133">
        <v>2622.8</v>
      </c>
      <c r="I145" s="204">
        <v>12757</v>
      </c>
      <c r="J145" s="205">
        <f t="shared" si="23"/>
        <v>33459060</v>
      </c>
    </row>
    <row r="146" spans="2:10" customFormat="1" x14ac:dyDescent="0.3">
      <c r="B146" s="130">
        <f t="shared" si="24"/>
        <v>74</v>
      </c>
      <c r="C146" s="42" t="s">
        <v>121</v>
      </c>
      <c r="D146" s="42" t="s">
        <v>118</v>
      </c>
      <c r="E146" s="42">
        <v>87003</v>
      </c>
      <c r="F146" s="43" t="s">
        <v>149</v>
      </c>
      <c r="G146" s="42" t="s">
        <v>47</v>
      </c>
      <c r="H146" s="133">
        <v>165</v>
      </c>
      <c r="I146" s="204">
        <v>106703</v>
      </c>
      <c r="J146" s="205">
        <f t="shared" si="23"/>
        <v>17605995</v>
      </c>
    </row>
    <row r="147" spans="2:10" customFormat="1" ht="27.6" x14ac:dyDescent="0.3">
      <c r="B147" s="130">
        <f t="shared" si="24"/>
        <v>75</v>
      </c>
      <c r="C147" s="42" t="s">
        <v>150</v>
      </c>
      <c r="D147" s="42" t="s">
        <v>151</v>
      </c>
      <c r="E147" s="42">
        <v>87012</v>
      </c>
      <c r="F147" s="43" t="s">
        <v>152</v>
      </c>
      <c r="G147" s="42" t="s">
        <v>72</v>
      </c>
      <c r="H147" s="133">
        <v>606</v>
      </c>
      <c r="I147" s="204">
        <v>16414</v>
      </c>
      <c r="J147" s="205">
        <f t="shared" si="23"/>
        <v>9946884</v>
      </c>
    </row>
    <row r="148" spans="2:10" ht="15" thickBot="1" x14ac:dyDescent="0.35">
      <c r="B148" s="30" t="s">
        <v>26</v>
      </c>
      <c r="C148" s="31"/>
      <c r="D148" s="31"/>
      <c r="E148" s="31"/>
      <c r="F148" s="32"/>
      <c r="G148" s="33"/>
      <c r="H148" s="34"/>
      <c r="I148" s="35"/>
      <c r="J148" s="36">
        <f>SUM(J144:J147)</f>
        <v>120290736</v>
      </c>
    </row>
    <row r="149" spans="2:10" ht="15" thickBot="1" x14ac:dyDescent="0.35">
      <c r="B149" s="17" t="s">
        <v>125</v>
      </c>
      <c r="C149" s="18"/>
      <c r="D149" s="18"/>
      <c r="E149" s="18"/>
      <c r="F149" s="18"/>
      <c r="G149" s="18"/>
      <c r="H149" s="18"/>
      <c r="I149" s="18"/>
      <c r="J149" s="37">
        <f>+J148+J142+J132+J126</f>
        <v>3551405113</v>
      </c>
    </row>
    <row r="150" spans="2:10" ht="16.8" customHeight="1" thickBot="1" x14ac:dyDescent="0.35">
      <c r="B150" s="17"/>
      <c r="C150" s="18"/>
      <c r="D150" s="18"/>
      <c r="E150" s="21"/>
      <c r="F150" s="18"/>
      <c r="G150" s="18"/>
      <c r="H150" s="38"/>
      <c r="I150" s="39"/>
      <c r="J150" s="40"/>
    </row>
    <row r="151" spans="2:10" x14ac:dyDescent="0.3">
      <c r="B151" s="41"/>
      <c r="C151" s="42"/>
      <c r="D151" s="42"/>
      <c r="E151" s="42"/>
      <c r="F151" s="43" t="s">
        <v>123</v>
      </c>
      <c r="G151" s="42" t="s">
        <v>124</v>
      </c>
      <c r="H151" s="44">
        <v>1</v>
      </c>
      <c r="I151" s="45">
        <v>4000000</v>
      </c>
      <c r="J151" s="46">
        <f>+H151*I151</f>
        <v>4000000</v>
      </c>
    </row>
    <row r="152" spans="2:10" ht="16.8" customHeight="1" thickBot="1" x14ac:dyDescent="0.35">
      <c r="B152" s="47" t="s">
        <v>26</v>
      </c>
      <c r="C152" s="48"/>
      <c r="D152" s="48"/>
      <c r="E152" s="48"/>
      <c r="F152" s="49"/>
      <c r="G152" s="48"/>
      <c r="H152" s="50"/>
      <c r="I152" s="51"/>
      <c r="J152" s="52">
        <f>SUM(J151)</f>
        <v>4000000</v>
      </c>
    </row>
    <row r="153" spans="2:10" ht="15" thickBot="1" x14ac:dyDescent="0.35">
      <c r="B153" s="270" t="s">
        <v>125</v>
      </c>
      <c r="C153" s="271"/>
      <c r="D153" s="271"/>
      <c r="E153" s="271"/>
      <c r="F153" s="271"/>
      <c r="G153" s="271"/>
      <c r="H153" s="271"/>
      <c r="I153" s="272"/>
      <c r="J153" s="28">
        <f>+J152+J149</f>
        <v>3555405113</v>
      </c>
    </row>
    <row r="154" spans="2:10" x14ac:dyDescent="0.3">
      <c r="B154" s="243"/>
      <c r="C154" s="29"/>
      <c r="D154" s="29"/>
      <c r="E154" s="29"/>
      <c r="F154" s="29"/>
      <c r="G154" s="29"/>
      <c r="H154" s="29"/>
      <c r="I154" s="245"/>
      <c r="J154" s="246"/>
    </row>
    <row r="155" spans="2:10" ht="15" thickBot="1" x14ac:dyDescent="0.35">
      <c r="B155" s="247"/>
      <c r="C155" s="53"/>
      <c r="D155" s="53"/>
      <c r="E155" s="53"/>
      <c r="F155" s="53"/>
      <c r="G155" s="53"/>
      <c r="H155" s="53"/>
      <c r="I155" s="53"/>
      <c r="J155" s="248"/>
    </row>
    <row r="156" spans="2:10" ht="44.4" customHeight="1" thickTop="1" thickBot="1" x14ac:dyDescent="0.35">
      <c r="B156" s="273" t="s">
        <v>153</v>
      </c>
      <c r="C156" s="274"/>
      <c r="D156" s="274"/>
      <c r="E156" s="274"/>
      <c r="F156" s="274"/>
      <c r="G156" s="274"/>
      <c r="H156" s="274"/>
      <c r="I156" s="274"/>
      <c r="J156" s="275"/>
    </row>
    <row r="157" spans="2:10" x14ac:dyDescent="0.3">
      <c r="B157" s="54"/>
      <c r="C157" s="55"/>
      <c r="D157" s="55"/>
      <c r="E157" s="55"/>
      <c r="F157" s="55"/>
      <c r="G157" s="55"/>
      <c r="H157" s="55"/>
      <c r="I157" s="55"/>
      <c r="J157" s="56"/>
    </row>
    <row r="158" spans="2:10" ht="16.2" thickBot="1" x14ac:dyDescent="0.35">
      <c r="B158" s="57"/>
      <c r="C158" s="58"/>
      <c r="D158" s="58"/>
      <c r="E158" s="59"/>
      <c r="F158" s="58"/>
      <c r="G158" s="58"/>
      <c r="H158" s="58"/>
      <c r="I158" s="60"/>
      <c r="J158" s="61"/>
    </row>
    <row r="159" spans="2:10" ht="28.2" thickBot="1" x14ac:dyDescent="0.35">
      <c r="B159" s="62" t="s">
        <v>154</v>
      </c>
      <c r="C159" s="63" t="s">
        <v>155</v>
      </c>
      <c r="D159" s="64"/>
      <c r="E159" s="62" t="s">
        <v>156</v>
      </c>
      <c r="F159" s="65" t="s">
        <v>157</v>
      </c>
      <c r="G159" s="65" t="s">
        <v>158</v>
      </c>
      <c r="H159" s="65" t="s">
        <v>15</v>
      </c>
      <c r="I159" s="66" t="s">
        <v>159</v>
      </c>
      <c r="J159" s="67" t="s">
        <v>160</v>
      </c>
    </row>
    <row r="160" spans="2:10" ht="15" thickBot="1" x14ac:dyDescent="0.35">
      <c r="B160" s="68"/>
      <c r="C160" s="69"/>
      <c r="D160" s="70" t="s">
        <v>161</v>
      </c>
      <c r="E160" s="71"/>
      <c r="F160" s="72"/>
      <c r="G160" s="72"/>
      <c r="H160" s="73"/>
      <c r="I160" s="73"/>
      <c r="J160" s="74"/>
    </row>
    <row r="161" spans="2:10" ht="15" thickBot="1" x14ac:dyDescent="0.35">
      <c r="B161" s="75">
        <v>1</v>
      </c>
      <c r="C161" s="76"/>
      <c r="D161" s="77"/>
      <c r="E161" s="77" t="s">
        <v>162</v>
      </c>
      <c r="F161" s="77"/>
      <c r="G161" s="78"/>
      <c r="H161" s="79"/>
      <c r="I161" s="79"/>
      <c r="J161" s="80"/>
    </row>
    <row r="162" spans="2:10" customFormat="1" ht="39.6" customHeight="1" x14ac:dyDescent="0.3">
      <c r="B162" s="130">
        <f>+B147+1</f>
        <v>76</v>
      </c>
      <c r="C162" s="215" t="s">
        <v>89</v>
      </c>
      <c r="D162" s="216" t="s">
        <v>163</v>
      </c>
      <c r="E162" s="215">
        <v>82012</v>
      </c>
      <c r="F162" s="217" t="s">
        <v>164</v>
      </c>
      <c r="G162" s="216" t="s">
        <v>47</v>
      </c>
      <c r="H162" s="218">
        <v>4583.8999999999996</v>
      </c>
      <c r="I162" s="219">
        <v>35644</v>
      </c>
      <c r="J162" s="205">
        <f t="shared" ref="J162:J164" si="25">ROUND((H162*I162),0)</f>
        <v>163388532</v>
      </c>
    </row>
    <row r="163" spans="2:10" customFormat="1" x14ac:dyDescent="0.3">
      <c r="B163" s="130">
        <f t="shared" ref="B163:B164" si="26">+B162+1</f>
        <v>77</v>
      </c>
      <c r="C163" s="220" t="s">
        <v>90</v>
      </c>
      <c r="D163" s="216" t="s">
        <v>165</v>
      </c>
      <c r="E163" s="220">
        <v>82013</v>
      </c>
      <c r="F163" s="166" t="s">
        <v>166</v>
      </c>
      <c r="G163" s="216" t="s">
        <v>47</v>
      </c>
      <c r="H163" s="218">
        <v>700</v>
      </c>
      <c r="I163" s="219">
        <v>43564</v>
      </c>
      <c r="J163" s="205">
        <f t="shared" si="25"/>
        <v>30494800</v>
      </c>
    </row>
    <row r="164" spans="2:10" customFormat="1" x14ac:dyDescent="0.3">
      <c r="B164" s="130">
        <f t="shared" si="26"/>
        <v>78</v>
      </c>
      <c r="C164" s="220" t="s">
        <v>92</v>
      </c>
      <c r="D164" s="216" t="s">
        <v>167</v>
      </c>
      <c r="E164" s="220">
        <v>82010</v>
      </c>
      <c r="F164" s="217" t="s">
        <v>168</v>
      </c>
      <c r="G164" s="216" t="s">
        <v>22</v>
      </c>
      <c r="H164" s="218">
        <v>102.5</v>
      </c>
      <c r="I164" s="219">
        <v>368262</v>
      </c>
      <c r="J164" s="205">
        <f t="shared" si="25"/>
        <v>37746855</v>
      </c>
    </row>
    <row r="165" spans="2:10" customFormat="1" ht="15" thickBot="1" x14ac:dyDescent="0.35">
      <c r="B165" s="81" t="s">
        <v>169</v>
      </c>
      <c r="C165" s="82"/>
      <c r="D165" s="221"/>
      <c r="E165" s="82"/>
      <c r="F165" s="83"/>
      <c r="G165" s="222"/>
      <c r="H165" s="223"/>
      <c r="I165" s="224"/>
      <c r="J165" s="225">
        <f>SUM(J162:J164)</f>
        <v>231630187</v>
      </c>
    </row>
    <row r="166" spans="2:10" customFormat="1" ht="15" thickBot="1" x14ac:dyDescent="0.35">
      <c r="B166" s="226">
        <v>2</v>
      </c>
      <c r="C166" s="227"/>
      <c r="D166" s="228"/>
      <c r="E166" s="227"/>
      <c r="F166" s="228"/>
      <c r="G166" s="229"/>
      <c r="H166" s="230"/>
      <c r="I166" s="231"/>
      <c r="J166" s="232"/>
    </row>
    <row r="167" spans="2:10" customFormat="1" ht="42" customHeight="1" x14ac:dyDescent="0.3">
      <c r="B167" s="130">
        <f>+B164+1</f>
        <v>79</v>
      </c>
      <c r="C167" s="215" t="s">
        <v>96</v>
      </c>
      <c r="D167" s="216" t="s">
        <v>170</v>
      </c>
      <c r="E167" s="215">
        <v>82101</v>
      </c>
      <c r="F167" s="217" t="s">
        <v>21</v>
      </c>
      <c r="G167" s="216" t="s">
        <v>22</v>
      </c>
      <c r="H167" s="218">
        <v>3696.2</v>
      </c>
      <c r="I167" s="219">
        <v>46080</v>
      </c>
      <c r="J167" s="205">
        <f t="shared" ref="J167:J169" si="27">ROUND((H167*I167),0)</f>
        <v>170320896</v>
      </c>
    </row>
    <row r="168" spans="2:10" customFormat="1" ht="34.200000000000003" customHeight="1" x14ac:dyDescent="0.3">
      <c r="B168" s="130">
        <f t="shared" ref="B168:B169" si="28">+B167+1</f>
        <v>80</v>
      </c>
      <c r="C168" s="215" t="s">
        <v>98</v>
      </c>
      <c r="D168" s="216" t="s">
        <v>171</v>
      </c>
      <c r="E168" s="215">
        <v>83101</v>
      </c>
      <c r="F168" s="217" t="s">
        <v>172</v>
      </c>
      <c r="G168" s="216" t="s">
        <v>47</v>
      </c>
      <c r="H168" s="218">
        <v>6448</v>
      </c>
      <c r="I168" s="219">
        <v>7556</v>
      </c>
      <c r="J168" s="205">
        <f t="shared" si="27"/>
        <v>48721088</v>
      </c>
    </row>
    <row r="169" spans="2:10" customFormat="1" ht="48" customHeight="1" x14ac:dyDescent="0.3">
      <c r="B169" s="130">
        <f t="shared" si="28"/>
        <v>81</v>
      </c>
      <c r="C169" s="215" t="s">
        <v>101</v>
      </c>
      <c r="D169" s="216" t="s">
        <v>173</v>
      </c>
      <c r="E169" s="215">
        <v>89004</v>
      </c>
      <c r="F169" s="217" t="s">
        <v>174</v>
      </c>
      <c r="G169" s="216" t="s">
        <v>77</v>
      </c>
      <c r="H169" s="218">
        <v>130290.2</v>
      </c>
      <c r="I169" s="219">
        <v>2894</v>
      </c>
      <c r="J169" s="205">
        <f t="shared" si="27"/>
        <v>377059839</v>
      </c>
    </row>
    <row r="170" spans="2:10" customFormat="1" ht="15" thickBot="1" x14ac:dyDescent="0.35">
      <c r="B170" s="81" t="s">
        <v>175</v>
      </c>
      <c r="C170" s="82"/>
      <c r="D170" s="221"/>
      <c r="E170" s="82"/>
      <c r="F170" s="83"/>
      <c r="G170" s="222"/>
      <c r="H170" s="223"/>
      <c r="I170" s="224"/>
      <c r="J170" s="225">
        <f>SUM(J167:J169)</f>
        <v>596101823</v>
      </c>
    </row>
    <row r="171" spans="2:10" customFormat="1" ht="15" thickBot="1" x14ac:dyDescent="0.35">
      <c r="B171" s="226">
        <v>3</v>
      </c>
      <c r="C171" s="227"/>
      <c r="D171" s="228"/>
      <c r="E171" s="227"/>
      <c r="F171" s="228"/>
      <c r="G171" s="229"/>
      <c r="H171" s="230"/>
      <c r="I171" s="231"/>
      <c r="J171" s="232"/>
    </row>
    <row r="172" spans="2:10" customFormat="1" ht="50.4" customHeight="1" x14ac:dyDescent="0.3">
      <c r="B172" s="130">
        <f>+B169+1</f>
        <v>82</v>
      </c>
      <c r="C172" s="215" t="s">
        <v>108</v>
      </c>
      <c r="D172" s="216" t="s">
        <v>176</v>
      </c>
      <c r="E172" s="215">
        <v>82311</v>
      </c>
      <c r="F172" s="152" t="s">
        <v>177</v>
      </c>
      <c r="G172" s="216" t="s">
        <v>47</v>
      </c>
      <c r="H172" s="218">
        <v>5555.8</v>
      </c>
      <c r="I172" s="219">
        <v>15870</v>
      </c>
      <c r="J172" s="205">
        <f t="shared" ref="J172:J175" si="29">ROUND((H172*I172),0)</f>
        <v>88170546</v>
      </c>
    </row>
    <row r="173" spans="2:10" customFormat="1" ht="27" customHeight="1" x14ac:dyDescent="0.3">
      <c r="B173" s="130">
        <f t="shared" ref="B173:B175" si="30">+B172+1</f>
        <v>83</v>
      </c>
      <c r="C173" s="215" t="s">
        <v>109</v>
      </c>
      <c r="D173" s="216" t="s">
        <v>178</v>
      </c>
      <c r="E173" s="215">
        <v>83111</v>
      </c>
      <c r="F173" s="233" t="s">
        <v>179</v>
      </c>
      <c r="G173" s="216" t="s">
        <v>22</v>
      </c>
      <c r="H173" s="218">
        <v>853.1</v>
      </c>
      <c r="I173" s="219">
        <v>181927</v>
      </c>
      <c r="J173" s="205">
        <f t="shared" si="29"/>
        <v>155201924</v>
      </c>
    </row>
    <row r="174" spans="2:10" customFormat="1" ht="42" customHeight="1" x14ac:dyDescent="0.3">
      <c r="B174" s="130">
        <f t="shared" si="30"/>
        <v>84</v>
      </c>
      <c r="C174" s="215" t="s">
        <v>110</v>
      </c>
      <c r="D174" s="216" t="s">
        <v>180</v>
      </c>
      <c r="E174" s="215">
        <v>83201</v>
      </c>
      <c r="F174" s="217" t="s">
        <v>80</v>
      </c>
      <c r="G174" s="216" t="s">
        <v>22</v>
      </c>
      <c r="H174" s="218">
        <v>943.4</v>
      </c>
      <c r="I174" s="219">
        <v>314388</v>
      </c>
      <c r="J174" s="205">
        <f t="shared" si="29"/>
        <v>296593639</v>
      </c>
    </row>
    <row r="175" spans="2:10" customFormat="1" ht="29.4" customHeight="1" x14ac:dyDescent="0.3">
      <c r="B175" s="130">
        <f t="shared" si="30"/>
        <v>85</v>
      </c>
      <c r="C175" s="215" t="s">
        <v>112</v>
      </c>
      <c r="D175" s="216" t="s">
        <v>181</v>
      </c>
      <c r="E175" s="215">
        <v>83301</v>
      </c>
      <c r="F175" s="233" t="s">
        <v>182</v>
      </c>
      <c r="G175" s="216" t="s">
        <v>22</v>
      </c>
      <c r="H175" s="218">
        <v>978.3</v>
      </c>
      <c r="I175" s="219">
        <v>326996</v>
      </c>
      <c r="J175" s="205">
        <f t="shared" si="29"/>
        <v>319900187</v>
      </c>
    </row>
    <row r="176" spans="2:10" customFormat="1" ht="15" thickBot="1" x14ac:dyDescent="0.35">
      <c r="B176" s="81" t="s">
        <v>183</v>
      </c>
      <c r="C176" s="82"/>
      <c r="D176" s="221"/>
      <c r="E176" s="82"/>
      <c r="F176" s="83"/>
      <c r="G176" s="222"/>
      <c r="H176" s="223"/>
      <c r="I176" s="224"/>
      <c r="J176" s="225">
        <f>SUM(J172:J175)</f>
        <v>859866296</v>
      </c>
    </row>
    <row r="177" spans="2:10" customFormat="1" ht="15" thickBot="1" x14ac:dyDescent="0.35">
      <c r="B177" s="226">
        <v>4</v>
      </c>
      <c r="C177" s="227"/>
      <c r="D177" s="228"/>
      <c r="E177" s="227"/>
      <c r="F177" s="228"/>
      <c r="G177" s="229"/>
      <c r="H177" s="230"/>
      <c r="I177" s="231"/>
      <c r="J177" s="232"/>
    </row>
    <row r="178" spans="2:10" customFormat="1" ht="37.799999999999997" customHeight="1" x14ac:dyDescent="0.3">
      <c r="B178" s="130">
        <f>+B175+1</f>
        <v>86</v>
      </c>
      <c r="C178" s="234" t="s">
        <v>116</v>
      </c>
      <c r="D178" s="235" t="s">
        <v>184</v>
      </c>
      <c r="E178" s="234">
        <v>84202</v>
      </c>
      <c r="F178" s="217" t="s">
        <v>103</v>
      </c>
      <c r="G178" s="216" t="s">
        <v>47</v>
      </c>
      <c r="H178" s="218">
        <v>3670.5</v>
      </c>
      <c r="I178" s="219">
        <v>6522</v>
      </c>
      <c r="J178" s="205">
        <f t="shared" ref="J178:J184" si="31">ROUND((H178*I178),0)</f>
        <v>23939001</v>
      </c>
    </row>
    <row r="179" spans="2:10" customFormat="1" ht="37.799999999999997" customHeight="1" x14ac:dyDescent="0.3">
      <c r="B179" s="130">
        <f t="shared" ref="B179:B180" si="32">+B178+1</f>
        <v>87</v>
      </c>
      <c r="C179" s="215" t="s">
        <v>117</v>
      </c>
      <c r="D179" s="216" t="s">
        <v>185</v>
      </c>
      <c r="E179" s="215">
        <v>84211</v>
      </c>
      <c r="F179" s="217" t="s">
        <v>186</v>
      </c>
      <c r="G179" s="216" t="s">
        <v>47</v>
      </c>
      <c r="H179" s="218">
        <v>3670.5</v>
      </c>
      <c r="I179" s="219">
        <v>2831</v>
      </c>
      <c r="J179" s="205">
        <f t="shared" si="31"/>
        <v>10391186</v>
      </c>
    </row>
    <row r="180" spans="2:10" customFormat="1" ht="37.799999999999997" customHeight="1" x14ac:dyDescent="0.3">
      <c r="B180" s="130">
        <f t="shared" si="32"/>
        <v>88</v>
      </c>
      <c r="C180" s="215" t="s">
        <v>121</v>
      </c>
      <c r="D180" s="216" t="s">
        <v>187</v>
      </c>
      <c r="E180" s="215">
        <v>84502</v>
      </c>
      <c r="F180" s="217" t="s">
        <v>188</v>
      </c>
      <c r="G180" s="216" t="s">
        <v>22</v>
      </c>
      <c r="H180" s="218">
        <v>550.6</v>
      </c>
      <c r="I180" s="219">
        <v>1715242</v>
      </c>
      <c r="J180" s="205">
        <f t="shared" si="31"/>
        <v>944412245</v>
      </c>
    </row>
    <row r="181" spans="2:10" customFormat="1" ht="37.799999999999997" customHeight="1" x14ac:dyDescent="0.3">
      <c r="B181" s="130">
        <f>+B178+1</f>
        <v>87</v>
      </c>
      <c r="C181" s="215" t="s">
        <v>150</v>
      </c>
      <c r="D181" s="216" t="s">
        <v>189</v>
      </c>
      <c r="E181" s="215">
        <v>86713</v>
      </c>
      <c r="F181" s="217" t="s">
        <v>190</v>
      </c>
      <c r="G181" s="216" t="s">
        <v>22</v>
      </c>
      <c r="H181" s="218">
        <v>140.80000000000001</v>
      </c>
      <c r="I181" s="219">
        <v>1559787</v>
      </c>
      <c r="J181" s="205">
        <f t="shared" si="31"/>
        <v>219618010</v>
      </c>
    </row>
    <row r="182" spans="2:10" customFormat="1" ht="37.799999999999997" customHeight="1" x14ac:dyDescent="0.3">
      <c r="B182" s="130">
        <f t="shared" ref="B182:B184" si="33">+B179+1</f>
        <v>88</v>
      </c>
      <c r="C182" s="215" t="s">
        <v>191</v>
      </c>
      <c r="D182" s="216" t="s">
        <v>192</v>
      </c>
      <c r="E182" s="215">
        <v>86401</v>
      </c>
      <c r="F182" s="152" t="s">
        <v>81</v>
      </c>
      <c r="G182" s="216" t="s">
        <v>39</v>
      </c>
      <c r="H182" s="218">
        <v>5866.6</v>
      </c>
      <c r="I182" s="219">
        <v>7696</v>
      </c>
      <c r="J182" s="205">
        <f t="shared" si="31"/>
        <v>45149354</v>
      </c>
    </row>
    <row r="183" spans="2:10" customFormat="1" ht="37.799999999999997" customHeight="1" x14ac:dyDescent="0.3">
      <c r="B183" s="130">
        <f t="shared" si="33"/>
        <v>89</v>
      </c>
      <c r="C183" s="215" t="s">
        <v>193</v>
      </c>
      <c r="D183" s="216" t="s">
        <v>194</v>
      </c>
      <c r="E183" s="215">
        <v>89013</v>
      </c>
      <c r="F183" s="217" t="s">
        <v>195</v>
      </c>
      <c r="G183" s="216" t="s">
        <v>196</v>
      </c>
      <c r="H183" s="218">
        <v>7265.2</v>
      </c>
      <c r="I183" s="219">
        <v>1005</v>
      </c>
      <c r="J183" s="205">
        <f t="shared" si="31"/>
        <v>7301526</v>
      </c>
    </row>
    <row r="184" spans="2:10" customFormat="1" ht="37.799999999999997" customHeight="1" x14ac:dyDescent="0.3">
      <c r="B184" s="130">
        <f t="shared" si="33"/>
        <v>88</v>
      </c>
      <c r="C184" s="215" t="s">
        <v>197</v>
      </c>
      <c r="D184" s="216" t="s">
        <v>198</v>
      </c>
      <c r="E184" s="215">
        <v>86723</v>
      </c>
      <c r="F184" s="217" t="s">
        <v>199</v>
      </c>
      <c r="G184" s="216" t="s">
        <v>120</v>
      </c>
      <c r="H184" s="218">
        <v>700</v>
      </c>
      <c r="I184" s="219">
        <v>120314</v>
      </c>
      <c r="J184" s="205">
        <f t="shared" si="31"/>
        <v>84219800</v>
      </c>
    </row>
    <row r="185" spans="2:10" customFormat="1" ht="15" thickBot="1" x14ac:dyDescent="0.35">
      <c r="B185" s="81" t="s">
        <v>200</v>
      </c>
      <c r="C185" s="82"/>
      <c r="D185" s="221"/>
      <c r="E185" s="82"/>
      <c r="F185" s="83"/>
      <c r="G185" s="222"/>
      <c r="H185" s="223"/>
      <c r="I185" s="224"/>
      <c r="J185" s="225">
        <f>SUM(J178:J184)</f>
        <v>1335031122</v>
      </c>
    </row>
    <row r="186" spans="2:10" customFormat="1" ht="15" thickBot="1" x14ac:dyDescent="0.35">
      <c r="B186" s="226">
        <v>5</v>
      </c>
      <c r="C186" s="227"/>
      <c r="D186" s="228"/>
      <c r="E186" s="227"/>
      <c r="F186" s="228"/>
      <c r="G186" s="229"/>
      <c r="H186" s="230"/>
      <c r="I186" s="231"/>
      <c r="J186" s="232"/>
    </row>
    <row r="187" spans="2:10" customFormat="1" ht="29.4" customHeight="1" x14ac:dyDescent="0.3">
      <c r="B187" s="130">
        <f>+B184+1</f>
        <v>89</v>
      </c>
      <c r="C187" s="215" t="s">
        <v>201</v>
      </c>
      <c r="D187" s="216" t="s">
        <v>202</v>
      </c>
      <c r="E187" s="215">
        <v>86803</v>
      </c>
      <c r="F187" s="152" t="s">
        <v>203</v>
      </c>
      <c r="G187" s="216" t="s">
        <v>22</v>
      </c>
      <c r="H187" s="218">
        <v>588.4</v>
      </c>
      <c r="I187" s="219">
        <v>269681</v>
      </c>
      <c r="J187" s="205">
        <f t="shared" ref="J187:J200" si="34">ROUND((H187*I187),0)</f>
        <v>158680300</v>
      </c>
    </row>
    <row r="188" spans="2:10" customFormat="1" ht="50.4" customHeight="1" x14ac:dyDescent="0.3">
      <c r="B188" s="130">
        <f t="shared" ref="B188:B227" si="35">+B187+1</f>
        <v>90</v>
      </c>
      <c r="C188" s="220" t="s">
        <v>204</v>
      </c>
      <c r="D188" s="216" t="s">
        <v>205</v>
      </c>
      <c r="E188" s="220">
        <v>86832</v>
      </c>
      <c r="F188" s="152" t="s">
        <v>206</v>
      </c>
      <c r="G188" s="216" t="s">
        <v>47</v>
      </c>
      <c r="H188" s="218">
        <v>2355.1999999999998</v>
      </c>
      <c r="I188" s="219">
        <v>26928</v>
      </c>
      <c r="J188" s="205">
        <f t="shared" si="34"/>
        <v>63420826</v>
      </c>
    </row>
    <row r="189" spans="2:10" customFormat="1" ht="50.4" customHeight="1" x14ac:dyDescent="0.3">
      <c r="B189" s="130">
        <f t="shared" si="35"/>
        <v>91</v>
      </c>
      <c r="C189" s="220" t="s">
        <v>207</v>
      </c>
      <c r="D189" s="216" t="s">
        <v>205</v>
      </c>
      <c r="E189" s="220">
        <v>86832</v>
      </c>
      <c r="F189" s="217" t="s">
        <v>208</v>
      </c>
      <c r="G189" s="216" t="s">
        <v>47</v>
      </c>
      <c r="H189" s="218">
        <v>844.8</v>
      </c>
      <c r="I189" s="219">
        <v>31044</v>
      </c>
      <c r="J189" s="205">
        <f t="shared" si="34"/>
        <v>26225971</v>
      </c>
    </row>
    <row r="190" spans="2:10" customFormat="1" ht="50.4" customHeight="1" x14ac:dyDescent="0.3">
      <c r="B190" s="130">
        <f t="shared" si="35"/>
        <v>92</v>
      </c>
      <c r="C190" s="220" t="s">
        <v>209</v>
      </c>
      <c r="D190" s="216" t="s">
        <v>205</v>
      </c>
      <c r="E190" s="220">
        <v>86832</v>
      </c>
      <c r="F190" s="217" t="s">
        <v>210</v>
      </c>
      <c r="G190" s="216" t="s">
        <v>47</v>
      </c>
      <c r="H190" s="218">
        <v>761.6</v>
      </c>
      <c r="I190" s="219">
        <v>21662</v>
      </c>
      <c r="J190" s="205">
        <f t="shared" si="34"/>
        <v>16497779</v>
      </c>
    </row>
    <row r="191" spans="2:10" customFormat="1" ht="25.95" customHeight="1" x14ac:dyDescent="0.3">
      <c r="B191" s="130">
        <f t="shared" si="35"/>
        <v>93</v>
      </c>
      <c r="C191" s="220" t="s">
        <v>211</v>
      </c>
      <c r="D191" s="216" t="s">
        <v>212</v>
      </c>
      <c r="E191" s="220">
        <v>86812</v>
      </c>
      <c r="F191" s="152" t="s">
        <v>213</v>
      </c>
      <c r="G191" s="216" t="s">
        <v>47</v>
      </c>
      <c r="H191" s="218">
        <v>328.4</v>
      </c>
      <c r="I191" s="219">
        <v>71652</v>
      </c>
      <c r="J191" s="205">
        <f t="shared" si="34"/>
        <v>23530517</v>
      </c>
    </row>
    <row r="192" spans="2:10" customFormat="1" ht="30.6" customHeight="1" x14ac:dyDescent="0.3">
      <c r="B192" s="130">
        <f t="shared" si="35"/>
        <v>94</v>
      </c>
      <c r="C192" s="220" t="s">
        <v>214</v>
      </c>
      <c r="D192" s="216" t="s">
        <v>215</v>
      </c>
      <c r="E192" s="220">
        <v>86211</v>
      </c>
      <c r="F192" s="217" t="s">
        <v>216</v>
      </c>
      <c r="G192" s="216" t="s">
        <v>120</v>
      </c>
      <c r="H192" s="218">
        <v>66</v>
      </c>
      <c r="I192" s="219">
        <v>2906147</v>
      </c>
      <c r="J192" s="205">
        <f t="shared" si="34"/>
        <v>191805702</v>
      </c>
    </row>
    <row r="193" spans="2:10" customFormat="1" ht="26.4" x14ac:dyDescent="0.3">
      <c r="B193" s="130">
        <f t="shared" si="35"/>
        <v>95</v>
      </c>
      <c r="C193" s="220" t="s">
        <v>217</v>
      </c>
      <c r="D193" s="216" t="s">
        <v>218</v>
      </c>
      <c r="E193" s="220">
        <v>86229</v>
      </c>
      <c r="F193" s="152" t="s">
        <v>219</v>
      </c>
      <c r="G193" s="216" t="s">
        <v>22</v>
      </c>
      <c r="H193" s="218">
        <v>4.7</v>
      </c>
      <c r="I193" s="219">
        <v>522763</v>
      </c>
      <c r="J193" s="205">
        <f t="shared" si="34"/>
        <v>2456986</v>
      </c>
    </row>
    <row r="194" spans="2:10" customFormat="1" ht="32.4" customHeight="1" x14ac:dyDescent="0.3">
      <c r="B194" s="130">
        <f t="shared" si="35"/>
        <v>96</v>
      </c>
      <c r="C194" s="220" t="s">
        <v>220</v>
      </c>
      <c r="D194" s="216" t="s">
        <v>218</v>
      </c>
      <c r="E194" s="220">
        <v>86232</v>
      </c>
      <c r="F194" s="217" t="s">
        <v>221</v>
      </c>
      <c r="G194" s="216" t="s">
        <v>72</v>
      </c>
      <c r="H194" s="218">
        <v>6</v>
      </c>
      <c r="I194" s="219">
        <v>14597033</v>
      </c>
      <c r="J194" s="205">
        <f t="shared" si="34"/>
        <v>87582198</v>
      </c>
    </row>
    <row r="195" spans="2:10" customFormat="1" ht="26.4" x14ac:dyDescent="0.3">
      <c r="B195" s="130">
        <f t="shared" si="35"/>
        <v>97</v>
      </c>
      <c r="C195" s="220" t="s">
        <v>222</v>
      </c>
      <c r="D195" s="216" t="s">
        <v>223</v>
      </c>
      <c r="E195" s="220">
        <v>86304</v>
      </c>
      <c r="F195" s="152" t="s">
        <v>224</v>
      </c>
      <c r="G195" s="216" t="s">
        <v>22</v>
      </c>
      <c r="H195" s="218">
        <v>70.5</v>
      </c>
      <c r="I195" s="219">
        <v>1988748</v>
      </c>
      <c r="J195" s="205">
        <f t="shared" si="34"/>
        <v>140206734</v>
      </c>
    </row>
    <row r="196" spans="2:10" customFormat="1" ht="27.6" x14ac:dyDescent="0.3">
      <c r="B196" s="130">
        <f t="shared" si="35"/>
        <v>98</v>
      </c>
      <c r="C196" s="220" t="s">
        <v>225</v>
      </c>
      <c r="D196" s="216" t="s">
        <v>223</v>
      </c>
      <c r="E196" s="220" t="s">
        <v>226</v>
      </c>
      <c r="F196" s="217" t="s">
        <v>35</v>
      </c>
      <c r="G196" s="216" t="s">
        <v>22</v>
      </c>
      <c r="H196" s="218">
        <v>91.6</v>
      </c>
      <c r="I196" s="219">
        <v>1544094</v>
      </c>
      <c r="J196" s="205">
        <f t="shared" si="34"/>
        <v>141439010</v>
      </c>
    </row>
    <row r="197" spans="2:10" customFormat="1" ht="26.4" x14ac:dyDescent="0.3">
      <c r="B197" s="130">
        <f t="shared" si="35"/>
        <v>99</v>
      </c>
      <c r="C197" s="215" t="s">
        <v>227</v>
      </c>
      <c r="D197" s="216" t="s">
        <v>192</v>
      </c>
      <c r="E197" s="215">
        <v>86401</v>
      </c>
      <c r="F197" s="152" t="s">
        <v>81</v>
      </c>
      <c r="G197" s="216" t="s">
        <v>39</v>
      </c>
      <c r="H197" s="218">
        <v>21023.9</v>
      </c>
      <c r="I197" s="219">
        <v>7696</v>
      </c>
      <c r="J197" s="205">
        <f t="shared" si="34"/>
        <v>161799934</v>
      </c>
    </row>
    <row r="198" spans="2:10" customFormat="1" ht="36.6" customHeight="1" x14ac:dyDescent="0.3">
      <c r="B198" s="130">
        <f t="shared" si="35"/>
        <v>100</v>
      </c>
      <c r="C198" s="215" t="s">
        <v>228</v>
      </c>
      <c r="D198" s="216" t="s">
        <v>229</v>
      </c>
      <c r="E198" s="215" t="s">
        <v>230</v>
      </c>
      <c r="F198" s="152" t="s">
        <v>231</v>
      </c>
      <c r="G198" s="216" t="s">
        <v>120</v>
      </c>
      <c r="H198" s="218">
        <v>49</v>
      </c>
      <c r="I198" s="219">
        <v>622195</v>
      </c>
      <c r="J198" s="205">
        <f t="shared" si="34"/>
        <v>30487555</v>
      </c>
    </row>
    <row r="199" spans="2:10" customFormat="1" ht="27.6" x14ac:dyDescent="0.3">
      <c r="B199" s="130">
        <f t="shared" si="35"/>
        <v>101</v>
      </c>
      <c r="C199" s="215" t="s">
        <v>232</v>
      </c>
      <c r="D199" s="216" t="s">
        <v>233</v>
      </c>
      <c r="E199" s="215" t="s">
        <v>234</v>
      </c>
      <c r="F199" s="217" t="s">
        <v>235</v>
      </c>
      <c r="G199" s="216" t="s">
        <v>72</v>
      </c>
      <c r="H199" s="218">
        <v>10</v>
      </c>
      <c r="I199" s="219">
        <v>1560739</v>
      </c>
      <c r="J199" s="205">
        <f t="shared" si="34"/>
        <v>15607390</v>
      </c>
    </row>
    <row r="200" spans="2:10" customFormat="1" ht="27.6" x14ac:dyDescent="0.3">
      <c r="B200" s="130">
        <f t="shared" si="35"/>
        <v>102</v>
      </c>
      <c r="C200" s="215" t="s">
        <v>236</v>
      </c>
      <c r="D200" s="216" t="s">
        <v>237</v>
      </c>
      <c r="E200" s="215" t="s">
        <v>238</v>
      </c>
      <c r="F200" s="217" t="s">
        <v>239</v>
      </c>
      <c r="G200" s="216" t="s">
        <v>120</v>
      </c>
      <c r="H200" s="218">
        <v>16</v>
      </c>
      <c r="I200" s="219">
        <v>2236208</v>
      </c>
      <c r="J200" s="205">
        <f t="shared" si="34"/>
        <v>35779328</v>
      </c>
    </row>
    <row r="201" spans="2:10" customFormat="1" ht="15" thickBot="1" x14ac:dyDescent="0.35">
      <c r="B201" s="81" t="s">
        <v>240</v>
      </c>
      <c r="C201" s="82"/>
      <c r="D201" s="221"/>
      <c r="E201" s="82"/>
      <c r="F201" s="83"/>
      <c r="G201" s="222"/>
      <c r="H201" s="223"/>
      <c r="I201" s="224"/>
      <c r="J201" s="225">
        <f>SUM(J187:J200)</f>
        <v>1095520230</v>
      </c>
    </row>
    <row r="202" spans="2:10" customFormat="1" ht="15" thickBot="1" x14ac:dyDescent="0.35">
      <c r="B202" s="226">
        <v>6</v>
      </c>
      <c r="C202" s="227"/>
      <c r="D202" s="228"/>
      <c r="E202" s="227"/>
      <c r="F202" s="228"/>
      <c r="G202" s="229"/>
      <c r="H202" s="230"/>
      <c r="I202" s="231"/>
      <c r="J202" s="232"/>
    </row>
    <row r="203" spans="2:10" customFormat="1" x14ac:dyDescent="0.3">
      <c r="B203" s="130">
        <f>+B200+1</f>
        <v>103</v>
      </c>
      <c r="C203" s="215" t="s">
        <v>241</v>
      </c>
      <c r="D203" s="216" t="s">
        <v>242</v>
      </c>
      <c r="E203" s="215">
        <v>86001</v>
      </c>
      <c r="F203" s="217" t="s">
        <v>243</v>
      </c>
      <c r="G203" s="216" t="s">
        <v>22</v>
      </c>
      <c r="H203" s="218">
        <v>74.3</v>
      </c>
      <c r="I203" s="219">
        <v>151375</v>
      </c>
      <c r="J203" s="205">
        <f t="shared" ref="J203:J211" si="36">ROUND((H203*I203),0)</f>
        <v>11247163</v>
      </c>
    </row>
    <row r="204" spans="2:10" customFormat="1" ht="34.200000000000003" customHeight="1" x14ac:dyDescent="0.3">
      <c r="B204" s="130">
        <f t="shared" si="35"/>
        <v>104</v>
      </c>
      <c r="C204" s="215" t="s">
        <v>244</v>
      </c>
      <c r="D204" s="216"/>
      <c r="E204" s="215">
        <v>10212</v>
      </c>
      <c r="F204" s="217" t="s">
        <v>245</v>
      </c>
      <c r="G204" s="216" t="s">
        <v>47</v>
      </c>
      <c r="H204" s="218">
        <v>12.5</v>
      </c>
      <c r="I204" s="219">
        <v>9710</v>
      </c>
      <c r="J204" s="205">
        <f t="shared" si="36"/>
        <v>121375</v>
      </c>
    </row>
    <row r="205" spans="2:10" customFormat="1" ht="34.200000000000003" customHeight="1" x14ac:dyDescent="0.3">
      <c r="B205" s="130">
        <f t="shared" si="35"/>
        <v>105</v>
      </c>
      <c r="C205" s="215" t="s">
        <v>246</v>
      </c>
      <c r="D205" s="216" t="s">
        <v>223</v>
      </c>
      <c r="E205" s="215">
        <v>86305</v>
      </c>
      <c r="F205" s="152" t="s">
        <v>269</v>
      </c>
      <c r="G205" s="216" t="s">
        <v>22</v>
      </c>
      <c r="H205" s="218">
        <v>0.6</v>
      </c>
      <c r="I205" s="219">
        <v>726103</v>
      </c>
      <c r="J205" s="205">
        <f t="shared" si="36"/>
        <v>435662</v>
      </c>
    </row>
    <row r="206" spans="2:10" customFormat="1" ht="34.200000000000003" customHeight="1" x14ac:dyDescent="0.3">
      <c r="B206" s="130">
        <f t="shared" si="35"/>
        <v>106</v>
      </c>
      <c r="C206" s="215" t="s">
        <v>247</v>
      </c>
      <c r="D206" s="216" t="s">
        <v>192</v>
      </c>
      <c r="E206" s="215">
        <v>86401</v>
      </c>
      <c r="F206" s="152" t="s">
        <v>81</v>
      </c>
      <c r="G206" s="216" t="s">
        <v>39</v>
      </c>
      <c r="H206" s="218">
        <v>483.5</v>
      </c>
      <c r="I206" s="219">
        <v>7696</v>
      </c>
      <c r="J206" s="205">
        <f t="shared" si="36"/>
        <v>3721016</v>
      </c>
    </row>
    <row r="207" spans="2:10" customFormat="1" ht="34.200000000000003" customHeight="1" x14ac:dyDescent="0.3">
      <c r="B207" s="130">
        <f t="shared" si="35"/>
        <v>107</v>
      </c>
      <c r="C207" s="220" t="s">
        <v>248</v>
      </c>
      <c r="D207" s="216" t="s">
        <v>223</v>
      </c>
      <c r="E207" s="220">
        <v>86304</v>
      </c>
      <c r="F207" s="217" t="s">
        <v>35</v>
      </c>
      <c r="G207" s="216" t="s">
        <v>22</v>
      </c>
      <c r="H207" s="218">
        <v>4.2</v>
      </c>
      <c r="I207" s="219">
        <v>1932453</v>
      </c>
      <c r="J207" s="205">
        <f t="shared" si="36"/>
        <v>8116303</v>
      </c>
    </row>
    <row r="208" spans="2:10" customFormat="1" ht="35.4" customHeight="1" x14ac:dyDescent="0.3">
      <c r="B208" s="130">
        <f t="shared" si="35"/>
        <v>108</v>
      </c>
      <c r="C208" s="215" t="s">
        <v>249</v>
      </c>
      <c r="D208" s="216" t="s">
        <v>250</v>
      </c>
      <c r="E208" s="215">
        <v>86102</v>
      </c>
      <c r="F208" s="217" t="s">
        <v>251</v>
      </c>
      <c r="G208" s="216" t="s">
        <v>22</v>
      </c>
      <c r="H208" s="218">
        <v>69.400000000000006</v>
      </c>
      <c r="I208" s="219">
        <v>180125</v>
      </c>
      <c r="J208" s="205">
        <f t="shared" si="36"/>
        <v>12500675</v>
      </c>
    </row>
    <row r="209" spans="2:10" customFormat="1" ht="34.200000000000003" customHeight="1" x14ac:dyDescent="0.3">
      <c r="B209" s="130">
        <f t="shared" si="35"/>
        <v>109</v>
      </c>
      <c r="C209" s="215" t="s">
        <v>252</v>
      </c>
      <c r="D209" s="216" t="s">
        <v>229</v>
      </c>
      <c r="E209" s="215">
        <v>86501</v>
      </c>
      <c r="F209" s="217" t="s">
        <v>231</v>
      </c>
      <c r="G209" s="216" t="s">
        <v>39</v>
      </c>
      <c r="H209" s="218">
        <v>572.6</v>
      </c>
      <c r="I209" s="219">
        <v>19402</v>
      </c>
      <c r="J209" s="205">
        <f t="shared" si="36"/>
        <v>11109585</v>
      </c>
    </row>
    <row r="210" spans="2:10" customFormat="1" ht="34.200000000000003" customHeight="1" x14ac:dyDescent="0.3">
      <c r="B210" s="130">
        <f t="shared" si="35"/>
        <v>110</v>
      </c>
      <c r="C210" s="215" t="s">
        <v>253</v>
      </c>
      <c r="D210" s="216" t="s">
        <v>254</v>
      </c>
      <c r="E210" s="215">
        <v>86502</v>
      </c>
      <c r="F210" s="217" t="s">
        <v>255</v>
      </c>
      <c r="G210" s="216" t="s">
        <v>39</v>
      </c>
      <c r="H210" s="218">
        <v>572.6</v>
      </c>
      <c r="I210" s="219">
        <v>583</v>
      </c>
      <c r="J210" s="205">
        <f t="shared" si="36"/>
        <v>333826</v>
      </c>
    </row>
    <row r="211" spans="2:10" customFormat="1" ht="34.200000000000003" customHeight="1" x14ac:dyDescent="0.3">
      <c r="B211" s="130">
        <f t="shared" si="35"/>
        <v>111</v>
      </c>
      <c r="C211" s="215" t="s">
        <v>256</v>
      </c>
      <c r="D211" s="216" t="s">
        <v>257</v>
      </c>
      <c r="E211" s="215">
        <v>86503</v>
      </c>
      <c r="F211" s="217" t="s">
        <v>258</v>
      </c>
      <c r="G211" s="216" t="s">
        <v>39</v>
      </c>
      <c r="H211" s="218">
        <v>572.6</v>
      </c>
      <c r="I211" s="219">
        <v>8782</v>
      </c>
      <c r="J211" s="205">
        <f t="shared" si="36"/>
        <v>5028573</v>
      </c>
    </row>
    <row r="212" spans="2:10" customFormat="1" ht="15" thickBot="1" x14ac:dyDescent="0.35">
      <c r="B212" s="81" t="s">
        <v>259</v>
      </c>
      <c r="C212" s="82"/>
      <c r="D212" s="83"/>
      <c r="E212" s="82"/>
      <c r="F212" s="83"/>
      <c r="G212" s="222"/>
      <c r="H212" s="223"/>
      <c r="I212" s="224"/>
      <c r="J212" s="225">
        <f>SUM(J203:J211)</f>
        <v>52614178</v>
      </c>
    </row>
    <row r="213" spans="2:10" customFormat="1" ht="15" thickBot="1" x14ac:dyDescent="0.35">
      <c r="B213" s="226">
        <v>7</v>
      </c>
      <c r="C213" s="227"/>
      <c r="D213" s="228"/>
      <c r="E213" s="227"/>
      <c r="F213" s="228"/>
      <c r="G213" s="229"/>
      <c r="H213" s="230"/>
      <c r="I213" s="231"/>
      <c r="J213" s="232"/>
    </row>
    <row r="214" spans="2:10" customFormat="1" x14ac:dyDescent="0.3">
      <c r="B214" s="130">
        <f>+B211+1</f>
        <v>112</v>
      </c>
      <c r="C214" s="215" t="s">
        <v>260</v>
      </c>
      <c r="D214" s="216" t="s">
        <v>242</v>
      </c>
      <c r="E214" s="215">
        <v>86001</v>
      </c>
      <c r="F214" s="217" t="s">
        <v>243</v>
      </c>
      <c r="G214" s="216" t="s">
        <v>22</v>
      </c>
      <c r="H214" s="218">
        <v>44</v>
      </c>
      <c r="I214" s="219">
        <v>151375</v>
      </c>
      <c r="J214" s="205">
        <f t="shared" ref="J214:J221" si="37">ROUND((H214*I214),0)</f>
        <v>6660500</v>
      </c>
    </row>
    <row r="215" spans="2:10" customFormat="1" ht="46.8" customHeight="1" x14ac:dyDescent="0.3">
      <c r="B215" s="130">
        <f t="shared" si="35"/>
        <v>113</v>
      </c>
      <c r="C215" s="215" t="s">
        <v>261</v>
      </c>
      <c r="D215" s="216" t="s">
        <v>262</v>
      </c>
      <c r="E215" s="215">
        <v>86631</v>
      </c>
      <c r="F215" s="152" t="s">
        <v>263</v>
      </c>
      <c r="G215" s="216" t="s">
        <v>120</v>
      </c>
      <c r="H215" s="218">
        <v>6</v>
      </c>
      <c r="I215" s="219">
        <v>97646</v>
      </c>
      <c r="J215" s="205">
        <f t="shared" si="37"/>
        <v>585876</v>
      </c>
    </row>
    <row r="216" spans="2:10" customFormat="1" ht="46.8" customHeight="1" x14ac:dyDescent="0.3">
      <c r="B216" s="130">
        <f t="shared" si="35"/>
        <v>114</v>
      </c>
      <c r="C216" s="215" t="s">
        <v>264</v>
      </c>
      <c r="D216" s="216" t="s">
        <v>223</v>
      </c>
      <c r="E216" s="215">
        <v>86304</v>
      </c>
      <c r="F216" s="152" t="s">
        <v>224</v>
      </c>
      <c r="G216" s="216" t="s">
        <v>22</v>
      </c>
      <c r="H216" s="218">
        <v>7.8</v>
      </c>
      <c r="I216" s="219">
        <v>1988748</v>
      </c>
      <c r="J216" s="205">
        <f t="shared" si="37"/>
        <v>15512234</v>
      </c>
    </row>
    <row r="217" spans="2:10" customFormat="1" ht="46.8" customHeight="1" x14ac:dyDescent="0.3">
      <c r="B217" s="130">
        <f t="shared" si="35"/>
        <v>115</v>
      </c>
      <c r="C217" s="215" t="s">
        <v>265</v>
      </c>
      <c r="D217" s="216" t="s">
        <v>192</v>
      </c>
      <c r="E217" s="215">
        <v>86401</v>
      </c>
      <c r="F217" s="152" t="s">
        <v>81</v>
      </c>
      <c r="G217" s="216" t="s">
        <v>39</v>
      </c>
      <c r="H217" s="218">
        <v>810.3</v>
      </c>
      <c r="I217" s="219">
        <v>7696</v>
      </c>
      <c r="J217" s="205">
        <f t="shared" si="37"/>
        <v>6236069</v>
      </c>
    </row>
    <row r="218" spans="2:10" customFormat="1" ht="46.8" customHeight="1" x14ac:dyDescent="0.3">
      <c r="B218" s="130">
        <f t="shared" si="35"/>
        <v>116</v>
      </c>
      <c r="C218" s="220" t="s">
        <v>266</v>
      </c>
      <c r="D218" s="216" t="s">
        <v>171</v>
      </c>
      <c r="E218" s="220" t="s">
        <v>267</v>
      </c>
      <c r="F218" s="217" t="s">
        <v>172</v>
      </c>
      <c r="G218" s="216" t="s">
        <v>47</v>
      </c>
      <c r="H218" s="218">
        <v>24.5</v>
      </c>
      <c r="I218" s="219">
        <v>7556</v>
      </c>
      <c r="J218" s="205">
        <f t="shared" si="37"/>
        <v>185122</v>
      </c>
    </row>
    <row r="219" spans="2:10" customFormat="1" ht="46.8" customHeight="1" x14ac:dyDescent="0.3">
      <c r="B219" s="130">
        <f t="shared" si="35"/>
        <v>117</v>
      </c>
      <c r="C219" s="215" t="s">
        <v>268</v>
      </c>
      <c r="D219" s="216" t="s">
        <v>223</v>
      </c>
      <c r="E219" s="215">
        <v>86305</v>
      </c>
      <c r="F219" s="152" t="s">
        <v>269</v>
      </c>
      <c r="G219" s="216" t="s">
        <v>22</v>
      </c>
      <c r="H219" s="218">
        <v>1.4</v>
      </c>
      <c r="I219" s="219">
        <v>726103</v>
      </c>
      <c r="J219" s="205">
        <f t="shared" si="37"/>
        <v>1016544</v>
      </c>
    </row>
    <row r="220" spans="2:10" customFormat="1" ht="46.8" customHeight="1" x14ac:dyDescent="0.3">
      <c r="B220" s="130">
        <f t="shared" si="35"/>
        <v>118</v>
      </c>
      <c r="C220" s="215" t="s">
        <v>270</v>
      </c>
      <c r="D220" s="216" t="s">
        <v>271</v>
      </c>
      <c r="E220" s="215">
        <v>86108</v>
      </c>
      <c r="F220" s="217" t="s">
        <v>272</v>
      </c>
      <c r="G220" s="216" t="s">
        <v>22</v>
      </c>
      <c r="H220" s="218">
        <v>1.3</v>
      </c>
      <c r="I220" s="219">
        <v>341733</v>
      </c>
      <c r="J220" s="205">
        <f t="shared" si="37"/>
        <v>444253</v>
      </c>
    </row>
    <row r="221" spans="2:10" customFormat="1" ht="46.8" customHeight="1" x14ac:dyDescent="0.3">
      <c r="B221" s="130">
        <f t="shared" si="35"/>
        <v>119</v>
      </c>
      <c r="C221" s="215" t="s">
        <v>273</v>
      </c>
      <c r="D221" s="216" t="s">
        <v>178</v>
      </c>
      <c r="E221" s="215">
        <v>83111</v>
      </c>
      <c r="F221" s="217" t="s">
        <v>179</v>
      </c>
      <c r="G221" s="216" t="s">
        <v>22</v>
      </c>
      <c r="H221" s="218">
        <v>3.4</v>
      </c>
      <c r="I221" s="219">
        <v>181927</v>
      </c>
      <c r="J221" s="205">
        <f t="shared" si="37"/>
        <v>618552</v>
      </c>
    </row>
    <row r="222" spans="2:10" customFormat="1" ht="15" thickBot="1" x14ac:dyDescent="0.35">
      <c r="B222" s="81" t="s">
        <v>274</v>
      </c>
      <c r="C222" s="82"/>
      <c r="D222" s="83"/>
      <c r="E222" s="82"/>
      <c r="F222" s="83"/>
      <c r="G222" s="222"/>
      <c r="H222" s="223"/>
      <c r="I222" s="224"/>
      <c r="J222" s="225">
        <f>SUM(J214:J221)</f>
        <v>31259150</v>
      </c>
    </row>
    <row r="223" spans="2:10" customFormat="1" ht="15" thickBot="1" x14ac:dyDescent="0.35">
      <c r="B223" s="226">
        <v>8</v>
      </c>
      <c r="C223" s="227"/>
      <c r="D223" s="228"/>
      <c r="E223" s="227"/>
      <c r="F223" s="228"/>
      <c r="G223" s="229"/>
      <c r="H223" s="230"/>
      <c r="I223" s="231"/>
      <c r="J223" s="232"/>
    </row>
    <row r="224" spans="2:10" customFormat="1" ht="19.8" customHeight="1" x14ac:dyDescent="0.3">
      <c r="B224" s="130">
        <f>+B221+1</f>
        <v>120</v>
      </c>
      <c r="C224" s="216" t="s">
        <v>275</v>
      </c>
      <c r="D224" s="216" t="s">
        <v>276</v>
      </c>
      <c r="E224" s="216">
        <v>87001</v>
      </c>
      <c r="F224" s="217" t="s">
        <v>119</v>
      </c>
      <c r="G224" s="216" t="s">
        <v>120</v>
      </c>
      <c r="H224" s="218">
        <v>2100.6</v>
      </c>
      <c r="I224" s="219">
        <v>12757</v>
      </c>
      <c r="J224" s="205">
        <f t="shared" ref="J224:J227" si="38">ROUND((H224*I224),0)</f>
        <v>26797354</v>
      </c>
    </row>
    <row r="225" spans="2:10" customFormat="1" ht="28.8" customHeight="1" x14ac:dyDescent="0.3">
      <c r="B225" s="130">
        <f t="shared" si="35"/>
        <v>121</v>
      </c>
      <c r="C225" s="215" t="s">
        <v>277</v>
      </c>
      <c r="D225" s="216" t="s">
        <v>278</v>
      </c>
      <c r="E225" s="215">
        <v>87003</v>
      </c>
      <c r="F225" s="217" t="s">
        <v>122</v>
      </c>
      <c r="G225" s="216" t="s">
        <v>47</v>
      </c>
      <c r="H225" s="218">
        <v>10</v>
      </c>
      <c r="I225" s="219">
        <v>106703</v>
      </c>
      <c r="J225" s="205">
        <f t="shared" si="38"/>
        <v>1067030</v>
      </c>
    </row>
    <row r="226" spans="2:10" customFormat="1" ht="26.4" x14ac:dyDescent="0.3">
      <c r="B226" s="130">
        <f t="shared" si="35"/>
        <v>122</v>
      </c>
      <c r="C226" s="215" t="s">
        <v>279</v>
      </c>
      <c r="D226" s="216" t="s">
        <v>280</v>
      </c>
      <c r="E226" s="215" t="s">
        <v>281</v>
      </c>
      <c r="F226" s="152" t="s">
        <v>152</v>
      </c>
      <c r="G226" s="216" t="s">
        <v>72</v>
      </c>
      <c r="H226" s="218">
        <v>264</v>
      </c>
      <c r="I226" s="219">
        <v>16414</v>
      </c>
      <c r="J226" s="205">
        <f t="shared" si="38"/>
        <v>4333296</v>
      </c>
    </row>
    <row r="227" spans="2:10" customFormat="1" ht="34.799999999999997" customHeight="1" x14ac:dyDescent="0.3">
      <c r="B227" s="130">
        <f t="shared" si="35"/>
        <v>123</v>
      </c>
      <c r="C227" s="215" t="s">
        <v>282</v>
      </c>
      <c r="D227" s="216" t="s">
        <v>283</v>
      </c>
      <c r="E227" s="215" t="s">
        <v>70</v>
      </c>
      <c r="F227" s="217" t="s">
        <v>71</v>
      </c>
      <c r="G227" s="216" t="s">
        <v>72</v>
      </c>
      <c r="H227" s="218">
        <v>17</v>
      </c>
      <c r="I227" s="219">
        <v>1261251</v>
      </c>
      <c r="J227" s="205">
        <f t="shared" si="38"/>
        <v>21441267</v>
      </c>
    </row>
    <row r="228" spans="2:10" ht="15" thickBot="1" x14ac:dyDescent="0.35">
      <c r="B228" s="81" t="s">
        <v>284</v>
      </c>
      <c r="C228" s="82"/>
      <c r="D228" s="83"/>
      <c r="E228" s="82"/>
      <c r="F228" s="83"/>
      <c r="G228" s="84"/>
      <c r="H228" s="85"/>
      <c r="I228" s="86"/>
      <c r="J228" s="87">
        <f>SUM(J224:J227)</f>
        <v>53638947</v>
      </c>
    </row>
    <row r="229" spans="2:10" ht="12.6" customHeight="1" thickBot="1" x14ac:dyDescent="0.35">
      <c r="B229" s="75"/>
      <c r="C229" s="76"/>
      <c r="D229" s="77"/>
      <c r="E229" s="76"/>
      <c r="F229" s="77"/>
      <c r="G229" s="78" t="s">
        <v>125</v>
      </c>
      <c r="H229" s="79"/>
      <c r="I229" s="79"/>
      <c r="J229" s="80">
        <f>+J222+J212+J201+J185+J176+J170+J165+J228</f>
        <v>4255661933</v>
      </c>
    </row>
    <row r="230" spans="2:10" x14ac:dyDescent="0.3">
      <c r="B230" s="249"/>
      <c r="C230" s="88"/>
      <c r="D230" s="88"/>
      <c r="E230" s="89"/>
      <c r="F230" s="90"/>
      <c r="G230" s="90"/>
      <c r="H230" s="91"/>
      <c r="I230" s="91"/>
      <c r="J230" s="250"/>
    </row>
    <row r="231" spans="2:10" ht="15" thickBot="1" x14ac:dyDescent="0.35">
      <c r="B231" s="249"/>
      <c r="C231" s="88"/>
      <c r="D231" s="88"/>
      <c r="E231" s="89"/>
      <c r="F231" s="90"/>
      <c r="G231" s="90"/>
      <c r="H231" s="91"/>
      <c r="I231" s="91"/>
      <c r="J231" s="250"/>
    </row>
    <row r="232" spans="2:10" ht="21.6" customHeight="1" x14ac:dyDescent="0.3">
      <c r="B232" s="251"/>
      <c r="C232" s="92"/>
      <c r="D232" s="93"/>
      <c r="E232" s="94"/>
      <c r="F232" s="282" t="s">
        <v>285</v>
      </c>
      <c r="G232" s="283"/>
      <c r="H232" s="283"/>
      <c r="I232" s="283"/>
      <c r="J232" s="95">
        <f>+'[1]FORMULARIO No. 1 INICIAL'!L93+'[1]FORMULARIO No. 1 INICIAL'!L142+'[1]FORMULARIO No. 1 INICIAL'!L198+'[1]FORMULARIO No. 1 INICIAL'!L296</f>
        <v>631785850</v>
      </c>
    </row>
    <row r="233" spans="2:10" ht="21.6" customHeight="1" x14ac:dyDescent="0.3">
      <c r="B233" s="252"/>
      <c r="C233" s="97"/>
      <c r="D233" s="96"/>
      <c r="E233" s="94"/>
      <c r="F233" s="261" t="s">
        <v>286</v>
      </c>
      <c r="G233" s="262"/>
      <c r="H233" s="262"/>
      <c r="I233" s="262"/>
      <c r="J233" s="98">
        <f>+'[1]FORMULARIO No. 1 INICIAL'!L94+'[1]FORMULARIO No. 1 INICIAL'!L143+'[1]FORMULARIO No. 1 INICIAL'!L199+'[1]FORMULARIO No. 1 INICIAL'!L297</f>
        <v>1960718561</v>
      </c>
    </row>
    <row r="234" spans="2:10" ht="21.6" customHeight="1" x14ac:dyDescent="0.3">
      <c r="B234" s="252"/>
      <c r="C234" s="97"/>
      <c r="D234" s="96"/>
      <c r="E234" s="94"/>
      <c r="F234" s="261" t="s">
        <v>287</v>
      </c>
      <c r="G234" s="262"/>
      <c r="H234" s="262"/>
      <c r="I234" s="262"/>
      <c r="J234" s="98">
        <f>+'[1]FORMULARIO No. 1 INICIAL'!L95+'[1]FORMULARIO No. 1 INICIAL'!L144+'[1]FORMULARIO No. 1 INICIAL'!L200+'[1]FORMULARIO No. 1 INICIAL'!L298</f>
        <v>177866655</v>
      </c>
    </row>
    <row r="235" spans="2:10" ht="21.6" customHeight="1" x14ac:dyDescent="0.3">
      <c r="B235" s="253"/>
      <c r="C235" s="100"/>
      <c r="D235" s="99"/>
      <c r="E235" s="101"/>
      <c r="F235" s="261" t="s">
        <v>288</v>
      </c>
      <c r="G235" s="262"/>
      <c r="H235" s="262"/>
      <c r="I235" s="262"/>
      <c r="J235" s="98">
        <f>+J229+J153+J116+J84</f>
        <v>18692391130</v>
      </c>
    </row>
    <row r="236" spans="2:10" ht="21.6" customHeight="1" x14ac:dyDescent="0.3">
      <c r="B236" s="252"/>
      <c r="C236" s="97"/>
      <c r="D236" s="96"/>
      <c r="E236" s="102"/>
      <c r="F236" s="261" t="s">
        <v>289</v>
      </c>
      <c r="G236" s="262"/>
      <c r="H236" s="262"/>
      <c r="I236" s="262" t="s">
        <v>290</v>
      </c>
      <c r="J236" s="98">
        <v>678797803.99999714</v>
      </c>
    </row>
    <row r="237" spans="2:10" ht="21.6" customHeight="1" thickBot="1" x14ac:dyDescent="0.35">
      <c r="B237" s="251"/>
      <c r="C237" s="92"/>
      <c r="D237" s="93"/>
      <c r="E237" s="102"/>
      <c r="F237" s="258" t="s">
        <v>291</v>
      </c>
      <c r="G237" s="259"/>
      <c r="H237" s="259"/>
      <c r="I237" s="259"/>
      <c r="J237" s="103">
        <f>SUM(J232:J236)</f>
        <v>22141559999.999996</v>
      </c>
    </row>
    <row r="238" spans="2:10" ht="15" thickBot="1" x14ac:dyDescent="0.35">
      <c r="B238" s="254"/>
      <c r="C238" s="104"/>
      <c r="D238" s="105"/>
      <c r="E238" s="106"/>
      <c r="F238" s="107"/>
      <c r="G238" s="108"/>
      <c r="H238" s="109"/>
      <c r="I238" s="109"/>
      <c r="J238" s="250"/>
    </row>
    <row r="239" spans="2:10" x14ac:dyDescent="0.3">
      <c r="B239" s="110"/>
      <c r="C239" s="111"/>
      <c r="D239" s="111"/>
      <c r="E239" s="111"/>
      <c r="F239" s="111"/>
      <c r="G239" s="111"/>
      <c r="H239" s="112"/>
      <c r="I239" s="111"/>
      <c r="J239" s="113"/>
    </row>
    <row r="240" spans="2:10" x14ac:dyDescent="0.3">
      <c r="B240" s="263" t="s">
        <v>292</v>
      </c>
      <c r="C240" s="264"/>
      <c r="D240" s="264"/>
      <c r="E240" s="264"/>
      <c r="F240" s="264"/>
      <c r="G240" s="264"/>
      <c r="H240" s="114" t="s">
        <v>157</v>
      </c>
      <c r="I240" s="115"/>
      <c r="J240" s="116" t="s">
        <v>293</v>
      </c>
    </row>
    <row r="241" spans="2:10" ht="29.4" customHeight="1" x14ac:dyDescent="0.3">
      <c r="B241" s="265" t="s">
        <v>294</v>
      </c>
      <c r="C241" s="264"/>
      <c r="D241" s="264"/>
      <c r="E241" s="264"/>
      <c r="F241" s="264"/>
      <c r="G241" s="264"/>
      <c r="H241" s="117" t="s">
        <v>295</v>
      </c>
      <c r="I241" s="118" t="s">
        <v>296</v>
      </c>
      <c r="J241" s="119">
        <v>0.32</v>
      </c>
    </row>
    <row r="242" spans="2:10" x14ac:dyDescent="0.3">
      <c r="B242" s="255" t="s">
        <v>297</v>
      </c>
      <c r="C242" s="256"/>
      <c r="D242" s="256"/>
      <c r="E242" s="256"/>
      <c r="F242" s="256"/>
      <c r="G242" s="257"/>
      <c r="H242" s="117" t="s">
        <v>298</v>
      </c>
      <c r="I242" s="118" t="s">
        <v>299</v>
      </c>
      <c r="J242" s="119">
        <v>0.01</v>
      </c>
    </row>
    <row r="243" spans="2:10" x14ac:dyDescent="0.3">
      <c r="B243" s="120"/>
      <c r="C243" s="121"/>
      <c r="D243" s="122"/>
      <c r="E243" s="122"/>
      <c r="F243" s="123"/>
      <c r="G243" s="124"/>
      <c r="H243" s="117" t="s">
        <v>300</v>
      </c>
      <c r="I243" s="118" t="s">
        <v>301</v>
      </c>
      <c r="J243" s="119">
        <v>0.05</v>
      </c>
    </row>
    <row r="244" spans="2:10" x14ac:dyDescent="0.3">
      <c r="B244" s="125"/>
      <c r="C244" s="121"/>
      <c r="D244" s="122"/>
      <c r="E244" s="122"/>
      <c r="F244" s="123"/>
      <c r="G244" s="124"/>
      <c r="H244" s="117" t="s">
        <v>302</v>
      </c>
      <c r="I244" s="118" t="s">
        <v>303</v>
      </c>
      <c r="J244" s="119">
        <v>0.38</v>
      </c>
    </row>
    <row r="245" spans="2:10" ht="18.600000000000001" thickBot="1" x14ac:dyDescent="0.35">
      <c r="B245" s="126"/>
      <c r="C245" s="127"/>
      <c r="D245" s="128"/>
      <c r="E245" s="128"/>
      <c r="F245" s="258" t="s">
        <v>304</v>
      </c>
      <c r="G245" s="259"/>
      <c r="H245" s="260"/>
      <c r="I245" s="260"/>
      <c r="J245" s="129">
        <f>+J237</f>
        <v>22141559999.999996</v>
      </c>
    </row>
    <row r="246" spans="2:10" ht="18" customHeight="1" x14ac:dyDescent="0.3"/>
    <row r="247" spans="2:10" ht="70.2" customHeight="1" x14ac:dyDescent="0.3"/>
    <row r="248" spans="2:10" ht="28.2" customHeight="1" x14ac:dyDescent="0.3">
      <c r="C248" s="237" t="s">
        <v>305</v>
      </c>
      <c r="D248" s="238"/>
      <c r="E248" s="238"/>
    </row>
    <row r="249" spans="2:10" ht="34.200000000000003" customHeight="1" x14ac:dyDescent="0.3">
      <c r="C249" s="236" t="s">
        <v>306</v>
      </c>
    </row>
    <row r="250" spans="2:10" ht="88.2" customHeight="1" x14ac:dyDescent="0.3"/>
    <row r="251" spans="2:10" x14ac:dyDescent="0.3">
      <c r="C251" s="237" t="s">
        <v>307</v>
      </c>
      <c r="D251" s="238"/>
      <c r="E251" s="238"/>
    </row>
    <row r="252" spans="2:10" ht="34.200000000000003" customHeight="1" x14ac:dyDescent="0.3">
      <c r="C252" s="239" t="s">
        <v>308</v>
      </c>
    </row>
  </sheetData>
  <autoFilter ref="B13:J229" xr:uid="{7205DBAB-F618-45F2-8985-C8662F6C0E25}">
    <filterColumn colId="2" showButton="0"/>
  </autoFilter>
  <mergeCells count="32">
    <mergeCell ref="B48:J48"/>
    <mergeCell ref="B2:E2"/>
    <mergeCell ref="F2:J4"/>
    <mergeCell ref="B5:J5"/>
    <mergeCell ref="B6:J6"/>
    <mergeCell ref="B7:J8"/>
    <mergeCell ref="B9:J9"/>
    <mergeCell ref="B10:J10"/>
    <mergeCell ref="B11:J11"/>
    <mergeCell ref="B12:J12"/>
    <mergeCell ref="D13:E13"/>
    <mergeCell ref="B47:I47"/>
    <mergeCell ref="F233:I233"/>
    <mergeCell ref="D49:E49"/>
    <mergeCell ref="B83:I83"/>
    <mergeCell ref="B84:I84"/>
    <mergeCell ref="B86:J86"/>
    <mergeCell ref="B87:J87"/>
    <mergeCell ref="B116:I116"/>
    <mergeCell ref="B118:J118"/>
    <mergeCell ref="B119:J119"/>
    <mergeCell ref="B153:I153"/>
    <mergeCell ref="B156:J156"/>
    <mergeCell ref="F232:I232"/>
    <mergeCell ref="B242:G242"/>
    <mergeCell ref="F245:I245"/>
    <mergeCell ref="F234:I234"/>
    <mergeCell ref="F235:I235"/>
    <mergeCell ref="F236:I236"/>
    <mergeCell ref="F237:I237"/>
    <mergeCell ref="B240:G240"/>
    <mergeCell ref="B241:G241"/>
  </mergeCells>
  <pageMargins left="0.70866141732283472" right="0.70866141732283472" top="0.74803149606299213" bottom="0.74803149606299213" header="0.31496062992125984" footer="0.31496062992125984"/>
  <pageSetup scale="33" orientation="portrait" r:id="rId1"/>
  <rowBreaks count="2" manualBreakCount="2">
    <brk id="47" max="10" man="1"/>
    <brk id="8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6C697-E607-4099-B67B-B21F6BE5C78C}">
  <dimension ref="B1:J252"/>
  <sheetViews>
    <sheetView tabSelected="1" view="pageBreakPreview" zoomScale="60" zoomScaleNormal="55" workbookViewId="0">
      <selection activeCell="I15" sqref="I15"/>
    </sheetView>
  </sheetViews>
  <sheetFormatPr baseColWidth="10" defaultColWidth="11.5546875" defaultRowHeight="14.4" x14ac:dyDescent="0.3"/>
  <cols>
    <col min="1" max="1" width="4.21875" style="1" customWidth="1"/>
    <col min="2" max="2" width="8.33203125" style="1" bestFit="1" customWidth="1"/>
    <col min="3" max="3" width="14.33203125" style="1" bestFit="1" customWidth="1"/>
    <col min="4" max="4" width="18.5546875" style="1" bestFit="1" customWidth="1"/>
    <col min="5" max="5" width="21.5546875" style="1" customWidth="1"/>
    <col min="6" max="6" width="87.21875" style="1" customWidth="1"/>
    <col min="7" max="7" width="11.5546875" style="1"/>
    <col min="8" max="8" width="24.77734375" style="1" customWidth="1"/>
    <col min="9" max="9" width="23.44140625" style="1" bestFit="1" customWidth="1"/>
    <col min="10" max="10" width="28.33203125" style="1" bestFit="1" customWidth="1"/>
    <col min="11" max="11" width="1.88671875" style="1" customWidth="1"/>
    <col min="12" max="16384" width="11.5546875" style="1"/>
  </cols>
  <sheetData>
    <row r="1" spans="2:10" ht="15" thickBot="1" x14ac:dyDescent="0.35"/>
    <row r="2" spans="2:10" x14ac:dyDescent="0.3">
      <c r="B2" s="287" t="s">
        <v>0</v>
      </c>
      <c r="C2" s="288"/>
      <c r="D2" s="288"/>
      <c r="E2" s="289"/>
      <c r="F2" s="290" t="s">
        <v>1</v>
      </c>
      <c r="G2" s="290"/>
      <c r="H2" s="290"/>
      <c r="I2" s="290"/>
      <c r="J2" s="291"/>
    </row>
    <row r="3" spans="2:10" x14ac:dyDescent="0.3">
      <c r="B3" s="2" t="s">
        <v>2</v>
      </c>
      <c r="C3" s="3"/>
      <c r="D3" s="4" t="s">
        <v>3</v>
      </c>
      <c r="E3" s="5"/>
      <c r="F3" s="292"/>
      <c r="G3" s="292"/>
      <c r="H3" s="292"/>
      <c r="I3" s="292"/>
      <c r="J3" s="293"/>
    </row>
    <row r="4" spans="2:10" ht="15" thickBot="1" x14ac:dyDescent="0.35">
      <c r="B4" s="6"/>
      <c r="C4" s="7"/>
      <c r="D4" s="8"/>
      <c r="E4" s="9"/>
      <c r="F4" s="294"/>
      <c r="G4" s="294"/>
      <c r="H4" s="294"/>
      <c r="I4" s="294"/>
      <c r="J4" s="295"/>
    </row>
    <row r="5" spans="2:10" x14ac:dyDescent="0.3">
      <c r="B5" s="296" t="s">
        <v>4</v>
      </c>
      <c r="C5" s="297"/>
      <c r="D5" s="297"/>
      <c r="E5" s="297"/>
      <c r="F5" s="297"/>
      <c r="G5" s="297"/>
      <c r="H5" s="297"/>
      <c r="I5" s="297"/>
      <c r="J5" s="298"/>
    </row>
    <row r="6" spans="2:10" ht="15" thickBot="1" x14ac:dyDescent="0.35">
      <c r="B6" s="299" t="s">
        <v>5</v>
      </c>
      <c r="C6" s="300"/>
      <c r="D6" s="300"/>
      <c r="E6" s="300"/>
      <c r="F6" s="300"/>
      <c r="G6" s="300"/>
      <c r="H6" s="300"/>
      <c r="I6" s="300"/>
      <c r="J6" s="301"/>
    </row>
    <row r="7" spans="2:10" ht="29.4" customHeight="1" x14ac:dyDescent="0.3">
      <c r="B7" s="302" t="s">
        <v>6</v>
      </c>
      <c r="C7" s="303"/>
      <c r="D7" s="303"/>
      <c r="E7" s="303"/>
      <c r="F7" s="303"/>
      <c r="G7" s="303"/>
      <c r="H7" s="303"/>
      <c r="I7" s="303"/>
      <c r="J7" s="304"/>
    </row>
    <row r="8" spans="2:10" ht="29.4" customHeight="1" x14ac:dyDescent="0.3">
      <c r="B8" s="305"/>
      <c r="C8" s="306"/>
      <c r="D8" s="306"/>
      <c r="E8" s="306"/>
      <c r="F8" s="306"/>
      <c r="G8" s="306"/>
      <c r="H8" s="306"/>
      <c r="I8" s="306"/>
      <c r="J8" s="307"/>
    </row>
    <row r="9" spans="2:10" ht="30.6" customHeight="1" x14ac:dyDescent="0.3">
      <c r="B9" s="279" t="s">
        <v>7</v>
      </c>
      <c r="C9" s="280"/>
      <c r="D9" s="280"/>
      <c r="E9" s="280"/>
      <c r="F9" s="280"/>
      <c r="G9" s="280"/>
      <c r="H9" s="280"/>
      <c r="I9" s="280"/>
      <c r="J9" s="281"/>
    </row>
    <row r="10" spans="2:10" ht="44.4" customHeight="1" thickBot="1" x14ac:dyDescent="0.35">
      <c r="B10" s="308" t="s">
        <v>8</v>
      </c>
      <c r="C10" s="309"/>
      <c r="D10" s="309"/>
      <c r="E10" s="309"/>
      <c r="F10" s="309"/>
      <c r="G10" s="309"/>
      <c r="H10" s="309"/>
      <c r="I10" s="309"/>
      <c r="J10" s="310"/>
    </row>
    <row r="11" spans="2:10" ht="15" thickBot="1" x14ac:dyDescent="0.35">
      <c r="B11" s="311"/>
      <c r="C11" s="312"/>
      <c r="D11" s="312"/>
      <c r="E11" s="312"/>
      <c r="F11" s="312"/>
      <c r="G11" s="312"/>
      <c r="H11" s="312"/>
      <c r="I11" s="312"/>
      <c r="J11" s="313"/>
    </row>
    <row r="12" spans="2:10" ht="42.6" customHeight="1" thickBot="1" x14ac:dyDescent="0.35">
      <c r="B12" s="314" t="s">
        <v>9</v>
      </c>
      <c r="C12" s="315"/>
      <c r="D12" s="315"/>
      <c r="E12" s="315"/>
      <c r="F12" s="315"/>
      <c r="G12" s="315"/>
      <c r="H12" s="315"/>
      <c r="I12" s="315"/>
      <c r="J12" s="316"/>
    </row>
    <row r="13" spans="2:10" ht="42" customHeight="1" thickBot="1" x14ac:dyDescent="0.35">
      <c r="B13" s="10" t="s">
        <v>10</v>
      </c>
      <c r="C13" s="11" t="s">
        <v>11</v>
      </c>
      <c r="D13" s="317" t="s">
        <v>12</v>
      </c>
      <c r="E13" s="317"/>
      <c r="F13" s="13" t="s">
        <v>13</v>
      </c>
      <c r="G13" s="14" t="s">
        <v>14</v>
      </c>
      <c r="H13" s="14" t="s">
        <v>15</v>
      </c>
      <c r="I13" s="15" t="s">
        <v>16</v>
      </c>
      <c r="J13" s="16" t="s">
        <v>17</v>
      </c>
    </row>
    <row r="14" spans="2:10" ht="42" customHeight="1" thickBot="1" x14ac:dyDescent="0.35">
      <c r="B14" s="17"/>
      <c r="C14" s="18"/>
      <c r="D14" s="18"/>
      <c r="E14" s="18"/>
      <c r="F14" s="18" t="s">
        <v>18</v>
      </c>
      <c r="G14" s="18"/>
      <c r="H14" s="18"/>
      <c r="I14" s="19"/>
      <c r="J14" s="20"/>
    </row>
    <row r="15" spans="2:10" customFormat="1" ht="42" customHeight="1" x14ac:dyDescent="0.3">
      <c r="B15" s="130">
        <v>1</v>
      </c>
      <c r="C15" s="131">
        <v>1.1000000000000001</v>
      </c>
      <c r="D15" s="132" t="s">
        <v>19</v>
      </c>
      <c r="E15" s="132" t="s">
        <v>20</v>
      </c>
      <c r="F15" s="43" t="s">
        <v>21</v>
      </c>
      <c r="G15" s="42" t="s">
        <v>22</v>
      </c>
      <c r="H15" s="133">
        <v>1565.7</v>
      </c>
      <c r="I15" s="134"/>
      <c r="J15" s="135">
        <f>ROUND((H15*I15),0)</f>
        <v>0</v>
      </c>
    </row>
    <row r="16" spans="2:10" customFormat="1" ht="37.799999999999997" customHeight="1" x14ac:dyDescent="0.3">
      <c r="B16" s="130">
        <f>+B15+1</f>
        <v>2</v>
      </c>
      <c r="C16" s="132">
        <v>1.2</v>
      </c>
      <c r="D16" s="132" t="s">
        <v>23</v>
      </c>
      <c r="E16" s="136" t="s">
        <v>24</v>
      </c>
      <c r="F16" s="43" t="s">
        <v>25</v>
      </c>
      <c r="G16" s="42" t="s">
        <v>22</v>
      </c>
      <c r="H16" s="133">
        <v>14.2</v>
      </c>
      <c r="I16" s="134"/>
      <c r="J16" s="135">
        <f>ROUND((H16*I16),0)</f>
        <v>0</v>
      </c>
    </row>
    <row r="17" spans="2:10" customFormat="1" ht="42" customHeight="1" thickBot="1" x14ac:dyDescent="0.35">
      <c r="B17" s="30" t="s">
        <v>26</v>
      </c>
      <c r="C17" s="33"/>
      <c r="D17" s="33"/>
      <c r="E17" s="33"/>
      <c r="F17" s="32"/>
      <c r="G17" s="33"/>
      <c r="H17" s="137"/>
      <c r="I17" s="138"/>
      <c r="J17" s="139">
        <f>SUM(J15:J16)</f>
        <v>0</v>
      </c>
    </row>
    <row r="18" spans="2:10" customFormat="1" ht="42" customHeight="1" thickBot="1" x14ac:dyDescent="0.35">
      <c r="B18" s="140"/>
      <c r="C18" s="141"/>
      <c r="D18" s="141"/>
      <c r="E18" s="141"/>
      <c r="F18" s="141" t="s">
        <v>27</v>
      </c>
      <c r="G18" s="141"/>
      <c r="H18" s="142"/>
      <c r="I18" s="143"/>
      <c r="J18" s="144"/>
    </row>
    <row r="19" spans="2:10" customFormat="1" ht="42" customHeight="1" x14ac:dyDescent="0.3">
      <c r="B19" s="130">
        <f>+B16+1</f>
        <v>3</v>
      </c>
      <c r="C19" s="132">
        <v>2.1</v>
      </c>
      <c r="D19" s="132" t="s">
        <v>28</v>
      </c>
      <c r="E19" s="42"/>
      <c r="F19" s="145" t="s">
        <v>29</v>
      </c>
      <c r="G19" s="42" t="s">
        <v>22</v>
      </c>
      <c r="H19" s="133">
        <v>375</v>
      </c>
      <c r="I19" s="134"/>
      <c r="J19" s="135">
        <f>ROUND((H19*I19),0)</f>
        <v>0</v>
      </c>
    </row>
    <row r="20" spans="2:10" customFormat="1" ht="42" customHeight="1" thickBot="1" x14ac:dyDescent="0.35">
      <c r="B20" s="30" t="s">
        <v>26</v>
      </c>
      <c r="C20" s="146"/>
      <c r="D20" s="147"/>
      <c r="E20" s="146"/>
      <c r="F20" s="146"/>
      <c r="G20" s="146"/>
      <c r="H20" s="133"/>
      <c r="I20" s="148"/>
      <c r="J20" s="139">
        <f>SUM(J19)</f>
        <v>0</v>
      </c>
    </row>
    <row r="21" spans="2:10" customFormat="1" ht="42" customHeight="1" thickBot="1" x14ac:dyDescent="0.35">
      <c r="B21" s="140"/>
      <c r="C21" s="141"/>
      <c r="D21" s="149"/>
      <c r="E21" s="141"/>
      <c r="F21" s="141" t="s">
        <v>30</v>
      </c>
      <c r="G21" s="141"/>
      <c r="H21" s="142"/>
      <c r="I21" s="143"/>
      <c r="J21" s="144"/>
    </row>
    <row r="22" spans="2:10" customFormat="1" ht="42" customHeight="1" x14ac:dyDescent="0.3">
      <c r="B22" s="130">
        <f>+B19+1</f>
        <v>4</v>
      </c>
      <c r="C22" s="132">
        <v>3.1</v>
      </c>
      <c r="D22" s="132" t="s">
        <v>31</v>
      </c>
      <c r="E22" s="132">
        <v>120201</v>
      </c>
      <c r="F22" s="150" t="s">
        <v>32</v>
      </c>
      <c r="G22" s="42" t="s">
        <v>22</v>
      </c>
      <c r="H22" s="133">
        <v>135</v>
      </c>
      <c r="I22" s="175"/>
      <c r="J22" s="135">
        <f t="shared" ref="J22:J26" si="0">ROUND((H22*I22),0)</f>
        <v>0</v>
      </c>
    </row>
    <row r="23" spans="2:10" customFormat="1" ht="42" customHeight="1" x14ac:dyDescent="0.3">
      <c r="B23" s="130">
        <f>+B22+1</f>
        <v>5</v>
      </c>
      <c r="C23" s="132">
        <v>3.2</v>
      </c>
      <c r="D23" s="151" t="s">
        <v>33</v>
      </c>
      <c r="E23" s="136" t="s">
        <v>34</v>
      </c>
      <c r="F23" s="152" t="s">
        <v>35</v>
      </c>
      <c r="G23" s="42" t="s">
        <v>22</v>
      </c>
      <c r="H23" s="133">
        <v>179.3</v>
      </c>
      <c r="I23" s="134"/>
      <c r="J23" s="135">
        <f t="shared" si="0"/>
        <v>0</v>
      </c>
    </row>
    <row r="24" spans="2:10" customFormat="1" ht="42" customHeight="1" x14ac:dyDescent="0.3">
      <c r="B24" s="130">
        <f t="shared" ref="B24:B26" si="1">+B23+1</f>
        <v>6</v>
      </c>
      <c r="C24" s="132">
        <v>3.3</v>
      </c>
      <c r="D24" s="132" t="s">
        <v>36</v>
      </c>
      <c r="E24" s="132" t="s">
        <v>37</v>
      </c>
      <c r="F24" s="152" t="s">
        <v>38</v>
      </c>
      <c r="G24" s="42" t="s">
        <v>39</v>
      </c>
      <c r="H24" s="133">
        <v>9050.7000000000007</v>
      </c>
      <c r="I24" s="134"/>
      <c r="J24" s="135">
        <f t="shared" si="0"/>
        <v>0</v>
      </c>
    </row>
    <row r="25" spans="2:10" customFormat="1" ht="42" customHeight="1" x14ac:dyDescent="0.3">
      <c r="B25" s="130">
        <f t="shared" si="1"/>
        <v>7</v>
      </c>
      <c r="C25" s="132">
        <v>3.4</v>
      </c>
      <c r="D25" s="153" t="s">
        <v>40</v>
      </c>
      <c r="E25" s="153" t="s">
        <v>41</v>
      </c>
      <c r="F25" s="154" t="s">
        <v>42</v>
      </c>
      <c r="G25" s="155" t="s">
        <v>22</v>
      </c>
      <c r="H25" s="133">
        <v>152</v>
      </c>
      <c r="I25" s="134"/>
      <c r="J25" s="135">
        <f t="shared" si="0"/>
        <v>0</v>
      </c>
    </row>
    <row r="26" spans="2:10" customFormat="1" ht="42" customHeight="1" x14ac:dyDescent="0.3">
      <c r="B26" s="130">
        <f t="shared" si="1"/>
        <v>8</v>
      </c>
      <c r="C26" s="132">
        <v>3.5</v>
      </c>
      <c r="D26" s="132" t="s">
        <v>36</v>
      </c>
      <c r="E26" s="132" t="s">
        <v>37</v>
      </c>
      <c r="F26" s="43" t="s">
        <v>38</v>
      </c>
      <c r="G26" s="42" t="s">
        <v>39</v>
      </c>
      <c r="H26" s="133">
        <v>7656.3</v>
      </c>
      <c r="I26" s="156"/>
      <c r="J26" s="135">
        <f t="shared" si="0"/>
        <v>0</v>
      </c>
    </row>
    <row r="27" spans="2:10" customFormat="1" ht="42" customHeight="1" thickBot="1" x14ac:dyDescent="0.35">
      <c r="B27" s="157" t="s">
        <v>26</v>
      </c>
      <c r="C27" s="158"/>
      <c r="D27" s="159"/>
      <c r="E27" s="158"/>
      <c r="F27" s="160"/>
      <c r="G27" s="158"/>
      <c r="H27" s="133"/>
      <c r="I27" s="161"/>
      <c r="J27" s="162">
        <f>SUM(J22:J26)</f>
        <v>0</v>
      </c>
    </row>
    <row r="28" spans="2:10" customFormat="1" ht="42" customHeight="1" thickBot="1" x14ac:dyDescent="0.35">
      <c r="B28" s="140"/>
      <c r="C28" s="141"/>
      <c r="D28" s="149"/>
      <c r="E28" s="141"/>
      <c r="F28" s="141" t="s">
        <v>43</v>
      </c>
      <c r="G28" s="141"/>
      <c r="H28" s="142"/>
      <c r="I28" s="143"/>
      <c r="J28" s="144"/>
    </row>
    <row r="29" spans="2:10" customFormat="1" ht="42" customHeight="1" x14ac:dyDescent="0.3">
      <c r="B29" s="130">
        <f>+B26+1</f>
        <v>9</v>
      </c>
      <c r="C29" s="132">
        <v>4.0999999999999996</v>
      </c>
      <c r="D29" s="132" t="s">
        <v>44</v>
      </c>
      <c r="E29" s="132" t="s">
        <v>45</v>
      </c>
      <c r="F29" s="43" t="s">
        <v>46</v>
      </c>
      <c r="G29" s="42" t="s">
        <v>47</v>
      </c>
      <c r="H29" s="133">
        <v>1695</v>
      </c>
      <c r="I29" s="134"/>
      <c r="J29" s="135">
        <f t="shared" ref="J29:J39" si="2">ROUND((H29*I29),0)</f>
        <v>0</v>
      </c>
    </row>
    <row r="30" spans="2:10" customFormat="1" ht="42" customHeight="1" x14ac:dyDescent="0.3">
      <c r="B30" s="130">
        <f>+B29+1</f>
        <v>10</v>
      </c>
      <c r="C30" s="132">
        <v>4.2</v>
      </c>
      <c r="D30" s="132" t="s">
        <v>48</v>
      </c>
      <c r="E30" s="132" t="s">
        <v>49</v>
      </c>
      <c r="F30" s="152" t="s">
        <v>50</v>
      </c>
      <c r="G30" s="42" t="s">
        <v>22</v>
      </c>
      <c r="H30" s="133">
        <v>250</v>
      </c>
      <c r="I30" s="134"/>
      <c r="J30" s="135">
        <f t="shared" si="2"/>
        <v>0</v>
      </c>
    </row>
    <row r="31" spans="2:10" customFormat="1" ht="42" customHeight="1" x14ac:dyDescent="0.3">
      <c r="B31" s="130">
        <f t="shared" ref="B31:B39" si="3">+B30+1</f>
        <v>11</v>
      </c>
      <c r="C31" s="132">
        <v>4.3</v>
      </c>
      <c r="D31" s="132" t="s">
        <v>51</v>
      </c>
      <c r="E31" s="132" t="s">
        <v>52</v>
      </c>
      <c r="F31" s="43" t="s">
        <v>53</v>
      </c>
      <c r="G31" s="42" t="s">
        <v>120</v>
      </c>
      <c r="H31" s="133">
        <v>500</v>
      </c>
      <c r="I31" s="134"/>
      <c r="J31" s="135">
        <f t="shared" si="2"/>
        <v>0</v>
      </c>
    </row>
    <row r="32" spans="2:10" customFormat="1" ht="42" customHeight="1" x14ac:dyDescent="0.3">
      <c r="B32" s="130">
        <f t="shared" si="3"/>
        <v>12</v>
      </c>
      <c r="C32" s="132">
        <v>4.4000000000000004</v>
      </c>
      <c r="D32" s="132" t="s">
        <v>19</v>
      </c>
      <c r="E32" s="132" t="s">
        <v>20</v>
      </c>
      <c r="F32" s="43" t="s">
        <v>21</v>
      </c>
      <c r="G32" s="42" t="s">
        <v>22</v>
      </c>
      <c r="H32" s="133">
        <v>481.6</v>
      </c>
      <c r="I32" s="134"/>
      <c r="J32" s="135">
        <f t="shared" si="2"/>
        <v>0</v>
      </c>
    </row>
    <row r="33" spans="2:10" customFormat="1" ht="42" customHeight="1" x14ac:dyDescent="0.3">
      <c r="B33" s="130">
        <f t="shared" si="3"/>
        <v>13</v>
      </c>
      <c r="C33" s="132">
        <v>4.5</v>
      </c>
      <c r="D33" s="132" t="s">
        <v>54</v>
      </c>
      <c r="E33" s="132" t="s">
        <v>55</v>
      </c>
      <c r="F33" s="152" t="s">
        <v>56</v>
      </c>
      <c r="G33" s="42" t="s">
        <v>22</v>
      </c>
      <c r="H33" s="133">
        <v>8.6</v>
      </c>
      <c r="I33" s="134"/>
      <c r="J33" s="135">
        <f t="shared" si="2"/>
        <v>0</v>
      </c>
    </row>
    <row r="34" spans="2:10" customFormat="1" ht="42" customHeight="1" x14ac:dyDescent="0.3">
      <c r="B34" s="130">
        <f t="shared" si="3"/>
        <v>14</v>
      </c>
      <c r="C34" s="132">
        <v>4.5999999999999996</v>
      </c>
      <c r="D34" s="132" t="s">
        <v>57</v>
      </c>
      <c r="E34" s="132"/>
      <c r="F34" s="43" t="s">
        <v>58</v>
      </c>
      <c r="G34" s="42" t="s">
        <v>22</v>
      </c>
      <c r="H34" s="133">
        <v>2.4</v>
      </c>
      <c r="I34" s="134"/>
      <c r="J34" s="135">
        <f t="shared" si="2"/>
        <v>0</v>
      </c>
    </row>
    <row r="35" spans="2:10" customFormat="1" ht="42" customHeight="1" x14ac:dyDescent="0.3">
      <c r="B35" s="130">
        <f t="shared" si="3"/>
        <v>15</v>
      </c>
      <c r="C35" s="132">
        <v>4.7</v>
      </c>
      <c r="D35" s="132" t="s">
        <v>59</v>
      </c>
      <c r="E35" s="132" t="s">
        <v>60</v>
      </c>
      <c r="F35" s="152" t="s">
        <v>61</v>
      </c>
      <c r="G35" s="42" t="s">
        <v>120</v>
      </c>
      <c r="H35" s="133">
        <v>35</v>
      </c>
      <c r="I35" s="134"/>
      <c r="J35" s="135">
        <f t="shared" si="2"/>
        <v>0</v>
      </c>
    </row>
    <row r="36" spans="2:10" customFormat="1" ht="42" customHeight="1" x14ac:dyDescent="0.3">
      <c r="B36" s="130">
        <f t="shared" si="3"/>
        <v>16</v>
      </c>
      <c r="C36" s="132">
        <v>4.8</v>
      </c>
      <c r="D36" s="132" t="s">
        <v>62</v>
      </c>
      <c r="E36" s="132" t="s">
        <v>63</v>
      </c>
      <c r="F36" s="152" t="s">
        <v>64</v>
      </c>
      <c r="G36" s="42" t="s">
        <v>22</v>
      </c>
      <c r="H36" s="133">
        <v>824.7</v>
      </c>
      <c r="I36" s="134"/>
      <c r="J36" s="135">
        <f t="shared" si="2"/>
        <v>0</v>
      </c>
    </row>
    <row r="37" spans="2:10" customFormat="1" ht="42" customHeight="1" x14ac:dyDescent="0.3">
      <c r="B37" s="130">
        <f t="shared" si="3"/>
        <v>17</v>
      </c>
      <c r="C37" s="163">
        <v>4.9000000000000004</v>
      </c>
      <c r="D37" s="132" t="s">
        <v>33</v>
      </c>
      <c r="E37" s="136" t="s">
        <v>34</v>
      </c>
      <c r="F37" s="43" t="s">
        <v>35</v>
      </c>
      <c r="G37" s="42" t="s">
        <v>22</v>
      </c>
      <c r="H37" s="133">
        <v>66.7</v>
      </c>
      <c r="I37" s="134"/>
      <c r="J37" s="135">
        <f t="shared" si="2"/>
        <v>0</v>
      </c>
    </row>
    <row r="38" spans="2:10" customFormat="1" ht="42" customHeight="1" x14ac:dyDescent="0.3">
      <c r="B38" s="130">
        <f t="shared" si="3"/>
        <v>18</v>
      </c>
      <c r="C38" s="163">
        <v>4.0999999999999996</v>
      </c>
      <c r="D38" s="132" t="s">
        <v>36</v>
      </c>
      <c r="E38" s="132" t="s">
        <v>37</v>
      </c>
      <c r="F38" s="152" t="s">
        <v>38</v>
      </c>
      <c r="G38" s="42" t="s">
        <v>39</v>
      </c>
      <c r="H38" s="133">
        <v>7236.2</v>
      </c>
      <c r="I38" s="134"/>
      <c r="J38" s="135">
        <f t="shared" si="2"/>
        <v>0</v>
      </c>
    </row>
    <row r="39" spans="2:10" customFormat="1" ht="42" customHeight="1" x14ac:dyDescent="0.3">
      <c r="B39" s="130">
        <f t="shared" si="3"/>
        <v>19</v>
      </c>
      <c r="C39" s="163">
        <v>4.1100000000000003</v>
      </c>
      <c r="D39" s="132" t="s">
        <v>65</v>
      </c>
      <c r="E39" s="132" t="s">
        <v>66</v>
      </c>
      <c r="F39" s="152" t="s">
        <v>67</v>
      </c>
      <c r="G39" s="42" t="s">
        <v>22</v>
      </c>
      <c r="H39" s="133">
        <v>13</v>
      </c>
      <c r="I39" s="134"/>
      <c r="J39" s="135">
        <f t="shared" si="2"/>
        <v>0</v>
      </c>
    </row>
    <row r="40" spans="2:10" customFormat="1" ht="42" customHeight="1" thickBot="1" x14ac:dyDescent="0.35">
      <c r="B40" s="30" t="s">
        <v>26</v>
      </c>
      <c r="C40" s="31"/>
      <c r="D40" s="164"/>
      <c r="E40" s="31"/>
      <c r="F40" s="165"/>
      <c r="G40" s="33"/>
      <c r="H40" s="133"/>
      <c r="I40" s="138"/>
      <c r="J40" s="139">
        <f>SUM(J29:J39)</f>
        <v>0</v>
      </c>
    </row>
    <row r="41" spans="2:10" customFormat="1" ht="42" customHeight="1" thickBot="1" x14ac:dyDescent="0.35">
      <c r="B41" s="140"/>
      <c r="C41" s="141"/>
      <c r="D41" s="149"/>
      <c r="E41" s="141"/>
      <c r="F41" s="141" t="s">
        <v>68</v>
      </c>
      <c r="G41" s="141"/>
      <c r="H41" s="142"/>
      <c r="I41" s="143"/>
      <c r="J41" s="144"/>
    </row>
    <row r="42" spans="2:10" customFormat="1" ht="42" customHeight="1" x14ac:dyDescent="0.3">
      <c r="B42" s="130">
        <f>+B39+1</f>
        <v>20</v>
      </c>
      <c r="C42" s="132">
        <v>5.0999999999999996</v>
      </c>
      <c r="D42" s="132" t="s">
        <v>69</v>
      </c>
      <c r="E42" s="132" t="s">
        <v>70</v>
      </c>
      <c r="F42" s="43" t="s">
        <v>71</v>
      </c>
      <c r="G42" s="42" t="s">
        <v>72</v>
      </c>
      <c r="H42" s="133">
        <v>16</v>
      </c>
      <c r="I42" s="134"/>
      <c r="J42" s="135">
        <f>ROUND((H42*I42),0)</f>
        <v>0</v>
      </c>
    </row>
    <row r="43" spans="2:10" customFormat="1" ht="42" customHeight="1" thickBot="1" x14ac:dyDescent="0.35">
      <c r="B43" s="30" t="s">
        <v>26</v>
      </c>
      <c r="C43" s="31"/>
      <c r="D43" s="164"/>
      <c r="E43" s="31"/>
      <c r="F43" s="32"/>
      <c r="G43" s="33"/>
      <c r="H43" s="133"/>
      <c r="I43" s="138"/>
      <c r="J43" s="139">
        <f>SUM(J42)</f>
        <v>0</v>
      </c>
    </row>
    <row r="44" spans="2:10" customFormat="1" ht="42" customHeight="1" thickBot="1" x14ac:dyDescent="0.35">
      <c r="B44" s="140"/>
      <c r="C44" s="141"/>
      <c r="D44" s="149"/>
      <c r="E44" s="141"/>
      <c r="F44" s="141" t="s">
        <v>73</v>
      </c>
      <c r="G44" s="141"/>
      <c r="H44" s="142"/>
      <c r="I44" s="143"/>
      <c r="J44" s="144"/>
    </row>
    <row r="45" spans="2:10" customFormat="1" ht="69" customHeight="1" x14ac:dyDescent="0.3">
      <c r="B45" s="130">
        <f>+B42+1</f>
        <v>21</v>
      </c>
      <c r="C45" s="132">
        <v>6.1</v>
      </c>
      <c r="D45" s="132" t="s">
        <v>74</v>
      </c>
      <c r="E45" s="132" t="s">
        <v>75</v>
      </c>
      <c r="F45" s="166" t="s">
        <v>76</v>
      </c>
      <c r="G45" s="42" t="s">
        <v>77</v>
      </c>
      <c r="H45" s="133">
        <v>100736.7</v>
      </c>
      <c r="I45" s="134"/>
      <c r="J45" s="135">
        <f>ROUND((H45*I45),0)</f>
        <v>0</v>
      </c>
    </row>
    <row r="46" spans="2:10" customFormat="1" ht="42" customHeight="1" thickBot="1" x14ac:dyDescent="0.35">
      <c r="B46" s="30" t="s">
        <v>26</v>
      </c>
      <c r="C46" s="31"/>
      <c r="D46" s="31"/>
      <c r="E46" s="31"/>
      <c r="F46" s="165"/>
      <c r="G46" s="33"/>
      <c r="H46" s="167"/>
      <c r="I46" s="138"/>
      <c r="J46" s="139">
        <f>SUM(J45)</f>
        <v>0</v>
      </c>
    </row>
    <row r="47" spans="2:10" customFormat="1" ht="42" customHeight="1" thickBot="1" x14ac:dyDescent="0.35">
      <c r="B47" s="318" t="s">
        <v>78</v>
      </c>
      <c r="C47" s="319"/>
      <c r="D47" s="319"/>
      <c r="E47" s="319"/>
      <c r="F47" s="319"/>
      <c r="G47" s="319"/>
      <c r="H47" s="319"/>
      <c r="I47" s="320"/>
      <c r="J47" s="168">
        <f>+J46+J43+J40+J27+J20+J17</f>
        <v>0</v>
      </c>
    </row>
    <row r="48" spans="2:10" customFormat="1" ht="42" customHeight="1" thickBot="1" x14ac:dyDescent="0.35">
      <c r="B48" s="284" t="s">
        <v>79</v>
      </c>
      <c r="C48" s="285"/>
      <c r="D48" s="285"/>
      <c r="E48" s="285"/>
      <c r="F48" s="285"/>
      <c r="G48" s="285"/>
      <c r="H48" s="285"/>
      <c r="I48" s="285"/>
      <c r="J48" s="286"/>
    </row>
    <row r="49" spans="2:10" customFormat="1" ht="42" customHeight="1" thickBot="1" x14ac:dyDescent="0.35">
      <c r="B49" s="169" t="s">
        <v>10</v>
      </c>
      <c r="C49" s="170" t="s">
        <v>11</v>
      </c>
      <c r="D49" s="266" t="s">
        <v>12</v>
      </c>
      <c r="E49" s="266"/>
      <c r="F49" s="169" t="s">
        <v>13</v>
      </c>
      <c r="G49" s="170" t="s">
        <v>14</v>
      </c>
      <c r="H49" s="170" t="s">
        <v>15</v>
      </c>
      <c r="I49" s="171" t="s">
        <v>16</v>
      </c>
      <c r="J49" s="172" t="s">
        <v>17</v>
      </c>
    </row>
    <row r="50" spans="2:10" customFormat="1" ht="42" customHeight="1" thickBot="1" x14ac:dyDescent="0.35">
      <c r="B50" s="140"/>
      <c r="C50" s="141"/>
      <c r="D50" s="141"/>
      <c r="E50" s="141"/>
      <c r="F50" s="141" t="s">
        <v>18</v>
      </c>
      <c r="G50" s="141"/>
      <c r="H50" s="141"/>
      <c r="I50" s="173"/>
      <c r="J50" s="168"/>
    </row>
    <row r="51" spans="2:10" customFormat="1" ht="42" customHeight="1" x14ac:dyDescent="0.3">
      <c r="B51" s="130">
        <f>+B45+1</f>
        <v>22</v>
      </c>
      <c r="C51" s="131">
        <v>1.1000000000000001</v>
      </c>
      <c r="D51" s="132" t="s">
        <v>19</v>
      </c>
      <c r="E51" s="132" t="s">
        <v>20</v>
      </c>
      <c r="F51" s="43" t="s">
        <v>21</v>
      </c>
      <c r="G51" s="42" t="s">
        <v>22</v>
      </c>
      <c r="H51" s="133">
        <v>1518.6</v>
      </c>
      <c r="I51" s="134"/>
      <c r="J51" s="135">
        <f t="shared" ref="J51:J52" si="4">ROUND((H51*I51),0)</f>
        <v>0</v>
      </c>
    </row>
    <row r="52" spans="2:10" customFormat="1" ht="35.4" customHeight="1" x14ac:dyDescent="0.3">
      <c r="B52" s="130">
        <f>+B51+1</f>
        <v>23</v>
      </c>
      <c r="C52" s="132">
        <v>1.2</v>
      </c>
      <c r="D52" s="132" t="s">
        <v>23</v>
      </c>
      <c r="E52" s="136" t="s">
        <v>24</v>
      </c>
      <c r="F52" s="43" t="s">
        <v>25</v>
      </c>
      <c r="G52" s="42" t="s">
        <v>22</v>
      </c>
      <c r="H52" s="133">
        <v>11.9</v>
      </c>
      <c r="I52" s="134"/>
      <c r="J52" s="135">
        <f t="shared" si="4"/>
        <v>0</v>
      </c>
    </row>
    <row r="53" spans="2:10" customFormat="1" ht="42" customHeight="1" thickBot="1" x14ac:dyDescent="0.35">
      <c r="B53" s="30" t="s">
        <v>26</v>
      </c>
      <c r="C53" s="33"/>
      <c r="D53" s="33"/>
      <c r="E53" s="33"/>
      <c r="F53" s="32"/>
      <c r="G53" s="33"/>
      <c r="H53" s="137"/>
      <c r="I53" s="138"/>
      <c r="J53" s="139">
        <f>SUM(J51:J52)</f>
        <v>0</v>
      </c>
    </row>
    <row r="54" spans="2:10" customFormat="1" ht="42" customHeight="1" thickBot="1" x14ac:dyDescent="0.35">
      <c r="B54" s="140"/>
      <c r="C54" s="141"/>
      <c r="D54" s="141"/>
      <c r="E54" s="141"/>
      <c r="F54" s="141" t="s">
        <v>27</v>
      </c>
      <c r="G54" s="141"/>
      <c r="H54" s="142"/>
      <c r="I54" s="143"/>
      <c r="J54" s="144"/>
    </row>
    <row r="55" spans="2:10" customFormat="1" ht="42" customHeight="1" x14ac:dyDescent="0.3">
      <c r="B55" s="130">
        <f>+B52+1</f>
        <v>24</v>
      </c>
      <c r="C55" s="132">
        <v>2.1</v>
      </c>
      <c r="D55" s="132" t="s">
        <v>28</v>
      </c>
      <c r="E55" s="132"/>
      <c r="F55" s="150" t="s">
        <v>80</v>
      </c>
      <c r="G55" s="42" t="s">
        <v>22</v>
      </c>
      <c r="H55" s="133">
        <v>375</v>
      </c>
      <c r="I55" s="134"/>
      <c r="J55" s="135">
        <f>ROUND((H55*I55),0)</f>
        <v>0</v>
      </c>
    </row>
    <row r="56" spans="2:10" customFormat="1" ht="42" customHeight="1" thickBot="1" x14ac:dyDescent="0.35">
      <c r="B56" s="30" t="s">
        <v>26</v>
      </c>
      <c r="C56" s="146"/>
      <c r="D56" s="174"/>
      <c r="E56" s="146"/>
      <c r="F56" s="146"/>
      <c r="G56" s="146"/>
      <c r="H56" s="133"/>
      <c r="I56" s="148"/>
      <c r="J56" s="139">
        <f>SUM(J55)</f>
        <v>0</v>
      </c>
    </row>
    <row r="57" spans="2:10" customFormat="1" ht="42" customHeight="1" thickBot="1" x14ac:dyDescent="0.35">
      <c r="B57" s="140"/>
      <c r="C57" s="141"/>
      <c r="D57" s="141"/>
      <c r="E57" s="141"/>
      <c r="F57" s="141" t="s">
        <v>30</v>
      </c>
      <c r="G57" s="141"/>
      <c r="H57" s="142"/>
      <c r="I57" s="143"/>
      <c r="J57" s="144"/>
    </row>
    <row r="58" spans="2:10" customFormat="1" ht="42" customHeight="1" x14ac:dyDescent="0.3">
      <c r="B58" s="130">
        <f>+B55+1</f>
        <v>25</v>
      </c>
      <c r="C58" s="132">
        <v>3.1</v>
      </c>
      <c r="D58" s="132" t="s">
        <v>31</v>
      </c>
      <c r="E58" s="132">
        <v>120201</v>
      </c>
      <c r="F58" s="43" t="s">
        <v>32</v>
      </c>
      <c r="G58" s="42" t="s">
        <v>22</v>
      </c>
      <c r="H58" s="133">
        <v>135</v>
      </c>
      <c r="I58" s="175"/>
      <c r="J58" s="135">
        <f t="shared" ref="J58:J62" si="5">ROUND((H58*I58),0)</f>
        <v>0</v>
      </c>
    </row>
    <row r="59" spans="2:10" customFormat="1" ht="42" customHeight="1" x14ac:dyDescent="0.3">
      <c r="B59" s="130">
        <f>+B58+1</f>
        <v>26</v>
      </c>
      <c r="C59" s="132">
        <v>3.2</v>
      </c>
      <c r="D59" s="151" t="s">
        <v>33</v>
      </c>
      <c r="E59" s="136" t="s">
        <v>34</v>
      </c>
      <c r="F59" s="43" t="s">
        <v>35</v>
      </c>
      <c r="G59" s="42" t="s">
        <v>22</v>
      </c>
      <c r="H59" s="133">
        <v>179.3</v>
      </c>
      <c r="I59" s="134"/>
      <c r="J59" s="135">
        <f t="shared" si="5"/>
        <v>0</v>
      </c>
    </row>
    <row r="60" spans="2:10" customFormat="1" ht="42" customHeight="1" x14ac:dyDescent="0.3">
      <c r="B60" s="130">
        <f t="shared" ref="B60:B62" si="6">+B59+1</f>
        <v>27</v>
      </c>
      <c r="C60" s="132">
        <v>3.3</v>
      </c>
      <c r="D60" s="132" t="s">
        <v>36</v>
      </c>
      <c r="E60" s="132" t="s">
        <v>37</v>
      </c>
      <c r="F60" s="152" t="s">
        <v>81</v>
      </c>
      <c r="G60" s="42" t="s">
        <v>39</v>
      </c>
      <c r="H60" s="133">
        <v>9050.7000000000007</v>
      </c>
      <c r="I60" s="134"/>
      <c r="J60" s="135">
        <f t="shared" si="5"/>
        <v>0</v>
      </c>
    </row>
    <row r="61" spans="2:10" customFormat="1" ht="42" customHeight="1" x14ac:dyDescent="0.3">
      <c r="B61" s="130">
        <f t="shared" si="6"/>
        <v>28</v>
      </c>
      <c r="C61" s="132">
        <v>3.4</v>
      </c>
      <c r="D61" s="153" t="s">
        <v>40</v>
      </c>
      <c r="E61" s="153" t="s">
        <v>41</v>
      </c>
      <c r="F61" s="154" t="s">
        <v>42</v>
      </c>
      <c r="G61" s="155" t="s">
        <v>22</v>
      </c>
      <c r="H61" s="133">
        <v>152</v>
      </c>
      <c r="I61" s="134"/>
      <c r="J61" s="135">
        <f t="shared" si="5"/>
        <v>0</v>
      </c>
    </row>
    <row r="62" spans="2:10" customFormat="1" ht="42" customHeight="1" x14ac:dyDescent="0.3">
      <c r="B62" s="130">
        <f t="shared" si="6"/>
        <v>29</v>
      </c>
      <c r="C62" s="132">
        <v>3.5</v>
      </c>
      <c r="D62" s="132" t="s">
        <v>36</v>
      </c>
      <c r="E62" s="132" t="s">
        <v>37</v>
      </c>
      <c r="F62" s="43" t="s">
        <v>38</v>
      </c>
      <c r="G62" s="42" t="s">
        <v>39</v>
      </c>
      <c r="H62" s="133">
        <v>7656.3</v>
      </c>
      <c r="I62" s="156"/>
      <c r="J62" s="135">
        <f t="shared" si="5"/>
        <v>0</v>
      </c>
    </row>
    <row r="63" spans="2:10" customFormat="1" ht="42" customHeight="1" thickBot="1" x14ac:dyDescent="0.35">
      <c r="B63" s="157" t="s">
        <v>26</v>
      </c>
      <c r="C63" s="158"/>
      <c r="D63" s="158"/>
      <c r="E63" s="158"/>
      <c r="F63" s="160"/>
      <c r="G63" s="158"/>
      <c r="H63" s="133"/>
      <c r="I63" s="161"/>
      <c r="J63" s="162">
        <f>SUM(J58:J62)</f>
        <v>0</v>
      </c>
    </row>
    <row r="64" spans="2:10" customFormat="1" ht="42" customHeight="1" thickBot="1" x14ac:dyDescent="0.35">
      <c r="B64" s="140"/>
      <c r="C64" s="141"/>
      <c r="D64" s="141"/>
      <c r="E64" s="141"/>
      <c r="F64" s="141" t="s">
        <v>43</v>
      </c>
      <c r="G64" s="141"/>
      <c r="H64" s="142"/>
      <c r="I64" s="143"/>
      <c r="J64" s="144"/>
    </row>
    <row r="65" spans="2:10" customFormat="1" ht="42" customHeight="1" x14ac:dyDescent="0.3">
      <c r="B65" s="130">
        <f>+B62+1</f>
        <v>30</v>
      </c>
      <c r="C65" s="132">
        <v>4.0999999999999996</v>
      </c>
      <c r="D65" s="132" t="s">
        <v>44</v>
      </c>
      <c r="E65" s="132" t="s">
        <v>45</v>
      </c>
      <c r="F65" s="43" t="s">
        <v>46</v>
      </c>
      <c r="G65" s="42" t="s">
        <v>47</v>
      </c>
      <c r="H65" s="133">
        <v>1695</v>
      </c>
      <c r="I65" s="134"/>
      <c r="J65" s="135">
        <f t="shared" ref="J65:J75" si="7">ROUND((H65*I65),0)</f>
        <v>0</v>
      </c>
    </row>
    <row r="66" spans="2:10" customFormat="1" ht="46.2" customHeight="1" x14ac:dyDescent="0.3">
      <c r="B66" s="130">
        <f>+B65+1</f>
        <v>31</v>
      </c>
      <c r="C66" s="132">
        <v>4.2</v>
      </c>
      <c r="D66" s="132" t="s">
        <v>48</v>
      </c>
      <c r="E66" s="132" t="s">
        <v>49</v>
      </c>
      <c r="F66" s="43" t="s">
        <v>50</v>
      </c>
      <c r="G66" s="42" t="s">
        <v>22</v>
      </c>
      <c r="H66" s="133">
        <v>250</v>
      </c>
      <c r="I66" s="134"/>
      <c r="J66" s="135">
        <f t="shared" si="7"/>
        <v>0</v>
      </c>
    </row>
    <row r="67" spans="2:10" customFormat="1" ht="46.2" customHeight="1" x14ac:dyDescent="0.3">
      <c r="B67" s="130">
        <f t="shared" ref="B67:B75" si="8">+B66+1</f>
        <v>32</v>
      </c>
      <c r="C67" s="132">
        <v>4.3</v>
      </c>
      <c r="D67" s="132" t="s">
        <v>51</v>
      </c>
      <c r="E67" s="132" t="s">
        <v>52</v>
      </c>
      <c r="F67" s="152" t="s">
        <v>82</v>
      </c>
      <c r="G67" s="42" t="s">
        <v>120</v>
      </c>
      <c r="H67" s="133">
        <v>500</v>
      </c>
      <c r="I67" s="134"/>
      <c r="J67" s="135">
        <f t="shared" si="7"/>
        <v>0</v>
      </c>
    </row>
    <row r="68" spans="2:10" customFormat="1" ht="46.2" customHeight="1" x14ac:dyDescent="0.3">
      <c r="B68" s="130">
        <f t="shared" si="8"/>
        <v>33</v>
      </c>
      <c r="C68" s="132">
        <v>4.4000000000000004</v>
      </c>
      <c r="D68" s="132" t="s">
        <v>19</v>
      </c>
      <c r="E68" s="132" t="s">
        <v>20</v>
      </c>
      <c r="F68" s="43" t="s">
        <v>21</v>
      </c>
      <c r="G68" s="42" t="s">
        <v>22</v>
      </c>
      <c r="H68" s="133">
        <v>381.4</v>
      </c>
      <c r="I68" s="134"/>
      <c r="J68" s="135">
        <f t="shared" si="7"/>
        <v>0</v>
      </c>
    </row>
    <row r="69" spans="2:10" customFormat="1" ht="42" customHeight="1" x14ac:dyDescent="0.3">
      <c r="B69" s="130">
        <f t="shared" si="8"/>
        <v>34</v>
      </c>
      <c r="C69" s="132">
        <v>4.5</v>
      </c>
      <c r="D69" s="132" t="s">
        <v>54</v>
      </c>
      <c r="E69" s="132" t="s">
        <v>55</v>
      </c>
      <c r="F69" s="152" t="s">
        <v>56</v>
      </c>
      <c r="G69" s="42" t="s">
        <v>22</v>
      </c>
      <c r="H69" s="133">
        <v>5.0999999999999996</v>
      </c>
      <c r="I69" s="134"/>
      <c r="J69" s="135">
        <f t="shared" si="7"/>
        <v>0</v>
      </c>
    </row>
    <row r="70" spans="2:10" customFormat="1" ht="42" customHeight="1" x14ac:dyDescent="0.3">
      <c r="B70" s="130">
        <f t="shared" si="8"/>
        <v>35</v>
      </c>
      <c r="C70" s="132">
        <v>4.5999999999999996</v>
      </c>
      <c r="D70" s="132" t="s">
        <v>57</v>
      </c>
      <c r="E70" s="132"/>
      <c r="F70" s="43" t="s">
        <v>58</v>
      </c>
      <c r="G70" s="42" t="s">
        <v>22</v>
      </c>
      <c r="H70" s="133">
        <v>1.4</v>
      </c>
      <c r="I70" s="134"/>
      <c r="J70" s="135">
        <f t="shared" si="7"/>
        <v>0</v>
      </c>
    </row>
    <row r="71" spans="2:10" customFormat="1" ht="42" customHeight="1" x14ac:dyDescent="0.3">
      <c r="B71" s="130">
        <f t="shared" si="8"/>
        <v>36</v>
      </c>
      <c r="C71" s="132">
        <v>4.7</v>
      </c>
      <c r="D71" s="132" t="s">
        <v>59</v>
      </c>
      <c r="E71" s="132" t="s">
        <v>60</v>
      </c>
      <c r="F71" s="152" t="s">
        <v>61</v>
      </c>
      <c r="G71" s="42" t="s">
        <v>120</v>
      </c>
      <c r="H71" s="133">
        <v>21</v>
      </c>
      <c r="I71" s="134"/>
      <c r="J71" s="135">
        <f t="shared" si="7"/>
        <v>0</v>
      </c>
    </row>
    <row r="72" spans="2:10" customFormat="1" ht="42" customHeight="1" x14ac:dyDescent="0.3">
      <c r="B72" s="130">
        <f t="shared" si="8"/>
        <v>37</v>
      </c>
      <c r="C72" s="132">
        <v>4.8</v>
      </c>
      <c r="D72" s="132" t="s">
        <v>62</v>
      </c>
      <c r="E72" s="132" t="s">
        <v>63</v>
      </c>
      <c r="F72" s="152" t="s">
        <v>64</v>
      </c>
      <c r="G72" s="42" t="s">
        <v>22</v>
      </c>
      <c r="H72" s="133">
        <v>794.8</v>
      </c>
      <c r="I72" s="134"/>
      <c r="J72" s="135">
        <f t="shared" si="7"/>
        <v>0</v>
      </c>
    </row>
    <row r="73" spans="2:10" customFormat="1" ht="42" customHeight="1" x14ac:dyDescent="0.3">
      <c r="B73" s="130">
        <f t="shared" si="8"/>
        <v>38</v>
      </c>
      <c r="C73" s="163">
        <v>4.9000000000000004</v>
      </c>
      <c r="D73" s="132" t="s">
        <v>33</v>
      </c>
      <c r="E73" s="136" t="s">
        <v>34</v>
      </c>
      <c r="F73" s="43" t="s">
        <v>35</v>
      </c>
      <c r="G73" s="42" t="s">
        <v>22</v>
      </c>
      <c r="H73" s="133">
        <v>40</v>
      </c>
      <c r="I73" s="134"/>
      <c r="J73" s="135">
        <f t="shared" si="7"/>
        <v>0</v>
      </c>
    </row>
    <row r="74" spans="2:10" customFormat="1" ht="42" customHeight="1" x14ac:dyDescent="0.3">
      <c r="B74" s="130">
        <f t="shared" si="8"/>
        <v>39</v>
      </c>
      <c r="C74" s="163">
        <v>4.0999999999999996</v>
      </c>
      <c r="D74" s="132" t="s">
        <v>36</v>
      </c>
      <c r="E74" s="132" t="s">
        <v>37</v>
      </c>
      <c r="F74" s="152" t="s">
        <v>81</v>
      </c>
      <c r="G74" s="42" t="s">
        <v>39</v>
      </c>
      <c r="H74" s="133">
        <v>4341.7</v>
      </c>
      <c r="I74" s="134"/>
      <c r="J74" s="135">
        <f t="shared" si="7"/>
        <v>0</v>
      </c>
    </row>
    <row r="75" spans="2:10" customFormat="1" ht="42" customHeight="1" x14ac:dyDescent="0.3">
      <c r="B75" s="130">
        <f t="shared" si="8"/>
        <v>40</v>
      </c>
      <c r="C75" s="163">
        <v>4.1100000000000003</v>
      </c>
      <c r="D75" s="132" t="s">
        <v>65</v>
      </c>
      <c r="E75" s="132" t="s">
        <v>66</v>
      </c>
      <c r="F75" s="43" t="s">
        <v>67</v>
      </c>
      <c r="G75" s="42" t="s">
        <v>22</v>
      </c>
      <c r="H75" s="133">
        <v>7.8</v>
      </c>
      <c r="I75" s="134"/>
      <c r="J75" s="135">
        <f t="shared" si="7"/>
        <v>0</v>
      </c>
    </row>
    <row r="76" spans="2:10" customFormat="1" ht="42" customHeight="1" thickBot="1" x14ac:dyDescent="0.35">
      <c r="B76" s="130"/>
      <c r="C76" s="31"/>
      <c r="D76" s="31"/>
      <c r="E76" s="31"/>
      <c r="F76" s="165"/>
      <c r="G76" s="33"/>
      <c r="H76" s="176"/>
      <c r="I76" s="138"/>
      <c r="J76" s="139">
        <f>SUM(J65:J75)</f>
        <v>0</v>
      </c>
    </row>
    <row r="77" spans="2:10" customFormat="1" ht="42" customHeight="1" thickBot="1" x14ac:dyDescent="0.35">
      <c r="B77" s="140"/>
      <c r="C77" s="141"/>
      <c r="D77" s="141"/>
      <c r="E77" s="141"/>
      <c r="F77" s="141" t="s">
        <v>68</v>
      </c>
      <c r="G77" s="141"/>
      <c r="H77" s="142"/>
      <c r="I77" s="143"/>
      <c r="J77" s="144"/>
    </row>
    <row r="78" spans="2:10" customFormat="1" ht="42" customHeight="1" x14ac:dyDescent="0.3">
      <c r="B78" s="130">
        <f>+B75+1</f>
        <v>41</v>
      </c>
      <c r="C78" s="132">
        <v>5.0999999999999996</v>
      </c>
      <c r="D78" s="132" t="s">
        <v>69</v>
      </c>
      <c r="E78" s="132" t="s">
        <v>70</v>
      </c>
      <c r="F78" s="43" t="s">
        <v>71</v>
      </c>
      <c r="G78" s="42" t="s">
        <v>72</v>
      </c>
      <c r="H78" s="133">
        <v>10</v>
      </c>
      <c r="I78" s="134"/>
      <c r="J78" s="135">
        <f>ROUND((H78*I78),0)</f>
        <v>0</v>
      </c>
    </row>
    <row r="79" spans="2:10" customFormat="1" ht="42" customHeight="1" thickBot="1" x14ac:dyDescent="0.35">
      <c r="B79" s="30" t="s">
        <v>26</v>
      </c>
      <c r="C79" s="31"/>
      <c r="D79" s="31"/>
      <c r="E79" s="31"/>
      <c r="F79" s="32"/>
      <c r="G79" s="33"/>
      <c r="H79" s="133"/>
      <c r="I79" s="138"/>
      <c r="J79" s="139">
        <f>SUM(J78)</f>
        <v>0</v>
      </c>
    </row>
    <row r="80" spans="2:10" customFormat="1" ht="14.4" customHeight="1" thickBot="1" x14ac:dyDescent="0.35">
      <c r="B80" s="140"/>
      <c r="C80" s="141"/>
      <c r="D80" s="141"/>
      <c r="E80" s="141"/>
      <c r="F80" s="141" t="s">
        <v>73</v>
      </c>
      <c r="G80" s="141"/>
      <c r="H80" s="142"/>
      <c r="I80" s="143"/>
      <c r="J80" s="144"/>
    </row>
    <row r="81" spans="2:10" customFormat="1" ht="58.8" customHeight="1" x14ac:dyDescent="0.3">
      <c r="B81" s="130">
        <f>+B78+1</f>
        <v>42</v>
      </c>
      <c r="C81" s="132">
        <v>6.1</v>
      </c>
      <c r="D81" s="132" t="s">
        <v>74</v>
      </c>
      <c r="E81" s="132" t="s">
        <v>75</v>
      </c>
      <c r="F81" s="166" t="s">
        <v>76</v>
      </c>
      <c r="G81" s="42" t="s">
        <v>77</v>
      </c>
      <c r="H81" s="133">
        <v>93490.2</v>
      </c>
      <c r="I81" s="134"/>
      <c r="J81" s="135">
        <f>ROUND((H81*I81),0)</f>
        <v>0</v>
      </c>
    </row>
    <row r="82" spans="2:10" customFormat="1" ht="42" customHeight="1" thickBot="1" x14ac:dyDescent="0.35">
      <c r="B82" s="30" t="s">
        <v>26</v>
      </c>
      <c r="C82" s="31"/>
      <c r="D82" s="31"/>
      <c r="E82" s="31"/>
      <c r="F82" s="165"/>
      <c r="G82" s="33"/>
      <c r="H82" s="167"/>
      <c r="I82" s="177"/>
      <c r="J82" s="178">
        <f>SUM(J81)</f>
        <v>0</v>
      </c>
    </row>
    <row r="83" spans="2:10" ht="42" customHeight="1" thickBot="1" x14ac:dyDescent="0.35">
      <c r="B83" s="267" t="s">
        <v>83</v>
      </c>
      <c r="C83" s="268"/>
      <c r="D83" s="268"/>
      <c r="E83" s="268"/>
      <c r="F83" s="268"/>
      <c r="G83" s="268"/>
      <c r="H83" s="268"/>
      <c r="I83" s="269"/>
      <c r="J83" s="20">
        <f>+J82+J79+J76+J63+J56+J53</f>
        <v>0</v>
      </c>
    </row>
    <row r="84" spans="2:10" ht="42" customHeight="1" thickBot="1" x14ac:dyDescent="0.35">
      <c r="B84" s="270" t="s">
        <v>84</v>
      </c>
      <c r="C84" s="271"/>
      <c r="D84" s="271"/>
      <c r="E84" s="271"/>
      <c r="F84" s="271"/>
      <c r="G84" s="271"/>
      <c r="H84" s="271"/>
      <c r="I84" s="272"/>
      <c r="J84" s="20">
        <f>+J83+J47</f>
        <v>0</v>
      </c>
    </row>
    <row r="85" spans="2:10" ht="15" thickBot="1" x14ac:dyDescent="0.35">
      <c r="B85" s="240"/>
      <c r="C85" s="23"/>
      <c r="D85" s="23"/>
      <c r="E85" s="23"/>
      <c r="F85" s="22"/>
      <c r="G85" s="22"/>
      <c r="H85" s="24"/>
      <c r="I85" s="241"/>
      <c r="J85" s="242"/>
    </row>
    <row r="86" spans="2:10" ht="44.4" customHeight="1" thickBot="1" x14ac:dyDescent="0.35">
      <c r="B86" s="273" t="s">
        <v>85</v>
      </c>
      <c r="C86" s="274"/>
      <c r="D86" s="274"/>
      <c r="E86" s="274"/>
      <c r="F86" s="274"/>
      <c r="G86" s="274"/>
      <c r="H86" s="274"/>
      <c r="I86" s="274"/>
      <c r="J86" s="275"/>
    </row>
    <row r="87" spans="2:10" ht="16.2" customHeight="1" x14ac:dyDescent="0.3">
      <c r="B87" s="276"/>
      <c r="C87" s="277"/>
      <c r="D87" s="277"/>
      <c r="E87" s="277"/>
      <c r="F87" s="277"/>
      <c r="G87" s="277"/>
      <c r="H87" s="277"/>
      <c r="I87" s="277"/>
      <c r="J87" s="278"/>
    </row>
    <row r="88" spans="2:10" ht="15" thickBot="1" x14ac:dyDescent="0.35">
      <c r="B88" s="25"/>
      <c r="C88" s="26"/>
      <c r="D88" s="26"/>
      <c r="E88" s="26"/>
      <c r="F88" s="26"/>
      <c r="G88" s="26"/>
      <c r="H88" s="26"/>
      <c r="I88" s="26"/>
      <c r="J88" s="27"/>
    </row>
    <row r="89" spans="2:10" customFormat="1" ht="31.95" customHeight="1" thickBot="1" x14ac:dyDescent="0.35">
      <c r="B89" s="179" t="s">
        <v>10</v>
      </c>
      <c r="C89" s="180" t="s">
        <v>11</v>
      </c>
      <c r="D89" s="12"/>
      <c r="E89" s="181" t="s">
        <v>86</v>
      </c>
      <c r="F89" s="179" t="s">
        <v>13</v>
      </c>
      <c r="G89" s="180" t="s">
        <v>14</v>
      </c>
      <c r="H89" s="180" t="s">
        <v>15</v>
      </c>
      <c r="I89" s="182" t="s">
        <v>87</v>
      </c>
      <c r="J89" s="183" t="s">
        <v>17</v>
      </c>
    </row>
    <row r="90" spans="2:10" customFormat="1" ht="15" thickBot="1" x14ac:dyDescent="0.35">
      <c r="B90" s="140"/>
      <c r="C90" s="141"/>
      <c r="D90" s="141"/>
      <c r="E90" s="184">
        <v>1</v>
      </c>
      <c r="F90" s="141" t="s">
        <v>88</v>
      </c>
      <c r="G90" s="141"/>
      <c r="H90" s="141"/>
      <c r="I90" s="173"/>
      <c r="J90" s="168"/>
    </row>
    <row r="91" spans="2:10" customFormat="1" ht="61.8" customHeight="1" x14ac:dyDescent="0.3">
      <c r="B91" s="130">
        <f>+B81+1</f>
        <v>43</v>
      </c>
      <c r="C91" s="185" t="s">
        <v>89</v>
      </c>
      <c r="D91" s="132" t="s">
        <v>19</v>
      </c>
      <c r="E91" s="42">
        <v>82101</v>
      </c>
      <c r="F91" s="43" t="s">
        <v>21</v>
      </c>
      <c r="G91" s="42" t="s">
        <v>22</v>
      </c>
      <c r="H91" s="133">
        <v>2631</v>
      </c>
      <c r="I91" s="134"/>
      <c r="J91" s="135">
        <f t="shared" ref="J91:J93" si="9">ROUND((H91*I91),0)</f>
        <v>0</v>
      </c>
    </row>
    <row r="92" spans="2:10" customFormat="1" ht="61.8" customHeight="1" x14ac:dyDescent="0.3">
      <c r="B92" s="130">
        <f t="shared" ref="B92:B93" si="10">+B91+1</f>
        <v>44</v>
      </c>
      <c r="C92" s="185" t="s">
        <v>90</v>
      </c>
      <c r="D92" s="132" t="s">
        <v>23</v>
      </c>
      <c r="E92" s="42">
        <v>82201</v>
      </c>
      <c r="F92" s="43" t="s">
        <v>91</v>
      </c>
      <c r="G92" s="42" t="s">
        <v>22</v>
      </c>
      <c r="H92" s="133">
        <v>9403.6</v>
      </c>
      <c r="I92" s="134"/>
      <c r="J92" s="135">
        <f t="shared" si="9"/>
        <v>0</v>
      </c>
    </row>
    <row r="93" spans="2:10" customFormat="1" ht="61.8" customHeight="1" x14ac:dyDescent="0.3">
      <c r="B93" s="130">
        <f t="shared" si="10"/>
        <v>45</v>
      </c>
      <c r="C93" s="185" t="s">
        <v>92</v>
      </c>
      <c r="D93" s="42" t="s">
        <v>93</v>
      </c>
      <c r="E93" s="42">
        <v>89001</v>
      </c>
      <c r="F93" s="43" t="s">
        <v>94</v>
      </c>
      <c r="G93" s="42" t="s">
        <v>77</v>
      </c>
      <c r="H93" s="133">
        <v>27691.599999999999</v>
      </c>
      <c r="I93" s="134"/>
      <c r="J93" s="135">
        <f t="shared" si="9"/>
        <v>0</v>
      </c>
    </row>
    <row r="94" spans="2:10" customFormat="1" ht="15" thickBot="1" x14ac:dyDescent="0.35">
      <c r="B94" s="186" t="s">
        <v>26</v>
      </c>
      <c r="C94" s="187"/>
      <c r="D94" s="187"/>
      <c r="E94" s="187"/>
      <c r="F94" s="188"/>
      <c r="G94" s="187"/>
      <c r="H94" s="189"/>
      <c r="I94" s="190"/>
      <c r="J94" s="191">
        <f>SUM(J91:J93)</f>
        <v>0</v>
      </c>
    </row>
    <row r="95" spans="2:10" customFormat="1" ht="15" thickBot="1" x14ac:dyDescent="0.35">
      <c r="B95" s="140"/>
      <c r="C95" s="141"/>
      <c r="D95" s="141"/>
      <c r="E95" s="184">
        <v>2</v>
      </c>
      <c r="F95" s="141" t="s">
        <v>95</v>
      </c>
      <c r="G95" s="141"/>
      <c r="H95" s="142"/>
      <c r="I95" s="143"/>
      <c r="J95" s="144"/>
    </row>
    <row r="96" spans="2:10" customFormat="1" ht="42" customHeight="1" x14ac:dyDescent="0.3">
      <c r="B96" s="130">
        <f>+B93+1</f>
        <v>46</v>
      </c>
      <c r="C96" s="185" t="s">
        <v>96</v>
      </c>
      <c r="D96" s="132" t="s">
        <v>97</v>
      </c>
      <c r="E96" s="42">
        <v>83201</v>
      </c>
      <c r="F96" s="150" t="s">
        <v>80</v>
      </c>
      <c r="G96" s="42" t="s">
        <v>22</v>
      </c>
      <c r="H96" s="133">
        <v>3475.2</v>
      </c>
      <c r="I96" s="134"/>
      <c r="J96" s="135">
        <f t="shared" ref="J96:J99" si="11">ROUND((H96*I96),0)</f>
        <v>0</v>
      </c>
    </row>
    <row r="97" spans="2:10" customFormat="1" ht="42" customHeight="1" x14ac:dyDescent="0.3">
      <c r="B97" s="130">
        <f t="shared" ref="B97:B99" si="12">+B96+1</f>
        <v>47</v>
      </c>
      <c r="C97" s="185" t="s">
        <v>98</v>
      </c>
      <c r="D97" s="132" t="s">
        <v>99</v>
      </c>
      <c r="E97" s="42">
        <v>83203</v>
      </c>
      <c r="F97" s="43" t="s">
        <v>100</v>
      </c>
      <c r="G97" s="42" t="s">
        <v>22</v>
      </c>
      <c r="H97" s="133">
        <v>1530</v>
      </c>
      <c r="I97" s="134"/>
      <c r="J97" s="135">
        <f t="shared" si="11"/>
        <v>0</v>
      </c>
    </row>
    <row r="98" spans="2:10" customFormat="1" ht="42" customHeight="1" x14ac:dyDescent="0.3">
      <c r="B98" s="130">
        <f t="shared" si="12"/>
        <v>48</v>
      </c>
      <c r="C98" s="185" t="s">
        <v>101</v>
      </c>
      <c r="D98" s="132" t="s">
        <v>102</v>
      </c>
      <c r="E98" s="42">
        <v>84202</v>
      </c>
      <c r="F98" s="43" t="s">
        <v>103</v>
      </c>
      <c r="G98" s="42" t="s">
        <v>47</v>
      </c>
      <c r="H98" s="133">
        <v>10039.200000000001</v>
      </c>
      <c r="I98" s="134"/>
      <c r="J98" s="135">
        <f t="shared" si="11"/>
        <v>0</v>
      </c>
    </row>
    <row r="99" spans="2:10" customFormat="1" ht="42" customHeight="1" x14ac:dyDescent="0.3">
      <c r="B99" s="130">
        <f t="shared" si="12"/>
        <v>49</v>
      </c>
      <c r="C99" s="185" t="s">
        <v>104</v>
      </c>
      <c r="D99" s="132" t="s">
        <v>105</v>
      </c>
      <c r="E99" s="42">
        <v>84502</v>
      </c>
      <c r="F99" s="152" t="s">
        <v>106</v>
      </c>
      <c r="G99" s="42" t="s">
        <v>22</v>
      </c>
      <c r="H99" s="133">
        <v>1364.2</v>
      </c>
      <c r="I99" s="134"/>
      <c r="J99" s="135">
        <f t="shared" si="11"/>
        <v>0</v>
      </c>
    </row>
    <row r="100" spans="2:10" customFormat="1" ht="15" thickBot="1" x14ac:dyDescent="0.35">
      <c r="B100" s="186" t="s">
        <v>26</v>
      </c>
      <c r="C100" s="187"/>
      <c r="D100" s="187"/>
      <c r="E100" s="187"/>
      <c r="F100" s="188"/>
      <c r="G100" s="187"/>
      <c r="H100" s="189"/>
      <c r="I100" s="190"/>
      <c r="J100" s="191">
        <f>SUM(J96:J99)</f>
        <v>0</v>
      </c>
    </row>
    <row r="101" spans="2:10" customFormat="1" ht="15" thickBot="1" x14ac:dyDescent="0.35">
      <c r="B101" s="140"/>
      <c r="C101" s="141"/>
      <c r="D101" s="141"/>
      <c r="E101" s="184">
        <v>3</v>
      </c>
      <c r="F101" s="141" t="s">
        <v>107</v>
      </c>
      <c r="G101" s="141"/>
      <c r="H101" s="142"/>
      <c r="I101" s="143"/>
      <c r="J101" s="144"/>
    </row>
    <row r="102" spans="2:10" customFormat="1" ht="42.6" customHeight="1" x14ac:dyDescent="0.3">
      <c r="B102" s="130">
        <f>+B99+1</f>
        <v>50</v>
      </c>
      <c r="C102" s="42" t="s">
        <v>108</v>
      </c>
      <c r="D102" s="132" t="s">
        <v>40</v>
      </c>
      <c r="E102" s="42">
        <v>86713</v>
      </c>
      <c r="F102" s="43" t="s">
        <v>42</v>
      </c>
      <c r="G102" s="42" t="s">
        <v>22</v>
      </c>
      <c r="H102" s="133">
        <v>519.6</v>
      </c>
      <c r="I102" s="192"/>
      <c r="J102" s="135">
        <f t="shared" ref="J102:J106" si="13">ROUND((H102*I102),0)</f>
        <v>0</v>
      </c>
    </row>
    <row r="103" spans="2:10" customFormat="1" ht="42.6" customHeight="1" x14ac:dyDescent="0.3">
      <c r="B103" s="130">
        <f t="shared" ref="B103:B106" si="14">+B102+1</f>
        <v>51</v>
      </c>
      <c r="C103" s="42" t="s">
        <v>109</v>
      </c>
      <c r="D103" s="132" t="s">
        <v>36</v>
      </c>
      <c r="E103" s="42">
        <v>86401</v>
      </c>
      <c r="F103" s="152" t="s">
        <v>81</v>
      </c>
      <c r="G103" s="42" t="s">
        <v>39</v>
      </c>
      <c r="H103" s="133">
        <v>40712.5</v>
      </c>
      <c r="I103" s="134"/>
      <c r="J103" s="135">
        <f t="shared" si="13"/>
        <v>0</v>
      </c>
    </row>
    <row r="104" spans="2:10" customFormat="1" ht="42.6" customHeight="1" x14ac:dyDescent="0.3">
      <c r="B104" s="130">
        <f t="shared" si="14"/>
        <v>52</v>
      </c>
      <c r="C104" s="42" t="s">
        <v>110</v>
      </c>
      <c r="D104" s="132" t="s">
        <v>111</v>
      </c>
      <c r="E104" s="42">
        <v>82101</v>
      </c>
      <c r="F104" s="43" t="s">
        <v>21</v>
      </c>
      <c r="G104" s="42" t="s">
        <v>22</v>
      </c>
      <c r="H104" s="133">
        <v>138.19999999999999</v>
      </c>
      <c r="I104" s="192"/>
      <c r="J104" s="135">
        <f t="shared" si="13"/>
        <v>0</v>
      </c>
    </row>
    <row r="105" spans="2:10" customFormat="1" ht="42.6" customHeight="1" x14ac:dyDescent="0.3">
      <c r="B105" s="130">
        <f t="shared" si="14"/>
        <v>53</v>
      </c>
      <c r="C105" s="42" t="s">
        <v>112</v>
      </c>
      <c r="D105" s="42" t="s">
        <v>57</v>
      </c>
      <c r="E105" s="42">
        <v>120222</v>
      </c>
      <c r="F105" s="150" t="s">
        <v>58</v>
      </c>
      <c r="G105" s="42" t="s">
        <v>47</v>
      </c>
      <c r="H105" s="133">
        <v>74.8</v>
      </c>
      <c r="I105" s="192"/>
      <c r="J105" s="135">
        <f t="shared" si="13"/>
        <v>0</v>
      </c>
    </row>
    <row r="106" spans="2:10" customFormat="1" ht="42.6" customHeight="1" x14ac:dyDescent="0.3">
      <c r="B106" s="130">
        <f t="shared" si="14"/>
        <v>54</v>
      </c>
      <c r="C106" s="42" t="s">
        <v>113</v>
      </c>
      <c r="D106" s="132" t="s">
        <v>144</v>
      </c>
      <c r="E106" s="42">
        <v>20436</v>
      </c>
      <c r="F106" s="150" t="s">
        <v>114</v>
      </c>
      <c r="G106" s="42" t="s">
        <v>22</v>
      </c>
      <c r="H106" s="133">
        <v>135</v>
      </c>
      <c r="I106" s="192"/>
      <c r="J106" s="135">
        <f t="shared" si="13"/>
        <v>0</v>
      </c>
    </row>
    <row r="107" spans="2:10" customFormat="1" ht="15" thickBot="1" x14ac:dyDescent="0.35">
      <c r="B107" s="186" t="s">
        <v>26</v>
      </c>
      <c r="C107" s="187"/>
      <c r="D107" s="187"/>
      <c r="E107" s="187"/>
      <c r="F107" s="188"/>
      <c r="G107" s="187"/>
      <c r="H107" s="189"/>
      <c r="I107" s="190"/>
      <c r="J107" s="191">
        <f>SUM(J102:J106)</f>
        <v>0</v>
      </c>
    </row>
    <row r="108" spans="2:10" customFormat="1" ht="15" thickBot="1" x14ac:dyDescent="0.35">
      <c r="B108" s="140"/>
      <c r="C108" s="141"/>
      <c r="D108" s="141"/>
      <c r="E108" s="184">
        <v>4</v>
      </c>
      <c r="F108" s="141" t="s">
        <v>115</v>
      </c>
      <c r="G108" s="141"/>
      <c r="H108" s="142"/>
      <c r="I108" s="143"/>
      <c r="J108" s="144"/>
    </row>
    <row r="109" spans="2:10" customFormat="1" ht="45" customHeight="1" x14ac:dyDescent="0.3">
      <c r="B109" s="130">
        <f>+B106+1</f>
        <v>55</v>
      </c>
      <c r="C109" s="42" t="s">
        <v>116</v>
      </c>
      <c r="D109" s="42" t="s">
        <v>69</v>
      </c>
      <c r="E109" s="42">
        <v>87101</v>
      </c>
      <c r="F109" s="43" t="s">
        <v>71</v>
      </c>
      <c r="G109" s="42" t="s">
        <v>72</v>
      </c>
      <c r="H109" s="133">
        <v>40</v>
      </c>
      <c r="I109" s="134"/>
      <c r="J109" s="135">
        <f t="shared" ref="J109:J111" si="15">ROUND((H109*I109),0)</f>
        <v>0</v>
      </c>
    </row>
    <row r="110" spans="2:10" customFormat="1" ht="45" customHeight="1" x14ac:dyDescent="0.3">
      <c r="B110" s="130">
        <f t="shared" ref="B110" si="16">+B109+1</f>
        <v>56</v>
      </c>
      <c r="C110" s="42" t="s">
        <v>117</v>
      </c>
      <c r="D110" s="42" t="s">
        <v>118</v>
      </c>
      <c r="E110" s="42">
        <v>87001</v>
      </c>
      <c r="F110" s="43" t="s">
        <v>119</v>
      </c>
      <c r="G110" s="42" t="s">
        <v>120</v>
      </c>
      <c r="H110" s="133">
        <v>4002</v>
      </c>
      <c r="I110" s="134"/>
      <c r="J110" s="135">
        <f t="shared" si="15"/>
        <v>0</v>
      </c>
    </row>
    <row r="111" spans="2:10" customFormat="1" ht="45" customHeight="1" x14ac:dyDescent="0.3">
      <c r="B111" s="130">
        <f>+B109+1</f>
        <v>56</v>
      </c>
      <c r="C111" s="42" t="s">
        <v>121</v>
      </c>
      <c r="D111" s="42" t="s">
        <v>118</v>
      </c>
      <c r="E111" s="42">
        <v>87003</v>
      </c>
      <c r="F111" s="43" t="s">
        <v>122</v>
      </c>
      <c r="G111" s="42" t="s">
        <v>47</v>
      </c>
      <c r="H111" s="133">
        <v>450</v>
      </c>
      <c r="I111" s="134"/>
      <c r="J111" s="135">
        <f t="shared" si="15"/>
        <v>0</v>
      </c>
    </row>
    <row r="112" spans="2:10" customFormat="1" ht="15" thickBot="1" x14ac:dyDescent="0.35">
      <c r="B112" s="30" t="s">
        <v>26</v>
      </c>
      <c r="C112" s="31"/>
      <c r="D112" s="31"/>
      <c r="E112" s="31"/>
      <c r="F112" s="32"/>
      <c r="G112" s="33"/>
      <c r="H112" s="167"/>
      <c r="I112" s="177"/>
      <c r="J112" s="193">
        <f>SUM(J109:J111)</f>
        <v>0</v>
      </c>
    </row>
    <row r="113" spans="2:10" customFormat="1" ht="16.8" customHeight="1" thickBot="1" x14ac:dyDescent="0.35">
      <c r="B113" s="140"/>
      <c r="C113" s="141"/>
      <c r="D113" s="141"/>
      <c r="E113" s="184"/>
      <c r="F113" s="141"/>
      <c r="G113" s="141"/>
      <c r="H113" s="142"/>
      <c r="I113" s="143"/>
      <c r="J113" s="144"/>
    </row>
    <row r="114" spans="2:10" customFormat="1" ht="21" customHeight="1" x14ac:dyDescent="0.3">
      <c r="B114" s="41"/>
      <c r="C114" s="42"/>
      <c r="D114" s="42"/>
      <c r="E114" s="42"/>
      <c r="F114" s="43" t="s">
        <v>123</v>
      </c>
      <c r="G114" s="42" t="s">
        <v>124</v>
      </c>
      <c r="H114" s="133">
        <v>1</v>
      </c>
      <c r="I114" s="134"/>
      <c r="J114" s="135">
        <f>+H114*I114</f>
        <v>0</v>
      </c>
    </row>
    <row r="115" spans="2:10" customFormat="1" ht="16.8" customHeight="1" thickBot="1" x14ac:dyDescent="0.35">
      <c r="B115" s="194" t="s">
        <v>26</v>
      </c>
      <c r="C115" s="195"/>
      <c r="D115" s="195"/>
      <c r="E115" s="195"/>
      <c r="F115" s="196"/>
      <c r="G115" s="195"/>
      <c r="H115" s="197"/>
      <c r="I115" s="198"/>
      <c r="J115" s="199">
        <f>SUM(J114)</f>
        <v>0</v>
      </c>
    </row>
    <row r="116" spans="2:10" ht="15" thickBot="1" x14ac:dyDescent="0.35">
      <c r="B116" s="270" t="s">
        <v>125</v>
      </c>
      <c r="C116" s="271"/>
      <c r="D116" s="271"/>
      <c r="E116" s="271"/>
      <c r="F116" s="271"/>
      <c r="G116" s="271"/>
      <c r="H116" s="271"/>
      <c r="I116" s="272"/>
      <c r="J116" s="28">
        <f>+J112+J107+J100+J94+J115</f>
        <v>0</v>
      </c>
    </row>
    <row r="117" spans="2:10" ht="15" thickBot="1" x14ac:dyDescent="0.35">
      <c r="B117" s="243"/>
      <c r="C117" s="29"/>
      <c r="D117" s="29"/>
      <c r="E117" s="29"/>
      <c r="F117" s="29"/>
      <c r="G117" s="29"/>
      <c r="H117" s="29"/>
      <c r="I117" s="244"/>
      <c r="J117" s="242"/>
    </row>
    <row r="118" spans="2:10" ht="44.4" customHeight="1" thickBot="1" x14ac:dyDescent="0.35">
      <c r="B118" s="273" t="s">
        <v>126</v>
      </c>
      <c r="C118" s="274"/>
      <c r="D118" s="274"/>
      <c r="E118" s="274"/>
      <c r="F118" s="274"/>
      <c r="G118" s="274"/>
      <c r="H118" s="274"/>
      <c r="I118" s="274"/>
      <c r="J118" s="275"/>
    </row>
    <row r="119" spans="2:10" ht="13.2" customHeight="1" x14ac:dyDescent="0.3">
      <c r="B119" s="279"/>
      <c r="C119" s="280"/>
      <c r="D119" s="280"/>
      <c r="E119" s="280"/>
      <c r="F119" s="280"/>
      <c r="G119" s="280"/>
      <c r="H119" s="280"/>
      <c r="I119" s="280"/>
      <c r="J119" s="281"/>
    </row>
    <row r="120" spans="2:10" ht="15" thickBot="1" x14ac:dyDescent="0.35">
      <c r="B120" s="25"/>
      <c r="C120" s="26"/>
      <c r="D120" s="26"/>
      <c r="E120" s="26"/>
      <c r="F120" s="26"/>
      <c r="G120" s="26"/>
      <c r="H120" s="26"/>
      <c r="I120" s="26"/>
      <c r="J120" s="27"/>
    </row>
    <row r="121" spans="2:10" customFormat="1" ht="28.2" thickBot="1" x14ac:dyDescent="0.35">
      <c r="B121" s="179" t="s">
        <v>10</v>
      </c>
      <c r="C121" s="180" t="s">
        <v>11</v>
      </c>
      <c r="D121" s="12"/>
      <c r="E121" s="181" t="s">
        <v>86</v>
      </c>
      <c r="F121" s="179" t="s">
        <v>13</v>
      </c>
      <c r="G121" s="180" t="s">
        <v>14</v>
      </c>
      <c r="H121" s="180" t="s">
        <v>15</v>
      </c>
      <c r="I121" s="200" t="s">
        <v>127</v>
      </c>
      <c r="J121" s="201" t="s">
        <v>17</v>
      </c>
    </row>
    <row r="122" spans="2:10" customFormat="1" ht="15" thickBot="1" x14ac:dyDescent="0.35">
      <c r="B122" s="140"/>
      <c r="C122" s="141"/>
      <c r="D122" s="141"/>
      <c r="E122" s="184">
        <v>1</v>
      </c>
      <c r="F122" s="184" t="s">
        <v>88</v>
      </c>
      <c r="G122" s="141"/>
      <c r="H122" s="141"/>
      <c r="I122" s="202"/>
      <c r="J122" s="203"/>
    </row>
    <row r="123" spans="2:10" customFormat="1" ht="52.8" customHeight="1" x14ac:dyDescent="0.3">
      <c r="B123" s="130">
        <f>+B111+1</f>
        <v>57</v>
      </c>
      <c r="C123" s="185">
        <v>1.1000000000000001</v>
      </c>
      <c r="D123" s="42" t="s">
        <v>128</v>
      </c>
      <c r="E123" s="42">
        <v>82101</v>
      </c>
      <c r="F123" s="43" t="s">
        <v>21</v>
      </c>
      <c r="G123" s="42" t="s">
        <v>22</v>
      </c>
      <c r="H123" s="133">
        <v>5018.7</v>
      </c>
      <c r="I123" s="204"/>
      <c r="J123" s="205">
        <f t="shared" ref="J123:J125" si="17">ROUND((H123*I123),0)</f>
        <v>0</v>
      </c>
    </row>
    <row r="124" spans="2:10" customFormat="1" ht="52.8" customHeight="1" x14ac:dyDescent="0.3">
      <c r="B124" s="130">
        <f t="shared" ref="B124:B125" si="18">+B123+1</f>
        <v>58</v>
      </c>
      <c r="C124" s="42">
        <v>1.2</v>
      </c>
      <c r="D124" s="42" t="s">
        <v>129</v>
      </c>
      <c r="E124" s="42">
        <v>82201</v>
      </c>
      <c r="F124" s="43" t="s">
        <v>25</v>
      </c>
      <c r="G124" s="42" t="s">
        <v>22</v>
      </c>
      <c r="H124" s="133">
        <v>192.1</v>
      </c>
      <c r="I124" s="204"/>
      <c r="J124" s="205">
        <f t="shared" si="17"/>
        <v>0</v>
      </c>
    </row>
    <row r="125" spans="2:10" customFormat="1" ht="70.8" customHeight="1" x14ac:dyDescent="0.3">
      <c r="B125" s="130">
        <f t="shared" si="18"/>
        <v>59</v>
      </c>
      <c r="C125" s="42">
        <v>1.3</v>
      </c>
      <c r="D125" s="42" t="s">
        <v>130</v>
      </c>
      <c r="E125" s="42">
        <v>89001</v>
      </c>
      <c r="F125" s="43" t="s">
        <v>131</v>
      </c>
      <c r="G125" s="42" t="s">
        <v>77</v>
      </c>
      <c r="H125" s="133">
        <v>201580.6</v>
      </c>
      <c r="I125" s="204"/>
      <c r="J125" s="205">
        <f t="shared" si="17"/>
        <v>0</v>
      </c>
    </row>
    <row r="126" spans="2:10" customFormat="1" ht="15" thickBot="1" x14ac:dyDescent="0.35">
      <c r="B126" s="186" t="s">
        <v>26</v>
      </c>
      <c r="C126" s="187"/>
      <c r="D126" s="187"/>
      <c r="E126" s="187"/>
      <c r="F126" s="188"/>
      <c r="G126" s="187"/>
      <c r="H126" s="189"/>
      <c r="I126" s="206"/>
      <c r="J126" s="207">
        <f>SUM(J123:J125)</f>
        <v>0</v>
      </c>
    </row>
    <row r="127" spans="2:10" customFormat="1" ht="15" thickBot="1" x14ac:dyDescent="0.35">
      <c r="B127" s="140"/>
      <c r="C127" s="141"/>
      <c r="D127" s="141"/>
      <c r="E127" s="141">
        <v>2</v>
      </c>
      <c r="F127" s="141" t="s">
        <v>95</v>
      </c>
      <c r="G127" s="141"/>
      <c r="H127" s="142"/>
      <c r="I127" s="208"/>
      <c r="J127" s="209"/>
    </row>
    <row r="128" spans="2:10" customFormat="1" ht="34.200000000000003" customHeight="1" x14ac:dyDescent="0.3">
      <c r="B128" s="130">
        <f>+B125+1</f>
        <v>60</v>
      </c>
      <c r="C128" s="42">
        <v>2.1</v>
      </c>
      <c r="D128" s="132" t="s">
        <v>97</v>
      </c>
      <c r="E128" s="132" t="s">
        <v>132</v>
      </c>
      <c r="F128" s="43" t="s">
        <v>80</v>
      </c>
      <c r="G128" s="42" t="s">
        <v>22</v>
      </c>
      <c r="H128" s="133">
        <v>1523</v>
      </c>
      <c r="I128" s="204"/>
      <c r="J128" s="205">
        <f t="shared" ref="J128:J131" si="19">ROUND((H128*I128),0)</f>
        <v>0</v>
      </c>
    </row>
    <row r="129" spans="2:10" customFormat="1" ht="34.200000000000003" customHeight="1" x14ac:dyDescent="0.3">
      <c r="B129" s="130">
        <f t="shared" ref="B129:B131" si="20">+B128+1</f>
        <v>61</v>
      </c>
      <c r="C129" s="42" t="s">
        <v>98</v>
      </c>
      <c r="D129" s="132" t="s">
        <v>99</v>
      </c>
      <c r="E129" s="132" t="s">
        <v>133</v>
      </c>
      <c r="F129" s="43" t="s">
        <v>100</v>
      </c>
      <c r="G129" s="42" t="s">
        <v>22</v>
      </c>
      <c r="H129" s="133">
        <v>1123.5999999999999</v>
      </c>
      <c r="I129" s="204"/>
      <c r="J129" s="205">
        <f t="shared" si="19"/>
        <v>0</v>
      </c>
    </row>
    <row r="130" spans="2:10" customFormat="1" ht="34.200000000000003" customHeight="1" x14ac:dyDescent="0.3">
      <c r="B130" s="130">
        <f t="shared" si="20"/>
        <v>62</v>
      </c>
      <c r="C130" s="42" t="s">
        <v>101</v>
      </c>
      <c r="D130" s="132" t="s">
        <v>102</v>
      </c>
      <c r="E130" s="132">
        <v>84202</v>
      </c>
      <c r="F130" s="43" t="s">
        <v>103</v>
      </c>
      <c r="G130" s="42" t="s">
        <v>47</v>
      </c>
      <c r="H130" s="133">
        <v>6294.6</v>
      </c>
      <c r="I130" s="204"/>
      <c r="J130" s="205">
        <f t="shared" si="19"/>
        <v>0</v>
      </c>
    </row>
    <row r="131" spans="2:10" customFormat="1" ht="34.200000000000003" customHeight="1" x14ac:dyDescent="0.3">
      <c r="B131" s="130">
        <f t="shared" si="20"/>
        <v>63</v>
      </c>
      <c r="C131" s="42" t="s">
        <v>104</v>
      </c>
      <c r="D131" s="132" t="s">
        <v>105</v>
      </c>
      <c r="E131" s="132" t="s">
        <v>134</v>
      </c>
      <c r="F131" s="152" t="s">
        <v>106</v>
      </c>
      <c r="G131" s="42" t="s">
        <v>22</v>
      </c>
      <c r="H131" s="133">
        <v>599.29999999999995</v>
      </c>
      <c r="I131" s="204"/>
      <c r="J131" s="205">
        <f t="shared" si="19"/>
        <v>0</v>
      </c>
    </row>
    <row r="132" spans="2:10" customFormat="1" ht="15" thickBot="1" x14ac:dyDescent="0.35">
      <c r="B132" s="186" t="s">
        <v>26</v>
      </c>
      <c r="C132" s="187"/>
      <c r="D132" s="187"/>
      <c r="E132" s="187"/>
      <c r="F132" s="188"/>
      <c r="G132" s="187"/>
      <c r="H132" s="189"/>
      <c r="I132" s="206"/>
      <c r="J132" s="207">
        <f>SUM(J128:J131)</f>
        <v>0</v>
      </c>
    </row>
    <row r="133" spans="2:10" customFormat="1" ht="15" thickBot="1" x14ac:dyDescent="0.35">
      <c r="B133" s="140"/>
      <c r="C133" s="141"/>
      <c r="D133" s="141"/>
      <c r="E133" s="141">
        <v>3</v>
      </c>
      <c r="F133" s="141" t="s">
        <v>107</v>
      </c>
      <c r="G133" s="141"/>
      <c r="H133" s="142"/>
      <c r="I133" s="208"/>
      <c r="J133" s="209"/>
    </row>
    <row r="134" spans="2:10" customFormat="1" ht="45" customHeight="1" x14ac:dyDescent="0.3">
      <c r="B134" s="130">
        <f>+B131+1</f>
        <v>64</v>
      </c>
      <c r="C134" s="42" t="s">
        <v>108</v>
      </c>
      <c r="D134" s="42" t="s">
        <v>135</v>
      </c>
      <c r="E134" s="42">
        <v>82017</v>
      </c>
      <c r="F134" s="43" t="s">
        <v>136</v>
      </c>
      <c r="G134" s="42" t="s">
        <v>120</v>
      </c>
      <c r="H134" s="133">
        <v>52</v>
      </c>
      <c r="I134" s="210"/>
      <c r="J134" s="205">
        <f t="shared" ref="J134:J141" si="21">ROUND((H134*I134),0)</f>
        <v>0</v>
      </c>
    </row>
    <row r="135" spans="2:10" customFormat="1" ht="45" customHeight="1" x14ac:dyDescent="0.3">
      <c r="B135" s="130">
        <f t="shared" ref="B135:B141" si="22">+B134+1</f>
        <v>65</v>
      </c>
      <c r="C135" s="42" t="s">
        <v>109</v>
      </c>
      <c r="D135" s="42" t="s">
        <v>137</v>
      </c>
      <c r="E135" s="42">
        <v>100422</v>
      </c>
      <c r="F135" s="43" t="s">
        <v>138</v>
      </c>
      <c r="G135" s="42" t="s">
        <v>22</v>
      </c>
      <c r="H135" s="133">
        <v>7.2</v>
      </c>
      <c r="I135" s="211"/>
      <c r="J135" s="205">
        <f t="shared" si="21"/>
        <v>0</v>
      </c>
    </row>
    <row r="136" spans="2:10" customFormat="1" ht="45" customHeight="1" x14ac:dyDescent="0.3">
      <c r="B136" s="130">
        <f t="shared" si="22"/>
        <v>66</v>
      </c>
      <c r="C136" s="42" t="s">
        <v>110</v>
      </c>
      <c r="D136" s="42" t="s">
        <v>139</v>
      </c>
      <c r="E136" s="42">
        <v>100601</v>
      </c>
      <c r="F136" s="43" t="s">
        <v>140</v>
      </c>
      <c r="G136" s="42" t="s">
        <v>22</v>
      </c>
      <c r="H136" s="133">
        <v>46.8</v>
      </c>
      <c r="I136" s="212"/>
      <c r="J136" s="205">
        <f t="shared" si="21"/>
        <v>0</v>
      </c>
    </row>
    <row r="137" spans="2:10" customFormat="1" ht="45" customHeight="1" x14ac:dyDescent="0.3">
      <c r="B137" s="130">
        <f t="shared" si="22"/>
        <v>67</v>
      </c>
      <c r="C137" s="42" t="s">
        <v>112</v>
      </c>
      <c r="D137" s="42" t="s">
        <v>141</v>
      </c>
      <c r="E137" s="155">
        <v>86612</v>
      </c>
      <c r="F137" s="43" t="s">
        <v>61</v>
      </c>
      <c r="G137" s="42" t="s">
        <v>120</v>
      </c>
      <c r="H137" s="133">
        <v>52</v>
      </c>
      <c r="I137" s="212"/>
      <c r="J137" s="205">
        <f t="shared" si="21"/>
        <v>0</v>
      </c>
    </row>
    <row r="138" spans="2:10" customFormat="1" ht="45" customHeight="1" x14ac:dyDescent="0.3">
      <c r="B138" s="130">
        <f t="shared" si="22"/>
        <v>68</v>
      </c>
      <c r="C138" s="42" t="s">
        <v>113</v>
      </c>
      <c r="D138" s="42" t="s">
        <v>142</v>
      </c>
      <c r="E138" s="42">
        <v>120222</v>
      </c>
      <c r="F138" s="43" t="s">
        <v>58</v>
      </c>
      <c r="G138" s="42" t="s">
        <v>47</v>
      </c>
      <c r="H138" s="133">
        <v>72</v>
      </c>
      <c r="I138" s="212"/>
      <c r="J138" s="205">
        <f t="shared" si="21"/>
        <v>0</v>
      </c>
    </row>
    <row r="139" spans="2:10" customFormat="1" ht="45" customHeight="1" x14ac:dyDescent="0.3">
      <c r="B139" s="130">
        <f t="shared" si="22"/>
        <v>69</v>
      </c>
      <c r="C139" s="42" t="s">
        <v>143</v>
      </c>
      <c r="D139" s="42" t="s">
        <v>144</v>
      </c>
      <c r="E139" s="42">
        <v>20436</v>
      </c>
      <c r="F139" s="43" t="s">
        <v>114</v>
      </c>
      <c r="G139" s="42" t="s">
        <v>22</v>
      </c>
      <c r="H139" s="133">
        <v>32</v>
      </c>
      <c r="I139" s="212"/>
      <c r="J139" s="205">
        <f t="shared" si="21"/>
        <v>0</v>
      </c>
    </row>
    <row r="140" spans="2:10" customFormat="1" ht="45" customHeight="1" x14ac:dyDescent="0.3">
      <c r="B140" s="130">
        <f t="shared" si="22"/>
        <v>70</v>
      </c>
      <c r="C140" s="42" t="s">
        <v>145</v>
      </c>
      <c r="D140" s="153" t="s">
        <v>40</v>
      </c>
      <c r="E140" s="213">
        <v>86713</v>
      </c>
      <c r="F140" s="43" t="s">
        <v>42</v>
      </c>
      <c r="G140" s="42" t="s">
        <v>22</v>
      </c>
      <c r="H140" s="214">
        <v>94.1</v>
      </c>
      <c r="I140" s="204"/>
      <c r="J140" s="205">
        <f t="shared" si="21"/>
        <v>0</v>
      </c>
    </row>
    <row r="141" spans="2:10" customFormat="1" ht="45" customHeight="1" x14ac:dyDescent="0.3">
      <c r="B141" s="130">
        <f t="shared" si="22"/>
        <v>71</v>
      </c>
      <c r="C141" s="42" t="s">
        <v>146</v>
      </c>
      <c r="D141" s="42" t="s">
        <v>147</v>
      </c>
      <c r="E141" s="42">
        <v>86401</v>
      </c>
      <c r="F141" s="43" t="s">
        <v>38</v>
      </c>
      <c r="G141" s="42" t="s">
        <v>39</v>
      </c>
      <c r="H141" s="133">
        <v>28261.599999999999</v>
      </c>
      <c r="I141" s="204"/>
      <c r="J141" s="205">
        <f t="shared" si="21"/>
        <v>0</v>
      </c>
    </row>
    <row r="142" spans="2:10" customFormat="1" ht="15" thickBot="1" x14ac:dyDescent="0.35">
      <c r="B142" s="186" t="s">
        <v>26</v>
      </c>
      <c r="C142" s="187"/>
      <c r="D142" s="187"/>
      <c r="E142" s="187"/>
      <c r="F142" s="188"/>
      <c r="G142" s="187"/>
      <c r="H142" s="189"/>
      <c r="I142" s="206"/>
      <c r="J142" s="207">
        <f>SUM(J134:J141)</f>
        <v>0</v>
      </c>
    </row>
    <row r="143" spans="2:10" customFormat="1" ht="15" thickBot="1" x14ac:dyDescent="0.35">
      <c r="B143" s="140"/>
      <c r="C143" s="141"/>
      <c r="D143" s="141"/>
      <c r="E143" s="141">
        <v>4</v>
      </c>
      <c r="F143" s="141" t="s">
        <v>115</v>
      </c>
      <c r="G143" s="141"/>
      <c r="H143" s="142"/>
      <c r="I143" s="208"/>
      <c r="J143" s="209"/>
    </row>
    <row r="144" spans="2:10" customFormat="1" ht="45" customHeight="1" x14ac:dyDescent="0.3">
      <c r="B144" s="130">
        <f>+B141+1</f>
        <v>72</v>
      </c>
      <c r="C144" s="42" t="s">
        <v>116</v>
      </c>
      <c r="D144" s="42" t="s">
        <v>148</v>
      </c>
      <c r="E144" s="42">
        <v>87101</v>
      </c>
      <c r="F144" s="43" t="s">
        <v>71</v>
      </c>
      <c r="G144" s="42" t="s">
        <v>72</v>
      </c>
      <c r="H144" s="133">
        <v>47</v>
      </c>
      <c r="I144" s="204"/>
      <c r="J144" s="205">
        <f t="shared" ref="J144:J147" si="23">ROUND((H144*I144),0)</f>
        <v>0</v>
      </c>
    </row>
    <row r="145" spans="2:10" customFormat="1" x14ac:dyDescent="0.3">
      <c r="B145" s="130">
        <f t="shared" ref="B145:B147" si="24">+B144+1</f>
        <v>73</v>
      </c>
      <c r="C145" s="42" t="s">
        <v>117</v>
      </c>
      <c r="D145" s="42" t="s">
        <v>118</v>
      </c>
      <c r="E145" s="42">
        <v>87001</v>
      </c>
      <c r="F145" s="43" t="s">
        <v>119</v>
      </c>
      <c r="G145" s="42" t="s">
        <v>120</v>
      </c>
      <c r="H145" s="133">
        <v>2622.8</v>
      </c>
      <c r="I145" s="204"/>
      <c r="J145" s="205">
        <f t="shared" si="23"/>
        <v>0</v>
      </c>
    </row>
    <row r="146" spans="2:10" customFormat="1" x14ac:dyDescent="0.3">
      <c r="B146" s="130">
        <f t="shared" si="24"/>
        <v>74</v>
      </c>
      <c r="C146" s="42" t="s">
        <v>121</v>
      </c>
      <c r="D146" s="42" t="s">
        <v>118</v>
      </c>
      <c r="E146" s="42">
        <v>87003</v>
      </c>
      <c r="F146" s="43" t="s">
        <v>149</v>
      </c>
      <c r="G146" s="42" t="s">
        <v>47</v>
      </c>
      <c r="H146" s="133">
        <v>165</v>
      </c>
      <c r="I146" s="204"/>
      <c r="J146" s="205">
        <f t="shared" si="23"/>
        <v>0</v>
      </c>
    </row>
    <row r="147" spans="2:10" customFormat="1" ht="27.6" x14ac:dyDescent="0.3">
      <c r="B147" s="130">
        <f t="shared" si="24"/>
        <v>75</v>
      </c>
      <c r="C147" s="42" t="s">
        <v>150</v>
      </c>
      <c r="D147" s="42" t="s">
        <v>151</v>
      </c>
      <c r="E147" s="42">
        <v>87012</v>
      </c>
      <c r="F147" s="43" t="s">
        <v>152</v>
      </c>
      <c r="G147" s="42" t="s">
        <v>72</v>
      </c>
      <c r="H147" s="133">
        <v>606</v>
      </c>
      <c r="I147" s="204"/>
      <c r="J147" s="205">
        <f t="shared" si="23"/>
        <v>0</v>
      </c>
    </row>
    <row r="148" spans="2:10" ht="15" thickBot="1" x14ac:dyDescent="0.35">
      <c r="B148" s="30" t="s">
        <v>26</v>
      </c>
      <c r="C148" s="31"/>
      <c r="D148" s="31"/>
      <c r="E148" s="31"/>
      <c r="F148" s="32"/>
      <c r="G148" s="33"/>
      <c r="H148" s="34"/>
      <c r="I148" s="35"/>
      <c r="J148" s="36">
        <f>SUM(J144:J147)</f>
        <v>0</v>
      </c>
    </row>
    <row r="149" spans="2:10" ht="15" thickBot="1" x14ac:dyDescent="0.35">
      <c r="B149" s="17" t="s">
        <v>125</v>
      </c>
      <c r="C149" s="18"/>
      <c r="D149" s="18"/>
      <c r="E149" s="18"/>
      <c r="F149" s="18"/>
      <c r="G149" s="18"/>
      <c r="H149" s="18"/>
      <c r="I149" s="18"/>
      <c r="J149" s="37">
        <f>+J148+J142+J132+J126</f>
        <v>0</v>
      </c>
    </row>
    <row r="150" spans="2:10" ht="16.8" customHeight="1" thickBot="1" x14ac:dyDescent="0.35">
      <c r="B150" s="17"/>
      <c r="C150" s="18"/>
      <c r="D150" s="18"/>
      <c r="E150" s="21"/>
      <c r="F150" s="18"/>
      <c r="G150" s="18"/>
      <c r="H150" s="38"/>
      <c r="I150" s="39"/>
      <c r="J150" s="40"/>
    </row>
    <row r="151" spans="2:10" x14ac:dyDescent="0.3">
      <c r="B151" s="41"/>
      <c r="C151" s="42"/>
      <c r="D151" s="42"/>
      <c r="E151" s="42"/>
      <c r="F151" s="43" t="s">
        <v>123</v>
      </c>
      <c r="G151" s="42" t="s">
        <v>124</v>
      </c>
      <c r="H151" s="44">
        <v>1</v>
      </c>
      <c r="I151" s="45"/>
      <c r="J151" s="46">
        <f>+H151*I151</f>
        <v>0</v>
      </c>
    </row>
    <row r="152" spans="2:10" ht="16.8" customHeight="1" thickBot="1" x14ac:dyDescent="0.35">
      <c r="B152" s="47" t="s">
        <v>26</v>
      </c>
      <c r="C152" s="48"/>
      <c r="D152" s="48"/>
      <c r="E152" s="48"/>
      <c r="F152" s="49"/>
      <c r="G152" s="48"/>
      <c r="H152" s="50"/>
      <c r="I152" s="51"/>
      <c r="J152" s="52">
        <f>SUM(J151)</f>
        <v>0</v>
      </c>
    </row>
    <row r="153" spans="2:10" ht="15" thickBot="1" x14ac:dyDescent="0.35">
      <c r="B153" s="270" t="s">
        <v>125</v>
      </c>
      <c r="C153" s="271"/>
      <c r="D153" s="271"/>
      <c r="E153" s="271"/>
      <c r="F153" s="271"/>
      <c r="G153" s="271"/>
      <c r="H153" s="271"/>
      <c r="I153" s="272"/>
      <c r="J153" s="28">
        <f>+J152+J149</f>
        <v>0</v>
      </c>
    </row>
    <row r="154" spans="2:10" x14ac:dyDescent="0.3">
      <c r="B154" s="243"/>
      <c r="C154" s="29"/>
      <c r="D154" s="29"/>
      <c r="E154" s="29"/>
      <c r="F154" s="29"/>
      <c r="G154" s="29"/>
      <c r="H154" s="29"/>
      <c r="I154" s="245"/>
      <c r="J154" s="246"/>
    </row>
    <row r="155" spans="2:10" ht="15" thickBot="1" x14ac:dyDescent="0.35">
      <c r="B155" s="247"/>
      <c r="C155" s="53"/>
      <c r="D155" s="53"/>
      <c r="E155" s="53"/>
      <c r="F155" s="53"/>
      <c r="G155" s="53"/>
      <c r="H155" s="53"/>
      <c r="I155" s="53"/>
      <c r="J155" s="248"/>
    </row>
    <row r="156" spans="2:10" ht="44.4" customHeight="1" thickTop="1" thickBot="1" x14ac:dyDescent="0.35">
      <c r="B156" s="273" t="s">
        <v>153</v>
      </c>
      <c r="C156" s="274"/>
      <c r="D156" s="274"/>
      <c r="E156" s="274"/>
      <c r="F156" s="274"/>
      <c r="G156" s="274"/>
      <c r="H156" s="274"/>
      <c r="I156" s="274"/>
      <c r="J156" s="275"/>
    </row>
    <row r="157" spans="2:10" x14ac:dyDescent="0.3">
      <c r="B157" s="54"/>
      <c r="C157" s="55"/>
      <c r="D157" s="55"/>
      <c r="E157" s="55"/>
      <c r="F157" s="55"/>
      <c r="G157" s="55"/>
      <c r="H157" s="55"/>
      <c r="I157" s="55"/>
      <c r="J157" s="56"/>
    </row>
    <row r="158" spans="2:10" ht="16.2" thickBot="1" x14ac:dyDescent="0.35">
      <c r="B158" s="57"/>
      <c r="C158" s="58"/>
      <c r="D158" s="58"/>
      <c r="E158" s="59"/>
      <c r="F158" s="58"/>
      <c r="G158" s="58"/>
      <c r="H158" s="58"/>
      <c r="I158" s="60"/>
      <c r="J158" s="61"/>
    </row>
    <row r="159" spans="2:10" ht="28.2" thickBot="1" x14ac:dyDescent="0.35">
      <c r="B159" s="62" t="s">
        <v>154</v>
      </c>
      <c r="C159" s="63" t="s">
        <v>155</v>
      </c>
      <c r="D159" s="64"/>
      <c r="E159" s="62" t="s">
        <v>156</v>
      </c>
      <c r="F159" s="65" t="s">
        <v>157</v>
      </c>
      <c r="G159" s="65" t="s">
        <v>158</v>
      </c>
      <c r="H159" s="65" t="s">
        <v>15</v>
      </c>
      <c r="I159" s="66" t="s">
        <v>159</v>
      </c>
      <c r="J159" s="67" t="s">
        <v>160</v>
      </c>
    </row>
    <row r="160" spans="2:10" ht="15" thickBot="1" x14ac:dyDescent="0.35">
      <c r="B160" s="68"/>
      <c r="C160" s="69"/>
      <c r="D160" s="70" t="s">
        <v>161</v>
      </c>
      <c r="E160" s="71"/>
      <c r="F160" s="72"/>
      <c r="G160" s="72"/>
      <c r="H160" s="73"/>
      <c r="I160" s="73"/>
      <c r="J160" s="74"/>
    </row>
    <row r="161" spans="2:10" ht="15" thickBot="1" x14ac:dyDescent="0.35">
      <c r="B161" s="75">
        <v>1</v>
      </c>
      <c r="C161" s="76"/>
      <c r="D161" s="77"/>
      <c r="E161" s="77" t="s">
        <v>162</v>
      </c>
      <c r="F161" s="77"/>
      <c r="G161" s="78"/>
      <c r="H161" s="79"/>
      <c r="I161" s="79"/>
      <c r="J161" s="80"/>
    </row>
    <row r="162" spans="2:10" customFormat="1" ht="39.6" customHeight="1" x14ac:dyDescent="0.3">
      <c r="B162" s="130">
        <f>+B147+1</f>
        <v>76</v>
      </c>
      <c r="C162" s="215" t="s">
        <v>89</v>
      </c>
      <c r="D162" s="216" t="s">
        <v>163</v>
      </c>
      <c r="E162" s="215">
        <v>82012</v>
      </c>
      <c r="F162" s="217" t="s">
        <v>164</v>
      </c>
      <c r="G162" s="216" t="s">
        <v>47</v>
      </c>
      <c r="H162" s="218">
        <v>4583.8999999999996</v>
      </c>
      <c r="I162" s="219"/>
      <c r="J162" s="205">
        <f t="shared" ref="J162:J164" si="25">ROUND((H162*I162),0)</f>
        <v>0</v>
      </c>
    </row>
    <row r="163" spans="2:10" customFormat="1" x14ac:dyDescent="0.3">
      <c r="B163" s="130">
        <f t="shared" ref="B163:B164" si="26">+B162+1</f>
        <v>77</v>
      </c>
      <c r="C163" s="220" t="s">
        <v>90</v>
      </c>
      <c r="D163" s="216" t="s">
        <v>165</v>
      </c>
      <c r="E163" s="220">
        <v>82013</v>
      </c>
      <c r="F163" s="166" t="s">
        <v>166</v>
      </c>
      <c r="G163" s="216" t="s">
        <v>47</v>
      </c>
      <c r="H163" s="218">
        <v>700</v>
      </c>
      <c r="I163" s="219"/>
      <c r="J163" s="205">
        <f t="shared" si="25"/>
        <v>0</v>
      </c>
    </row>
    <row r="164" spans="2:10" customFormat="1" x14ac:dyDescent="0.3">
      <c r="B164" s="130">
        <f t="shared" si="26"/>
        <v>78</v>
      </c>
      <c r="C164" s="220" t="s">
        <v>92</v>
      </c>
      <c r="D164" s="216" t="s">
        <v>167</v>
      </c>
      <c r="E164" s="220">
        <v>82010</v>
      </c>
      <c r="F164" s="217" t="s">
        <v>168</v>
      </c>
      <c r="G164" s="216" t="s">
        <v>22</v>
      </c>
      <c r="H164" s="218">
        <v>102.5</v>
      </c>
      <c r="I164" s="219"/>
      <c r="J164" s="205">
        <f t="shared" si="25"/>
        <v>0</v>
      </c>
    </row>
    <row r="165" spans="2:10" customFormat="1" ht="15" thickBot="1" x14ac:dyDescent="0.35">
      <c r="B165" s="81" t="s">
        <v>169</v>
      </c>
      <c r="C165" s="82"/>
      <c r="D165" s="221"/>
      <c r="E165" s="82"/>
      <c r="F165" s="83"/>
      <c r="G165" s="222"/>
      <c r="H165" s="223"/>
      <c r="I165" s="224"/>
      <c r="J165" s="225">
        <f>SUM(J162:J164)</f>
        <v>0</v>
      </c>
    </row>
    <row r="166" spans="2:10" customFormat="1" ht="15" thickBot="1" x14ac:dyDescent="0.35">
      <c r="B166" s="226">
        <v>2</v>
      </c>
      <c r="C166" s="227"/>
      <c r="D166" s="228"/>
      <c r="E166" s="227"/>
      <c r="F166" s="228"/>
      <c r="G166" s="229"/>
      <c r="H166" s="230"/>
      <c r="I166" s="231"/>
      <c r="J166" s="232"/>
    </row>
    <row r="167" spans="2:10" customFormat="1" ht="42" customHeight="1" x14ac:dyDescent="0.3">
      <c r="B167" s="130">
        <f>+B164+1</f>
        <v>79</v>
      </c>
      <c r="C167" s="215" t="s">
        <v>96</v>
      </c>
      <c r="D167" s="216" t="s">
        <v>170</v>
      </c>
      <c r="E167" s="215">
        <v>82101</v>
      </c>
      <c r="F167" s="217" t="s">
        <v>21</v>
      </c>
      <c r="G167" s="216" t="s">
        <v>22</v>
      </c>
      <c r="H167" s="218">
        <v>3696.2</v>
      </c>
      <c r="I167" s="219"/>
      <c r="J167" s="205">
        <f t="shared" ref="J167:J169" si="27">ROUND((H167*I167),0)</f>
        <v>0</v>
      </c>
    </row>
    <row r="168" spans="2:10" customFormat="1" ht="34.200000000000003" customHeight="1" x14ac:dyDescent="0.3">
      <c r="B168" s="130">
        <f t="shared" ref="B168:B169" si="28">+B167+1</f>
        <v>80</v>
      </c>
      <c r="C168" s="215" t="s">
        <v>98</v>
      </c>
      <c r="D168" s="216" t="s">
        <v>171</v>
      </c>
      <c r="E168" s="215">
        <v>83101</v>
      </c>
      <c r="F168" s="217" t="s">
        <v>172</v>
      </c>
      <c r="G168" s="216" t="s">
        <v>47</v>
      </c>
      <c r="H168" s="218">
        <v>6448</v>
      </c>
      <c r="I168" s="219"/>
      <c r="J168" s="205">
        <f t="shared" si="27"/>
        <v>0</v>
      </c>
    </row>
    <row r="169" spans="2:10" customFormat="1" ht="48" customHeight="1" x14ac:dyDescent="0.3">
      <c r="B169" s="130">
        <f t="shared" si="28"/>
        <v>81</v>
      </c>
      <c r="C169" s="215" t="s">
        <v>101</v>
      </c>
      <c r="D169" s="216" t="s">
        <v>173</v>
      </c>
      <c r="E169" s="215">
        <v>89004</v>
      </c>
      <c r="F169" s="217" t="s">
        <v>174</v>
      </c>
      <c r="G169" s="216" t="s">
        <v>77</v>
      </c>
      <c r="H169" s="218">
        <v>130290.2</v>
      </c>
      <c r="I169" s="219"/>
      <c r="J169" s="205">
        <f t="shared" si="27"/>
        <v>0</v>
      </c>
    </row>
    <row r="170" spans="2:10" customFormat="1" ht="15" thickBot="1" x14ac:dyDescent="0.35">
      <c r="B170" s="81" t="s">
        <v>175</v>
      </c>
      <c r="C170" s="82"/>
      <c r="D170" s="221"/>
      <c r="E170" s="82"/>
      <c r="F170" s="83"/>
      <c r="G170" s="222"/>
      <c r="H170" s="223"/>
      <c r="I170" s="224"/>
      <c r="J170" s="225">
        <f>SUM(J167:J169)</f>
        <v>0</v>
      </c>
    </row>
    <row r="171" spans="2:10" customFormat="1" ht="15" thickBot="1" x14ac:dyDescent="0.35">
      <c r="B171" s="226">
        <v>3</v>
      </c>
      <c r="C171" s="227"/>
      <c r="D171" s="228"/>
      <c r="E171" s="227"/>
      <c r="F171" s="228"/>
      <c r="G171" s="229"/>
      <c r="H171" s="230"/>
      <c r="I171" s="231"/>
      <c r="J171" s="232"/>
    </row>
    <row r="172" spans="2:10" customFormat="1" ht="50.4" customHeight="1" x14ac:dyDescent="0.3">
      <c r="B172" s="130">
        <f>+B169+1</f>
        <v>82</v>
      </c>
      <c r="C172" s="215" t="s">
        <v>108</v>
      </c>
      <c r="D172" s="216" t="s">
        <v>176</v>
      </c>
      <c r="E172" s="215">
        <v>82311</v>
      </c>
      <c r="F172" s="152" t="s">
        <v>177</v>
      </c>
      <c r="G172" s="216" t="s">
        <v>47</v>
      </c>
      <c r="H172" s="218">
        <v>5555.8</v>
      </c>
      <c r="I172" s="219"/>
      <c r="J172" s="205">
        <f t="shared" ref="J172:J175" si="29">ROUND((H172*I172),0)</f>
        <v>0</v>
      </c>
    </row>
    <row r="173" spans="2:10" customFormat="1" ht="27" customHeight="1" x14ac:dyDescent="0.3">
      <c r="B173" s="130">
        <f t="shared" ref="B173:B175" si="30">+B172+1</f>
        <v>83</v>
      </c>
      <c r="C173" s="215" t="s">
        <v>109</v>
      </c>
      <c r="D173" s="216" t="s">
        <v>178</v>
      </c>
      <c r="E173" s="215">
        <v>83111</v>
      </c>
      <c r="F173" s="233" t="s">
        <v>179</v>
      </c>
      <c r="G173" s="216" t="s">
        <v>22</v>
      </c>
      <c r="H173" s="218">
        <v>853.1</v>
      </c>
      <c r="I173" s="219"/>
      <c r="J173" s="205">
        <f t="shared" si="29"/>
        <v>0</v>
      </c>
    </row>
    <row r="174" spans="2:10" customFormat="1" ht="42" customHeight="1" x14ac:dyDescent="0.3">
      <c r="B174" s="130">
        <f t="shared" si="30"/>
        <v>84</v>
      </c>
      <c r="C174" s="215" t="s">
        <v>110</v>
      </c>
      <c r="D174" s="216" t="s">
        <v>180</v>
      </c>
      <c r="E174" s="215">
        <v>83201</v>
      </c>
      <c r="F174" s="217" t="s">
        <v>80</v>
      </c>
      <c r="G174" s="216" t="s">
        <v>22</v>
      </c>
      <c r="H174" s="218">
        <v>943.4</v>
      </c>
      <c r="I174" s="219"/>
      <c r="J174" s="205">
        <f t="shared" si="29"/>
        <v>0</v>
      </c>
    </row>
    <row r="175" spans="2:10" customFormat="1" ht="29.4" customHeight="1" x14ac:dyDescent="0.3">
      <c r="B175" s="130">
        <f t="shared" si="30"/>
        <v>85</v>
      </c>
      <c r="C175" s="215" t="s">
        <v>112</v>
      </c>
      <c r="D175" s="216" t="s">
        <v>181</v>
      </c>
      <c r="E175" s="215">
        <v>83301</v>
      </c>
      <c r="F175" s="233" t="s">
        <v>182</v>
      </c>
      <c r="G175" s="216" t="s">
        <v>22</v>
      </c>
      <c r="H175" s="218">
        <v>978.3</v>
      </c>
      <c r="I175" s="219"/>
      <c r="J175" s="205">
        <f t="shared" si="29"/>
        <v>0</v>
      </c>
    </row>
    <row r="176" spans="2:10" customFormat="1" ht="15" thickBot="1" x14ac:dyDescent="0.35">
      <c r="B176" s="81" t="s">
        <v>183</v>
      </c>
      <c r="C176" s="82"/>
      <c r="D176" s="221"/>
      <c r="E176" s="82"/>
      <c r="F176" s="83"/>
      <c r="G176" s="222"/>
      <c r="H176" s="223"/>
      <c r="I176" s="224"/>
      <c r="J176" s="225">
        <f>SUM(J172:J175)</f>
        <v>0</v>
      </c>
    </row>
    <row r="177" spans="2:10" customFormat="1" ht="15" thickBot="1" x14ac:dyDescent="0.35">
      <c r="B177" s="226">
        <v>4</v>
      </c>
      <c r="C177" s="227"/>
      <c r="D177" s="228"/>
      <c r="E177" s="227"/>
      <c r="F177" s="228"/>
      <c r="G177" s="229"/>
      <c r="H177" s="230"/>
      <c r="I177" s="231"/>
      <c r="J177" s="232"/>
    </row>
    <row r="178" spans="2:10" customFormat="1" ht="37.799999999999997" customHeight="1" x14ac:dyDescent="0.3">
      <c r="B178" s="130">
        <f>+B175+1</f>
        <v>86</v>
      </c>
      <c r="C178" s="234" t="s">
        <v>116</v>
      </c>
      <c r="D178" s="235" t="s">
        <v>184</v>
      </c>
      <c r="E178" s="234">
        <v>84202</v>
      </c>
      <c r="F178" s="217" t="s">
        <v>103</v>
      </c>
      <c r="G178" s="216" t="s">
        <v>47</v>
      </c>
      <c r="H178" s="218">
        <v>3670.5</v>
      </c>
      <c r="I178" s="219"/>
      <c r="J178" s="205">
        <f t="shared" ref="J178:J184" si="31">ROUND((H178*I178),0)</f>
        <v>0</v>
      </c>
    </row>
    <row r="179" spans="2:10" customFormat="1" ht="37.799999999999997" customHeight="1" x14ac:dyDescent="0.3">
      <c r="B179" s="130">
        <f t="shared" ref="B179:B180" si="32">+B178+1</f>
        <v>87</v>
      </c>
      <c r="C179" s="215" t="s">
        <v>117</v>
      </c>
      <c r="D179" s="216" t="s">
        <v>185</v>
      </c>
      <c r="E179" s="215">
        <v>84211</v>
      </c>
      <c r="F179" s="217" t="s">
        <v>186</v>
      </c>
      <c r="G179" s="216" t="s">
        <v>47</v>
      </c>
      <c r="H179" s="218">
        <v>3670.5</v>
      </c>
      <c r="I179" s="219"/>
      <c r="J179" s="205">
        <f t="shared" si="31"/>
        <v>0</v>
      </c>
    </row>
    <row r="180" spans="2:10" customFormat="1" ht="37.799999999999997" customHeight="1" x14ac:dyDescent="0.3">
      <c r="B180" s="130">
        <f t="shared" si="32"/>
        <v>88</v>
      </c>
      <c r="C180" s="215" t="s">
        <v>121</v>
      </c>
      <c r="D180" s="216" t="s">
        <v>187</v>
      </c>
      <c r="E180" s="215">
        <v>84502</v>
      </c>
      <c r="F180" s="217" t="s">
        <v>188</v>
      </c>
      <c r="G180" s="216" t="s">
        <v>22</v>
      </c>
      <c r="H180" s="218">
        <v>550.6</v>
      </c>
      <c r="I180" s="219"/>
      <c r="J180" s="205">
        <f t="shared" si="31"/>
        <v>0</v>
      </c>
    </row>
    <row r="181" spans="2:10" customFormat="1" ht="37.799999999999997" customHeight="1" x14ac:dyDescent="0.3">
      <c r="B181" s="130">
        <f>+B178+1</f>
        <v>87</v>
      </c>
      <c r="C181" s="215" t="s">
        <v>150</v>
      </c>
      <c r="D181" s="216" t="s">
        <v>189</v>
      </c>
      <c r="E181" s="215">
        <v>86713</v>
      </c>
      <c r="F181" s="217" t="s">
        <v>190</v>
      </c>
      <c r="G181" s="216" t="s">
        <v>22</v>
      </c>
      <c r="H181" s="218">
        <v>140.80000000000001</v>
      </c>
      <c r="I181" s="219"/>
      <c r="J181" s="205">
        <f t="shared" si="31"/>
        <v>0</v>
      </c>
    </row>
    <row r="182" spans="2:10" customFormat="1" ht="37.799999999999997" customHeight="1" x14ac:dyDescent="0.3">
      <c r="B182" s="130">
        <f t="shared" ref="B182:B184" si="33">+B179+1</f>
        <v>88</v>
      </c>
      <c r="C182" s="215" t="s">
        <v>191</v>
      </c>
      <c r="D182" s="216" t="s">
        <v>192</v>
      </c>
      <c r="E182" s="215">
        <v>86401</v>
      </c>
      <c r="F182" s="152" t="s">
        <v>81</v>
      </c>
      <c r="G182" s="216" t="s">
        <v>39</v>
      </c>
      <c r="H182" s="218">
        <v>5866.6</v>
      </c>
      <c r="I182" s="219"/>
      <c r="J182" s="205">
        <f t="shared" si="31"/>
        <v>0</v>
      </c>
    </row>
    <row r="183" spans="2:10" customFormat="1" ht="37.799999999999997" customHeight="1" x14ac:dyDescent="0.3">
      <c r="B183" s="130">
        <f t="shared" si="33"/>
        <v>89</v>
      </c>
      <c r="C183" s="215" t="s">
        <v>193</v>
      </c>
      <c r="D183" s="216" t="s">
        <v>194</v>
      </c>
      <c r="E183" s="215">
        <v>89013</v>
      </c>
      <c r="F183" s="217" t="s">
        <v>195</v>
      </c>
      <c r="G183" s="216" t="s">
        <v>196</v>
      </c>
      <c r="H183" s="218">
        <v>7265.2</v>
      </c>
      <c r="I183" s="219"/>
      <c r="J183" s="205">
        <f t="shared" si="31"/>
        <v>0</v>
      </c>
    </row>
    <row r="184" spans="2:10" customFormat="1" ht="37.799999999999997" customHeight="1" x14ac:dyDescent="0.3">
      <c r="B184" s="130">
        <f t="shared" si="33"/>
        <v>88</v>
      </c>
      <c r="C184" s="215" t="s">
        <v>197</v>
      </c>
      <c r="D184" s="216" t="s">
        <v>198</v>
      </c>
      <c r="E184" s="215">
        <v>86723</v>
      </c>
      <c r="F184" s="217" t="s">
        <v>199</v>
      </c>
      <c r="G184" s="216" t="s">
        <v>120</v>
      </c>
      <c r="H184" s="218">
        <v>700</v>
      </c>
      <c r="I184" s="219"/>
      <c r="J184" s="205">
        <f t="shared" si="31"/>
        <v>0</v>
      </c>
    </row>
    <row r="185" spans="2:10" customFormat="1" ht="15" thickBot="1" x14ac:dyDescent="0.35">
      <c r="B185" s="81" t="s">
        <v>200</v>
      </c>
      <c r="C185" s="82"/>
      <c r="D185" s="221"/>
      <c r="E185" s="82"/>
      <c r="F185" s="83"/>
      <c r="G185" s="222"/>
      <c r="H185" s="223"/>
      <c r="I185" s="224"/>
      <c r="J185" s="225">
        <f>SUM(J178:J184)</f>
        <v>0</v>
      </c>
    </row>
    <row r="186" spans="2:10" customFormat="1" ht="15" thickBot="1" x14ac:dyDescent="0.35">
      <c r="B186" s="226">
        <v>5</v>
      </c>
      <c r="C186" s="227"/>
      <c r="D186" s="228"/>
      <c r="E186" s="227"/>
      <c r="F186" s="228"/>
      <c r="G186" s="229"/>
      <c r="H186" s="230"/>
      <c r="I186" s="231"/>
      <c r="J186" s="232"/>
    </row>
    <row r="187" spans="2:10" customFormat="1" ht="29.4" customHeight="1" x14ac:dyDescent="0.3">
      <c r="B187" s="130">
        <f>+B184+1</f>
        <v>89</v>
      </c>
      <c r="C187" s="215" t="s">
        <v>201</v>
      </c>
      <c r="D187" s="216" t="s">
        <v>202</v>
      </c>
      <c r="E187" s="215">
        <v>86803</v>
      </c>
      <c r="F187" s="152" t="s">
        <v>203</v>
      </c>
      <c r="G187" s="216" t="s">
        <v>22</v>
      </c>
      <c r="H187" s="218">
        <v>588.4</v>
      </c>
      <c r="I187" s="219"/>
      <c r="J187" s="205">
        <f t="shared" ref="J187:J200" si="34">ROUND((H187*I187),0)</f>
        <v>0</v>
      </c>
    </row>
    <row r="188" spans="2:10" customFormat="1" ht="50.4" customHeight="1" x14ac:dyDescent="0.3">
      <c r="B188" s="130">
        <f t="shared" ref="B188:B227" si="35">+B187+1</f>
        <v>90</v>
      </c>
      <c r="C188" s="220" t="s">
        <v>204</v>
      </c>
      <c r="D188" s="216" t="s">
        <v>205</v>
      </c>
      <c r="E188" s="220">
        <v>86832</v>
      </c>
      <c r="F188" s="152" t="s">
        <v>206</v>
      </c>
      <c r="G188" s="216" t="s">
        <v>47</v>
      </c>
      <c r="H188" s="218">
        <v>2355.1999999999998</v>
      </c>
      <c r="I188" s="219"/>
      <c r="J188" s="205">
        <f t="shared" si="34"/>
        <v>0</v>
      </c>
    </row>
    <row r="189" spans="2:10" customFormat="1" ht="50.4" customHeight="1" x14ac:dyDescent="0.3">
      <c r="B189" s="130">
        <f t="shared" si="35"/>
        <v>91</v>
      </c>
      <c r="C189" s="220" t="s">
        <v>207</v>
      </c>
      <c r="D189" s="216" t="s">
        <v>205</v>
      </c>
      <c r="E189" s="220">
        <v>86832</v>
      </c>
      <c r="F189" s="217" t="s">
        <v>208</v>
      </c>
      <c r="G189" s="216" t="s">
        <v>47</v>
      </c>
      <c r="H189" s="218">
        <v>844.8</v>
      </c>
      <c r="I189" s="219"/>
      <c r="J189" s="205">
        <f t="shared" si="34"/>
        <v>0</v>
      </c>
    </row>
    <row r="190" spans="2:10" customFormat="1" ht="50.4" customHeight="1" x14ac:dyDescent="0.3">
      <c r="B190" s="130">
        <f t="shared" si="35"/>
        <v>92</v>
      </c>
      <c r="C190" s="220" t="s">
        <v>209</v>
      </c>
      <c r="D190" s="216" t="s">
        <v>205</v>
      </c>
      <c r="E190" s="220">
        <v>86832</v>
      </c>
      <c r="F190" s="217" t="s">
        <v>210</v>
      </c>
      <c r="G190" s="216" t="s">
        <v>47</v>
      </c>
      <c r="H190" s="218">
        <v>761.6</v>
      </c>
      <c r="I190" s="219"/>
      <c r="J190" s="205">
        <f t="shared" si="34"/>
        <v>0</v>
      </c>
    </row>
    <row r="191" spans="2:10" customFormat="1" ht="25.95" customHeight="1" x14ac:dyDescent="0.3">
      <c r="B191" s="130">
        <f t="shared" si="35"/>
        <v>93</v>
      </c>
      <c r="C191" s="220" t="s">
        <v>211</v>
      </c>
      <c r="D191" s="216" t="s">
        <v>212</v>
      </c>
      <c r="E191" s="220">
        <v>86812</v>
      </c>
      <c r="F191" s="152" t="s">
        <v>213</v>
      </c>
      <c r="G191" s="216" t="s">
        <v>47</v>
      </c>
      <c r="H191" s="218">
        <v>328.4</v>
      </c>
      <c r="I191" s="219"/>
      <c r="J191" s="205">
        <f t="shared" si="34"/>
        <v>0</v>
      </c>
    </row>
    <row r="192" spans="2:10" customFormat="1" ht="30.6" customHeight="1" x14ac:dyDescent="0.3">
      <c r="B192" s="130">
        <f t="shared" si="35"/>
        <v>94</v>
      </c>
      <c r="C192" s="220" t="s">
        <v>214</v>
      </c>
      <c r="D192" s="216" t="s">
        <v>215</v>
      </c>
      <c r="E192" s="220">
        <v>86211</v>
      </c>
      <c r="F192" s="217" t="s">
        <v>216</v>
      </c>
      <c r="G192" s="216" t="s">
        <v>120</v>
      </c>
      <c r="H192" s="218">
        <v>66</v>
      </c>
      <c r="I192" s="219"/>
      <c r="J192" s="205">
        <f t="shared" si="34"/>
        <v>0</v>
      </c>
    </row>
    <row r="193" spans="2:10" customFormat="1" ht="26.4" x14ac:dyDescent="0.3">
      <c r="B193" s="130">
        <f t="shared" si="35"/>
        <v>95</v>
      </c>
      <c r="C193" s="220" t="s">
        <v>217</v>
      </c>
      <c r="D193" s="216" t="s">
        <v>218</v>
      </c>
      <c r="E193" s="220">
        <v>86229</v>
      </c>
      <c r="F193" s="152" t="s">
        <v>219</v>
      </c>
      <c r="G193" s="216" t="s">
        <v>22</v>
      </c>
      <c r="H193" s="218">
        <v>4.7</v>
      </c>
      <c r="I193" s="219"/>
      <c r="J193" s="205">
        <f t="shared" si="34"/>
        <v>0</v>
      </c>
    </row>
    <row r="194" spans="2:10" customFormat="1" ht="32.4" customHeight="1" x14ac:dyDescent="0.3">
      <c r="B194" s="130">
        <f t="shared" si="35"/>
        <v>96</v>
      </c>
      <c r="C194" s="220" t="s">
        <v>220</v>
      </c>
      <c r="D194" s="216" t="s">
        <v>218</v>
      </c>
      <c r="E194" s="220">
        <v>86232</v>
      </c>
      <c r="F194" s="217" t="s">
        <v>221</v>
      </c>
      <c r="G194" s="216" t="s">
        <v>72</v>
      </c>
      <c r="H194" s="218">
        <v>6</v>
      </c>
      <c r="I194" s="219"/>
      <c r="J194" s="205">
        <f t="shared" si="34"/>
        <v>0</v>
      </c>
    </row>
    <row r="195" spans="2:10" customFormat="1" ht="26.4" x14ac:dyDescent="0.3">
      <c r="B195" s="130">
        <f t="shared" si="35"/>
        <v>97</v>
      </c>
      <c r="C195" s="220" t="s">
        <v>222</v>
      </c>
      <c r="D195" s="216" t="s">
        <v>223</v>
      </c>
      <c r="E195" s="220">
        <v>86304</v>
      </c>
      <c r="F195" s="152" t="s">
        <v>224</v>
      </c>
      <c r="G195" s="216" t="s">
        <v>22</v>
      </c>
      <c r="H195" s="218">
        <v>70.5</v>
      </c>
      <c r="I195" s="219"/>
      <c r="J195" s="205">
        <f t="shared" si="34"/>
        <v>0</v>
      </c>
    </row>
    <row r="196" spans="2:10" customFormat="1" ht="27.6" x14ac:dyDescent="0.3">
      <c r="B196" s="130">
        <f t="shared" si="35"/>
        <v>98</v>
      </c>
      <c r="C196" s="220" t="s">
        <v>225</v>
      </c>
      <c r="D196" s="216" t="s">
        <v>223</v>
      </c>
      <c r="E196" s="220" t="s">
        <v>226</v>
      </c>
      <c r="F196" s="217" t="s">
        <v>35</v>
      </c>
      <c r="G196" s="216" t="s">
        <v>22</v>
      </c>
      <c r="H196" s="218">
        <v>91.6</v>
      </c>
      <c r="I196" s="219"/>
      <c r="J196" s="205">
        <f t="shared" si="34"/>
        <v>0</v>
      </c>
    </row>
    <row r="197" spans="2:10" customFormat="1" ht="26.4" x14ac:dyDescent="0.3">
      <c r="B197" s="130">
        <f t="shared" si="35"/>
        <v>99</v>
      </c>
      <c r="C197" s="215" t="s">
        <v>227</v>
      </c>
      <c r="D197" s="216" t="s">
        <v>192</v>
      </c>
      <c r="E197" s="215">
        <v>86401</v>
      </c>
      <c r="F197" s="152" t="s">
        <v>81</v>
      </c>
      <c r="G197" s="216" t="s">
        <v>39</v>
      </c>
      <c r="H197" s="218">
        <v>21023.9</v>
      </c>
      <c r="I197" s="219"/>
      <c r="J197" s="205">
        <f t="shared" si="34"/>
        <v>0</v>
      </c>
    </row>
    <row r="198" spans="2:10" customFormat="1" ht="36.6" customHeight="1" x14ac:dyDescent="0.3">
      <c r="B198" s="130">
        <f t="shared" si="35"/>
        <v>100</v>
      </c>
      <c r="C198" s="215" t="s">
        <v>228</v>
      </c>
      <c r="D198" s="216" t="s">
        <v>229</v>
      </c>
      <c r="E198" s="215" t="s">
        <v>230</v>
      </c>
      <c r="F198" s="152" t="s">
        <v>231</v>
      </c>
      <c r="G198" s="216" t="s">
        <v>120</v>
      </c>
      <c r="H198" s="218">
        <v>49</v>
      </c>
      <c r="I198" s="219"/>
      <c r="J198" s="205">
        <f t="shared" si="34"/>
        <v>0</v>
      </c>
    </row>
    <row r="199" spans="2:10" customFormat="1" ht="27.6" x14ac:dyDescent="0.3">
      <c r="B199" s="130">
        <f t="shared" si="35"/>
        <v>101</v>
      </c>
      <c r="C199" s="215" t="s">
        <v>232</v>
      </c>
      <c r="D199" s="216" t="s">
        <v>233</v>
      </c>
      <c r="E199" s="215" t="s">
        <v>234</v>
      </c>
      <c r="F199" s="217" t="s">
        <v>235</v>
      </c>
      <c r="G199" s="216" t="s">
        <v>72</v>
      </c>
      <c r="H199" s="218">
        <v>10</v>
      </c>
      <c r="I199" s="219"/>
      <c r="J199" s="205">
        <f t="shared" si="34"/>
        <v>0</v>
      </c>
    </row>
    <row r="200" spans="2:10" customFormat="1" ht="27.6" x14ac:dyDescent="0.3">
      <c r="B200" s="130">
        <f t="shared" si="35"/>
        <v>102</v>
      </c>
      <c r="C200" s="215" t="s">
        <v>236</v>
      </c>
      <c r="D200" s="216" t="s">
        <v>237</v>
      </c>
      <c r="E200" s="215" t="s">
        <v>238</v>
      </c>
      <c r="F200" s="217" t="s">
        <v>239</v>
      </c>
      <c r="G200" s="216" t="s">
        <v>120</v>
      </c>
      <c r="H200" s="218">
        <v>16</v>
      </c>
      <c r="I200" s="219"/>
      <c r="J200" s="205">
        <f t="shared" si="34"/>
        <v>0</v>
      </c>
    </row>
    <row r="201" spans="2:10" customFormat="1" ht="15" thickBot="1" x14ac:dyDescent="0.35">
      <c r="B201" s="81" t="s">
        <v>240</v>
      </c>
      <c r="C201" s="82"/>
      <c r="D201" s="221"/>
      <c r="E201" s="82"/>
      <c r="F201" s="83"/>
      <c r="G201" s="222"/>
      <c r="H201" s="223"/>
      <c r="I201" s="224"/>
      <c r="J201" s="225">
        <f>SUM(J187:J200)</f>
        <v>0</v>
      </c>
    </row>
    <row r="202" spans="2:10" customFormat="1" ht="15" thickBot="1" x14ac:dyDescent="0.35">
      <c r="B202" s="226">
        <v>6</v>
      </c>
      <c r="C202" s="227"/>
      <c r="D202" s="228"/>
      <c r="E202" s="227"/>
      <c r="F202" s="228"/>
      <c r="G202" s="229"/>
      <c r="H202" s="230"/>
      <c r="I202" s="231"/>
      <c r="J202" s="232"/>
    </row>
    <row r="203" spans="2:10" customFormat="1" x14ac:dyDescent="0.3">
      <c r="B203" s="130">
        <f>+B200+1</f>
        <v>103</v>
      </c>
      <c r="C203" s="215" t="s">
        <v>241</v>
      </c>
      <c r="D203" s="216" t="s">
        <v>242</v>
      </c>
      <c r="E203" s="215">
        <v>86001</v>
      </c>
      <c r="F203" s="217" t="s">
        <v>243</v>
      </c>
      <c r="G203" s="216" t="s">
        <v>22</v>
      </c>
      <c r="H203" s="218">
        <v>74.3</v>
      </c>
      <c r="I203" s="219"/>
      <c r="J203" s="205">
        <f t="shared" ref="J203:J211" si="36">ROUND((H203*I203),0)</f>
        <v>0</v>
      </c>
    </row>
    <row r="204" spans="2:10" customFormat="1" ht="34.200000000000003" customHeight="1" x14ac:dyDescent="0.3">
      <c r="B204" s="130">
        <f t="shared" si="35"/>
        <v>104</v>
      </c>
      <c r="C204" s="215" t="s">
        <v>244</v>
      </c>
      <c r="D204" s="216"/>
      <c r="E204" s="215">
        <v>10212</v>
      </c>
      <c r="F204" s="217" t="s">
        <v>245</v>
      </c>
      <c r="G204" s="216" t="s">
        <v>47</v>
      </c>
      <c r="H204" s="218">
        <v>12.5</v>
      </c>
      <c r="I204" s="219"/>
      <c r="J204" s="205">
        <f t="shared" si="36"/>
        <v>0</v>
      </c>
    </row>
    <row r="205" spans="2:10" customFormat="1" ht="34.200000000000003" customHeight="1" x14ac:dyDescent="0.3">
      <c r="B205" s="130">
        <f t="shared" si="35"/>
        <v>105</v>
      </c>
      <c r="C205" s="215" t="s">
        <v>246</v>
      </c>
      <c r="D205" s="216" t="s">
        <v>223</v>
      </c>
      <c r="E205" s="215">
        <v>86305</v>
      </c>
      <c r="F205" s="152" t="s">
        <v>269</v>
      </c>
      <c r="G205" s="216" t="s">
        <v>22</v>
      </c>
      <c r="H205" s="218">
        <v>0.6</v>
      </c>
      <c r="I205" s="219"/>
      <c r="J205" s="205">
        <f t="shared" si="36"/>
        <v>0</v>
      </c>
    </row>
    <row r="206" spans="2:10" customFormat="1" ht="34.200000000000003" customHeight="1" x14ac:dyDescent="0.3">
      <c r="B206" s="130">
        <f t="shared" si="35"/>
        <v>106</v>
      </c>
      <c r="C206" s="215" t="s">
        <v>247</v>
      </c>
      <c r="D206" s="216" t="s">
        <v>192</v>
      </c>
      <c r="E206" s="215">
        <v>86401</v>
      </c>
      <c r="F206" s="152" t="s">
        <v>81</v>
      </c>
      <c r="G206" s="216" t="s">
        <v>39</v>
      </c>
      <c r="H206" s="218">
        <v>483.5</v>
      </c>
      <c r="I206" s="219"/>
      <c r="J206" s="205">
        <f t="shared" si="36"/>
        <v>0</v>
      </c>
    </row>
    <row r="207" spans="2:10" customFormat="1" ht="34.200000000000003" customHeight="1" x14ac:dyDescent="0.3">
      <c r="B207" s="130">
        <f t="shared" si="35"/>
        <v>107</v>
      </c>
      <c r="C207" s="220" t="s">
        <v>248</v>
      </c>
      <c r="D207" s="216" t="s">
        <v>223</v>
      </c>
      <c r="E207" s="220">
        <v>86304</v>
      </c>
      <c r="F207" s="217" t="s">
        <v>35</v>
      </c>
      <c r="G207" s="216" t="s">
        <v>22</v>
      </c>
      <c r="H207" s="218">
        <v>4.2</v>
      </c>
      <c r="I207" s="219"/>
      <c r="J207" s="205">
        <f t="shared" si="36"/>
        <v>0</v>
      </c>
    </row>
    <row r="208" spans="2:10" customFormat="1" ht="35.4" customHeight="1" x14ac:dyDescent="0.3">
      <c r="B208" s="130">
        <f t="shared" si="35"/>
        <v>108</v>
      </c>
      <c r="C208" s="215" t="s">
        <v>249</v>
      </c>
      <c r="D208" s="216" t="s">
        <v>250</v>
      </c>
      <c r="E208" s="215">
        <v>86102</v>
      </c>
      <c r="F208" s="217" t="s">
        <v>251</v>
      </c>
      <c r="G208" s="216" t="s">
        <v>22</v>
      </c>
      <c r="H208" s="218">
        <v>69.400000000000006</v>
      </c>
      <c r="I208" s="219"/>
      <c r="J208" s="205">
        <f t="shared" si="36"/>
        <v>0</v>
      </c>
    </row>
    <row r="209" spans="2:10" customFormat="1" ht="34.200000000000003" customHeight="1" x14ac:dyDescent="0.3">
      <c r="B209" s="130">
        <f t="shared" si="35"/>
        <v>109</v>
      </c>
      <c r="C209" s="215" t="s">
        <v>252</v>
      </c>
      <c r="D209" s="216" t="s">
        <v>229</v>
      </c>
      <c r="E209" s="215">
        <v>86501</v>
      </c>
      <c r="F209" s="217" t="s">
        <v>231</v>
      </c>
      <c r="G209" s="216" t="s">
        <v>39</v>
      </c>
      <c r="H209" s="218">
        <v>572.6</v>
      </c>
      <c r="I209" s="219"/>
      <c r="J209" s="205">
        <f t="shared" si="36"/>
        <v>0</v>
      </c>
    </row>
    <row r="210" spans="2:10" customFormat="1" ht="34.200000000000003" customHeight="1" x14ac:dyDescent="0.3">
      <c r="B210" s="130">
        <f t="shared" si="35"/>
        <v>110</v>
      </c>
      <c r="C210" s="215" t="s">
        <v>253</v>
      </c>
      <c r="D210" s="216" t="s">
        <v>254</v>
      </c>
      <c r="E210" s="215">
        <v>86502</v>
      </c>
      <c r="F210" s="217" t="s">
        <v>255</v>
      </c>
      <c r="G210" s="216" t="s">
        <v>39</v>
      </c>
      <c r="H210" s="218">
        <v>572.6</v>
      </c>
      <c r="I210" s="219"/>
      <c r="J210" s="205">
        <f t="shared" si="36"/>
        <v>0</v>
      </c>
    </row>
    <row r="211" spans="2:10" customFormat="1" ht="34.200000000000003" customHeight="1" x14ac:dyDescent="0.3">
      <c r="B211" s="130">
        <f t="shared" si="35"/>
        <v>111</v>
      </c>
      <c r="C211" s="215" t="s">
        <v>256</v>
      </c>
      <c r="D211" s="216" t="s">
        <v>257</v>
      </c>
      <c r="E211" s="215">
        <v>86503</v>
      </c>
      <c r="F211" s="217" t="s">
        <v>258</v>
      </c>
      <c r="G211" s="216" t="s">
        <v>39</v>
      </c>
      <c r="H211" s="218">
        <v>572.6</v>
      </c>
      <c r="I211" s="219"/>
      <c r="J211" s="205">
        <f t="shared" si="36"/>
        <v>0</v>
      </c>
    </row>
    <row r="212" spans="2:10" customFormat="1" ht="15" thickBot="1" x14ac:dyDescent="0.35">
      <c r="B212" s="81" t="s">
        <v>259</v>
      </c>
      <c r="C212" s="82"/>
      <c r="D212" s="83"/>
      <c r="E212" s="82"/>
      <c r="F212" s="83"/>
      <c r="G212" s="222"/>
      <c r="H212" s="223"/>
      <c r="I212" s="224"/>
      <c r="J212" s="225">
        <f>SUM(J203:J211)</f>
        <v>0</v>
      </c>
    </row>
    <row r="213" spans="2:10" customFormat="1" ht="15" thickBot="1" x14ac:dyDescent="0.35">
      <c r="B213" s="226">
        <v>7</v>
      </c>
      <c r="C213" s="227"/>
      <c r="D213" s="228"/>
      <c r="E213" s="227"/>
      <c r="F213" s="228"/>
      <c r="G213" s="229"/>
      <c r="H213" s="230"/>
      <c r="I213" s="231"/>
      <c r="J213" s="232"/>
    </row>
    <row r="214" spans="2:10" customFormat="1" x14ac:dyDescent="0.3">
      <c r="B214" s="130">
        <f>+B211+1</f>
        <v>112</v>
      </c>
      <c r="C214" s="215" t="s">
        <v>260</v>
      </c>
      <c r="D214" s="216" t="s">
        <v>242</v>
      </c>
      <c r="E214" s="215">
        <v>86001</v>
      </c>
      <c r="F214" s="217" t="s">
        <v>243</v>
      </c>
      <c r="G214" s="216" t="s">
        <v>22</v>
      </c>
      <c r="H214" s="218">
        <v>44</v>
      </c>
      <c r="I214" s="219"/>
      <c r="J214" s="205">
        <f t="shared" ref="J214:J221" si="37">ROUND((H214*I214),0)</f>
        <v>0</v>
      </c>
    </row>
    <row r="215" spans="2:10" customFormat="1" ht="46.8" customHeight="1" x14ac:dyDescent="0.3">
      <c r="B215" s="130">
        <f t="shared" si="35"/>
        <v>113</v>
      </c>
      <c r="C215" s="215" t="s">
        <v>261</v>
      </c>
      <c r="D215" s="216" t="s">
        <v>262</v>
      </c>
      <c r="E215" s="215">
        <v>86631</v>
      </c>
      <c r="F215" s="152" t="s">
        <v>263</v>
      </c>
      <c r="G215" s="216" t="s">
        <v>120</v>
      </c>
      <c r="H215" s="218">
        <v>6</v>
      </c>
      <c r="I215" s="219"/>
      <c r="J215" s="205">
        <f t="shared" si="37"/>
        <v>0</v>
      </c>
    </row>
    <row r="216" spans="2:10" customFormat="1" ht="46.8" customHeight="1" x14ac:dyDescent="0.3">
      <c r="B216" s="130">
        <f t="shared" si="35"/>
        <v>114</v>
      </c>
      <c r="C216" s="215" t="s">
        <v>264</v>
      </c>
      <c r="D216" s="216" t="s">
        <v>223</v>
      </c>
      <c r="E216" s="215">
        <v>86304</v>
      </c>
      <c r="F216" s="152" t="s">
        <v>224</v>
      </c>
      <c r="G216" s="216" t="s">
        <v>22</v>
      </c>
      <c r="H216" s="218">
        <v>7.8</v>
      </c>
      <c r="I216" s="219"/>
      <c r="J216" s="205">
        <f t="shared" si="37"/>
        <v>0</v>
      </c>
    </row>
    <row r="217" spans="2:10" customFormat="1" ht="46.8" customHeight="1" x14ac:dyDescent="0.3">
      <c r="B217" s="130">
        <f t="shared" si="35"/>
        <v>115</v>
      </c>
      <c r="C217" s="215" t="s">
        <v>265</v>
      </c>
      <c r="D217" s="216" t="s">
        <v>192</v>
      </c>
      <c r="E217" s="215">
        <v>86401</v>
      </c>
      <c r="F217" s="152" t="s">
        <v>81</v>
      </c>
      <c r="G217" s="216" t="s">
        <v>39</v>
      </c>
      <c r="H217" s="218">
        <v>810.3</v>
      </c>
      <c r="I217" s="219"/>
      <c r="J217" s="205">
        <f t="shared" si="37"/>
        <v>0</v>
      </c>
    </row>
    <row r="218" spans="2:10" customFormat="1" ht="46.8" customHeight="1" x14ac:dyDescent="0.3">
      <c r="B218" s="130">
        <f t="shared" si="35"/>
        <v>116</v>
      </c>
      <c r="C218" s="220" t="s">
        <v>266</v>
      </c>
      <c r="D218" s="216" t="s">
        <v>171</v>
      </c>
      <c r="E218" s="220" t="s">
        <v>267</v>
      </c>
      <c r="F218" s="217" t="s">
        <v>172</v>
      </c>
      <c r="G218" s="216" t="s">
        <v>47</v>
      </c>
      <c r="H218" s="218">
        <v>24.5</v>
      </c>
      <c r="I218" s="219"/>
      <c r="J218" s="205">
        <f t="shared" si="37"/>
        <v>0</v>
      </c>
    </row>
    <row r="219" spans="2:10" customFormat="1" ht="46.8" customHeight="1" x14ac:dyDescent="0.3">
      <c r="B219" s="130">
        <f t="shared" si="35"/>
        <v>117</v>
      </c>
      <c r="C219" s="215" t="s">
        <v>268</v>
      </c>
      <c r="D219" s="216" t="s">
        <v>223</v>
      </c>
      <c r="E219" s="215">
        <v>86305</v>
      </c>
      <c r="F219" s="152" t="s">
        <v>269</v>
      </c>
      <c r="G219" s="216" t="s">
        <v>22</v>
      </c>
      <c r="H219" s="218">
        <v>1.4</v>
      </c>
      <c r="I219" s="219"/>
      <c r="J219" s="205">
        <f t="shared" si="37"/>
        <v>0</v>
      </c>
    </row>
    <row r="220" spans="2:10" customFormat="1" ht="46.8" customHeight="1" x14ac:dyDescent="0.3">
      <c r="B220" s="130">
        <f t="shared" si="35"/>
        <v>118</v>
      </c>
      <c r="C220" s="215" t="s">
        <v>270</v>
      </c>
      <c r="D220" s="216" t="s">
        <v>271</v>
      </c>
      <c r="E220" s="215">
        <v>86108</v>
      </c>
      <c r="F220" s="217" t="s">
        <v>272</v>
      </c>
      <c r="G220" s="216" t="s">
        <v>22</v>
      </c>
      <c r="H220" s="218">
        <v>1.3</v>
      </c>
      <c r="I220" s="219"/>
      <c r="J220" s="205">
        <f t="shared" si="37"/>
        <v>0</v>
      </c>
    </row>
    <row r="221" spans="2:10" customFormat="1" ht="46.8" customHeight="1" x14ac:dyDescent="0.3">
      <c r="B221" s="130">
        <f t="shared" si="35"/>
        <v>119</v>
      </c>
      <c r="C221" s="215" t="s">
        <v>273</v>
      </c>
      <c r="D221" s="216" t="s">
        <v>178</v>
      </c>
      <c r="E221" s="215">
        <v>83111</v>
      </c>
      <c r="F221" s="217" t="s">
        <v>179</v>
      </c>
      <c r="G221" s="216" t="s">
        <v>22</v>
      </c>
      <c r="H221" s="218">
        <v>3.4</v>
      </c>
      <c r="I221" s="219"/>
      <c r="J221" s="205">
        <f t="shared" si="37"/>
        <v>0</v>
      </c>
    </row>
    <row r="222" spans="2:10" customFormat="1" ht="15" thickBot="1" x14ac:dyDescent="0.35">
      <c r="B222" s="81" t="s">
        <v>274</v>
      </c>
      <c r="C222" s="82"/>
      <c r="D222" s="83"/>
      <c r="E222" s="82"/>
      <c r="F222" s="83"/>
      <c r="G222" s="222"/>
      <c r="H222" s="223"/>
      <c r="I222" s="224"/>
      <c r="J222" s="225">
        <f>SUM(J214:J221)</f>
        <v>0</v>
      </c>
    </row>
    <row r="223" spans="2:10" customFormat="1" ht="15" thickBot="1" x14ac:dyDescent="0.35">
      <c r="B223" s="226">
        <v>8</v>
      </c>
      <c r="C223" s="227"/>
      <c r="D223" s="228"/>
      <c r="E223" s="227"/>
      <c r="F223" s="228"/>
      <c r="G223" s="229"/>
      <c r="H223" s="230"/>
      <c r="I223" s="231"/>
      <c r="J223" s="232"/>
    </row>
    <row r="224" spans="2:10" customFormat="1" ht="19.8" customHeight="1" x14ac:dyDescent="0.3">
      <c r="B224" s="130">
        <f>+B221+1</f>
        <v>120</v>
      </c>
      <c r="C224" s="216" t="s">
        <v>275</v>
      </c>
      <c r="D224" s="216" t="s">
        <v>276</v>
      </c>
      <c r="E224" s="216">
        <v>87001</v>
      </c>
      <c r="F224" s="217" t="s">
        <v>119</v>
      </c>
      <c r="G224" s="216" t="s">
        <v>120</v>
      </c>
      <c r="H224" s="218">
        <v>2100.6</v>
      </c>
      <c r="I224" s="219"/>
      <c r="J224" s="205">
        <f t="shared" ref="J224:J227" si="38">ROUND((H224*I224),0)</f>
        <v>0</v>
      </c>
    </row>
    <row r="225" spans="2:10" customFormat="1" ht="28.8" customHeight="1" x14ac:dyDescent="0.3">
      <c r="B225" s="130">
        <f t="shared" si="35"/>
        <v>121</v>
      </c>
      <c r="C225" s="215" t="s">
        <v>277</v>
      </c>
      <c r="D225" s="216" t="s">
        <v>278</v>
      </c>
      <c r="E225" s="215">
        <v>87003</v>
      </c>
      <c r="F225" s="217" t="s">
        <v>122</v>
      </c>
      <c r="G225" s="216" t="s">
        <v>47</v>
      </c>
      <c r="H225" s="218">
        <v>10</v>
      </c>
      <c r="I225" s="219"/>
      <c r="J225" s="205">
        <f t="shared" si="38"/>
        <v>0</v>
      </c>
    </row>
    <row r="226" spans="2:10" customFormat="1" ht="26.4" x14ac:dyDescent="0.3">
      <c r="B226" s="130">
        <f t="shared" si="35"/>
        <v>122</v>
      </c>
      <c r="C226" s="215" t="s">
        <v>279</v>
      </c>
      <c r="D226" s="216" t="s">
        <v>280</v>
      </c>
      <c r="E226" s="215" t="s">
        <v>281</v>
      </c>
      <c r="F226" s="152" t="s">
        <v>152</v>
      </c>
      <c r="G226" s="216" t="s">
        <v>72</v>
      </c>
      <c r="H226" s="218">
        <v>264</v>
      </c>
      <c r="I226" s="219"/>
      <c r="J226" s="205">
        <f t="shared" si="38"/>
        <v>0</v>
      </c>
    </row>
    <row r="227" spans="2:10" customFormat="1" ht="34.799999999999997" customHeight="1" x14ac:dyDescent="0.3">
      <c r="B227" s="130">
        <f t="shared" si="35"/>
        <v>123</v>
      </c>
      <c r="C227" s="215" t="s">
        <v>282</v>
      </c>
      <c r="D227" s="216" t="s">
        <v>283</v>
      </c>
      <c r="E227" s="215" t="s">
        <v>70</v>
      </c>
      <c r="F227" s="217" t="s">
        <v>71</v>
      </c>
      <c r="G227" s="216" t="s">
        <v>72</v>
      </c>
      <c r="H227" s="218">
        <v>17</v>
      </c>
      <c r="I227" s="219"/>
      <c r="J227" s="205">
        <f t="shared" si="38"/>
        <v>0</v>
      </c>
    </row>
    <row r="228" spans="2:10" ht="15" thickBot="1" x14ac:dyDescent="0.35">
      <c r="B228" s="81" t="s">
        <v>284</v>
      </c>
      <c r="C228" s="82"/>
      <c r="D228" s="83"/>
      <c r="E228" s="82"/>
      <c r="F228" s="83"/>
      <c r="G228" s="84"/>
      <c r="H228" s="85"/>
      <c r="I228" s="86"/>
      <c r="J228" s="87">
        <f>SUM(J224:J227)</f>
        <v>0</v>
      </c>
    </row>
    <row r="229" spans="2:10" ht="12.6" customHeight="1" thickBot="1" x14ac:dyDescent="0.35">
      <c r="B229" s="75"/>
      <c r="C229" s="76"/>
      <c r="D229" s="77"/>
      <c r="E229" s="76"/>
      <c r="F229" s="77"/>
      <c r="G229" s="78" t="s">
        <v>125</v>
      </c>
      <c r="H229" s="79"/>
      <c r="I229" s="79"/>
      <c r="J229" s="80">
        <f>+J222+J212+J201+J185+J176+J170+J165+J228</f>
        <v>0</v>
      </c>
    </row>
    <row r="230" spans="2:10" x14ac:dyDescent="0.3">
      <c r="B230" s="249"/>
      <c r="C230" s="88"/>
      <c r="D230" s="88"/>
      <c r="E230" s="89"/>
      <c r="F230" s="90"/>
      <c r="G230" s="90"/>
      <c r="H230" s="91"/>
      <c r="I230" s="91"/>
      <c r="J230" s="250"/>
    </row>
    <row r="231" spans="2:10" ht="15" thickBot="1" x14ac:dyDescent="0.35">
      <c r="B231" s="249"/>
      <c r="C231" s="88"/>
      <c r="D231" s="88"/>
      <c r="E231" s="89"/>
      <c r="F231" s="90"/>
      <c r="G231" s="90"/>
      <c r="H231" s="91"/>
      <c r="I231" s="91"/>
      <c r="J231" s="250"/>
    </row>
    <row r="232" spans="2:10" ht="21.6" customHeight="1" x14ac:dyDescent="0.3">
      <c r="B232" s="251"/>
      <c r="C232" s="92"/>
      <c r="D232" s="93"/>
      <c r="E232" s="94"/>
      <c r="F232" s="282" t="s">
        <v>285</v>
      </c>
      <c r="G232" s="283"/>
      <c r="H232" s="283"/>
      <c r="I232" s="283"/>
      <c r="J232" s="95"/>
    </row>
    <row r="233" spans="2:10" ht="21.6" customHeight="1" x14ac:dyDescent="0.3">
      <c r="B233" s="252"/>
      <c r="C233" s="97"/>
      <c r="D233" s="96"/>
      <c r="E233" s="94"/>
      <c r="F233" s="261" t="s">
        <v>286</v>
      </c>
      <c r="G233" s="262"/>
      <c r="H233" s="262"/>
      <c r="I233" s="262"/>
      <c r="J233" s="98"/>
    </row>
    <row r="234" spans="2:10" ht="21.6" customHeight="1" x14ac:dyDescent="0.3">
      <c r="B234" s="252"/>
      <c r="C234" s="97"/>
      <c r="D234" s="96"/>
      <c r="E234" s="94"/>
      <c r="F234" s="261" t="s">
        <v>287</v>
      </c>
      <c r="G234" s="262"/>
      <c r="H234" s="262"/>
      <c r="I234" s="262"/>
      <c r="J234" s="98"/>
    </row>
    <row r="235" spans="2:10" ht="21.6" customHeight="1" x14ac:dyDescent="0.3">
      <c r="B235" s="253"/>
      <c r="C235" s="100"/>
      <c r="D235" s="99"/>
      <c r="E235" s="101"/>
      <c r="F235" s="261" t="s">
        <v>288</v>
      </c>
      <c r="G235" s="262"/>
      <c r="H235" s="262"/>
      <c r="I235" s="262"/>
      <c r="J235" s="98"/>
    </row>
    <row r="236" spans="2:10" ht="21.6" customHeight="1" x14ac:dyDescent="0.3">
      <c r="B236" s="252"/>
      <c r="C236" s="97"/>
      <c r="D236" s="96"/>
      <c r="E236" s="102"/>
      <c r="F236" s="261" t="s">
        <v>289</v>
      </c>
      <c r="G236" s="262"/>
      <c r="H236" s="262"/>
      <c r="I236" s="262" t="s">
        <v>290</v>
      </c>
      <c r="J236" s="98"/>
    </row>
    <row r="237" spans="2:10" ht="21.6" customHeight="1" thickBot="1" x14ac:dyDescent="0.35">
      <c r="B237" s="251"/>
      <c r="C237" s="92"/>
      <c r="D237" s="93"/>
      <c r="E237" s="102"/>
      <c r="F237" s="258" t="s">
        <v>291</v>
      </c>
      <c r="G237" s="259"/>
      <c r="H237" s="259"/>
      <c r="I237" s="259"/>
      <c r="J237" s="103">
        <f>SUM(J232:J236)</f>
        <v>0</v>
      </c>
    </row>
    <row r="238" spans="2:10" ht="15" thickBot="1" x14ac:dyDescent="0.35">
      <c r="B238" s="254"/>
      <c r="C238" s="104"/>
      <c r="D238" s="105"/>
      <c r="E238" s="106"/>
      <c r="F238" s="107"/>
      <c r="G238" s="108"/>
      <c r="H238" s="109"/>
      <c r="I238" s="109"/>
      <c r="J238" s="250"/>
    </row>
    <row r="239" spans="2:10" x14ac:dyDescent="0.3">
      <c r="B239" s="110"/>
      <c r="C239" s="111"/>
      <c r="D239" s="111"/>
      <c r="E239" s="111"/>
      <c r="F239" s="111"/>
      <c r="G239" s="111"/>
      <c r="H239" s="112"/>
      <c r="I239" s="111"/>
      <c r="J239" s="113"/>
    </row>
    <row r="240" spans="2:10" x14ac:dyDescent="0.3">
      <c r="B240" s="263" t="s">
        <v>292</v>
      </c>
      <c r="C240" s="264"/>
      <c r="D240" s="264"/>
      <c r="E240" s="264"/>
      <c r="F240" s="264"/>
      <c r="G240" s="264"/>
      <c r="H240" s="114" t="s">
        <v>157</v>
      </c>
      <c r="I240" s="115"/>
      <c r="J240" s="116" t="s">
        <v>293</v>
      </c>
    </row>
    <row r="241" spans="2:10" ht="29.4" customHeight="1" x14ac:dyDescent="0.3">
      <c r="B241" s="265" t="s">
        <v>294</v>
      </c>
      <c r="C241" s="264"/>
      <c r="D241" s="264"/>
      <c r="E241" s="264"/>
      <c r="F241" s="264"/>
      <c r="G241" s="264"/>
      <c r="H241" s="117" t="s">
        <v>295</v>
      </c>
      <c r="I241" s="118" t="s">
        <v>296</v>
      </c>
      <c r="J241" s="119">
        <v>0.32</v>
      </c>
    </row>
    <row r="242" spans="2:10" x14ac:dyDescent="0.3">
      <c r="B242" s="255" t="s">
        <v>297</v>
      </c>
      <c r="C242" s="256"/>
      <c r="D242" s="256"/>
      <c r="E242" s="256"/>
      <c r="F242" s="256"/>
      <c r="G242" s="257"/>
      <c r="H242" s="117" t="s">
        <v>298</v>
      </c>
      <c r="I242" s="118" t="s">
        <v>299</v>
      </c>
      <c r="J242" s="119">
        <v>0.01</v>
      </c>
    </row>
    <row r="243" spans="2:10" x14ac:dyDescent="0.3">
      <c r="B243" s="120"/>
      <c r="C243" s="121"/>
      <c r="D243" s="122"/>
      <c r="E243" s="122"/>
      <c r="F243" s="123"/>
      <c r="G243" s="124"/>
      <c r="H243" s="117" t="s">
        <v>300</v>
      </c>
      <c r="I243" s="118" t="s">
        <v>301</v>
      </c>
      <c r="J243" s="119">
        <v>0.05</v>
      </c>
    </row>
    <row r="244" spans="2:10" x14ac:dyDescent="0.3">
      <c r="B244" s="125"/>
      <c r="C244" s="121"/>
      <c r="D244" s="122"/>
      <c r="E244" s="122"/>
      <c r="F244" s="123"/>
      <c r="G244" s="124"/>
      <c r="H244" s="117" t="s">
        <v>302</v>
      </c>
      <c r="I244" s="118" t="s">
        <v>303</v>
      </c>
      <c r="J244" s="119">
        <v>0.38</v>
      </c>
    </row>
    <row r="245" spans="2:10" ht="18.600000000000001" thickBot="1" x14ac:dyDescent="0.35">
      <c r="B245" s="126"/>
      <c r="C245" s="127"/>
      <c r="D245" s="128"/>
      <c r="E245" s="128"/>
      <c r="F245" s="258" t="s">
        <v>304</v>
      </c>
      <c r="G245" s="259"/>
      <c r="H245" s="260"/>
      <c r="I245" s="260"/>
      <c r="J245" s="129">
        <f>+J237</f>
        <v>0</v>
      </c>
    </row>
    <row r="246" spans="2:10" ht="18" customHeight="1" x14ac:dyDescent="0.3"/>
    <row r="247" spans="2:10" ht="70.2" customHeight="1" x14ac:dyDescent="0.3"/>
    <row r="248" spans="2:10" ht="28.2" customHeight="1" x14ac:dyDescent="0.3">
      <c r="C248" s="237" t="s">
        <v>305</v>
      </c>
      <c r="D248" s="238"/>
      <c r="E248" s="238"/>
    </row>
    <row r="249" spans="2:10" ht="34.200000000000003" customHeight="1" x14ac:dyDescent="0.3">
      <c r="C249" s="236" t="s">
        <v>306</v>
      </c>
    </row>
    <row r="250" spans="2:10" ht="88.2" customHeight="1" x14ac:dyDescent="0.3"/>
    <row r="251" spans="2:10" x14ac:dyDescent="0.3">
      <c r="C251" s="237" t="s">
        <v>307</v>
      </c>
      <c r="D251" s="238"/>
      <c r="E251" s="238"/>
    </row>
    <row r="252" spans="2:10" ht="34.200000000000003" customHeight="1" x14ac:dyDescent="0.3">
      <c r="C252" s="239" t="s">
        <v>308</v>
      </c>
    </row>
  </sheetData>
  <autoFilter ref="B13:J229" xr:uid="{7205DBAB-F618-45F2-8985-C8662F6C0E25}">
    <filterColumn colId="2" showButton="0"/>
  </autoFilter>
  <mergeCells count="32">
    <mergeCell ref="B242:G242"/>
    <mergeCell ref="F245:I245"/>
    <mergeCell ref="F234:I234"/>
    <mergeCell ref="F235:I235"/>
    <mergeCell ref="F236:I236"/>
    <mergeCell ref="F237:I237"/>
    <mergeCell ref="B240:G240"/>
    <mergeCell ref="B241:G241"/>
    <mergeCell ref="B118:J118"/>
    <mergeCell ref="B119:J119"/>
    <mergeCell ref="B153:I153"/>
    <mergeCell ref="B156:J156"/>
    <mergeCell ref="F232:I232"/>
    <mergeCell ref="F233:I233"/>
    <mergeCell ref="D49:E49"/>
    <mergeCell ref="B83:I83"/>
    <mergeCell ref="B84:I84"/>
    <mergeCell ref="B86:J86"/>
    <mergeCell ref="B87:J87"/>
    <mergeCell ref="B116:I116"/>
    <mergeCell ref="B10:J10"/>
    <mergeCell ref="B11:J11"/>
    <mergeCell ref="B12:J12"/>
    <mergeCell ref="D13:E13"/>
    <mergeCell ref="B47:I47"/>
    <mergeCell ref="B48:J48"/>
    <mergeCell ref="B2:E2"/>
    <mergeCell ref="F2:J4"/>
    <mergeCell ref="B5:J5"/>
    <mergeCell ref="B6:J6"/>
    <mergeCell ref="B7:J8"/>
    <mergeCell ref="B9:J9"/>
  </mergeCells>
  <pageMargins left="0.70866141732283472" right="0.70866141732283472" top="0.74803149606299213" bottom="0.74803149606299213" header="0.31496062992125984" footer="0.31496062992125984"/>
  <pageSetup scale="33" orientation="portrait" r:id="rId1"/>
  <rowBreaks count="2" manualBreakCount="2">
    <brk id="47" max="10" man="1"/>
    <brk id="8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FORMULARIO No. 1 </vt:lpstr>
      <vt:lpstr>FORMULARIO No. 1  P.O..</vt:lpstr>
      <vt:lpstr>'FORMULARIO No. 1 '!Área_de_impresión</vt:lpstr>
      <vt:lpstr>'FORMULARIO No. 1  P.O..'!Área_de_impresión</vt:lpstr>
      <vt:lpstr>'FORMULARIO No. 1 '!Títulos_a_imprimir</vt:lpstr>
      <vt:lpstr>'FORMULARIO No. 1  P.O..'!Títulos_a_imprimir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Edwin Fernando Cabrera Arroyo</dc:creator>
  <cp:lastModifiedBy>Ing. Edwin Fernando Cabrera Arroyo</cp:lastModifiedBy>
  <cp:lastPrinted>2025-11-25T23:56:58Z</cp:lastPrinted>
  <dcterms:created xsi:type="dcterms:W3CDTF">2025-11-10T21:10:40Z</dcterms:created>
  <dcterms:modified xsi:type="dcterms:W3CDTF">2025-11-25T23:57:51Z</dcterms:modified>
</cp:coreProperties>
</file>