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12"/>
  <workbookPr defaultThemeVersion="166925"/>
  <mc:AlternateContent xmlns:mc="http://schemas.openxmlformats.org/markup-compatibility/2006">
    <mc:Choice Requires="x15">
      <x15ac:absPath xmlns:x15ac="http://schemas.microsoft.com/office/spreadsheetml/2010/11/ac" url="C:\Users\Home\Downloads\"/>
    </mc:Choice>
  </mc:AlternateContent>
  <xr:revisionPtr revIDLastSave="2" documentId="13_ncr:1_{319FA92D-ACFA-41D8-AC7E-FDBD112D67AE}" xr6:coauthVersionLast="47" xr6:coauthVersionMax="47" xr10:uidLastSave="{EC68420A-E603-440C-8DE5-3C463AB629B0}"/>
  <bookViews>
    <workbookView xWindow="28680" yWindow="-120" windowWidth="29040" windowHeight="15720" firstSheet="2" activeTab="2" xr2:uid="{00000000-000D-0000-FFFF-FFFF00000000}"/>
  </bookViews>
  <sheets>
    <sheet name="PPTO" sheetId="4" state="hidden" r:id="rId1"/>
    <sheet name="GENERAL" sheetId="20" r:id="rId2"/>
    <sheet name="Cotizaciones" sheetId="22" r:id="rId3"/>
  </sheets>
  <definedNames>
    <definedName name="_xlnm.Print_Area" localSheetId="2">Cotizaciones!$A$1:$J$86</definedName>
    <definedName name="_xlnm.Print_Area" localSheetId="1">GENERAL!$A$1:$H$95</definedName>
    <definedName name="_xlnm.Print_Area" localSheetId="0">PPTO!$A$1:$J$37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 r="I3" i="22"/>
  <c r="J4" i="22"/>
  <c r="J5" i="22"/>
  <c r="J7" i="22"/>
  <c r="J8" i="22"/>
  <c r="J9" i="22"/>
  <c r="J10" i="22"/>
  <c r="J11" i="22"/>
  <c r="J12" i="22"/>
  <c r="J13" i="22"/>
  <c r="J14" i="22"/>
  <c r="J15" i="22"/>
  <c r="J16" i="22"/>
  <c r="J17" i="22"/>
  <c r="J18" i="22"/>
  <c r="J19" i="22"/>
  <c r="J20" i="22"/>
  <c r="J21" i="22"/>
  <c r="J22" i="22"/>
  <c r="J23" i="22"/>
  <c r="J24" i="22"/>
  <c r="J25" i="22"/>
  <c r="J26" i="22"/>
  <c r="J27" i="22"/>
  <c r="J28" i="22"/>
  <c r="J29" i="22"/>
  <c r="J30" i="22"/>
  <c r="J31" i="22"/>
  <c r="J32" i="22"/>
  <c r="J33" i="22"/>
  <c r="J34" i="22"/>
  <c r="J35" i="22"/>
  <c r="J36" i="22"/>
  <c r="J37" i="22"/>
  <c r="J38" i="22"/>
  <c r="J39" i="22"/>
  <c r="J40" i="22"/>
  <c r="J41" i="22"/>
  <c r="J42" i="22"/>
  <c r="J43" i="22"/>
  <c r="J44" i="22"/>
  <c r="J45" i="22"/>
  <c r="J46" i="22"/>
  <c r="J47" i="22"/>
  <c r="J48" i="22"/>
  <c r="J49" i="22"/>
  <c r="J50" i="22"/>
  <c r="J51" i="22"/>
  <c r="J52" i="22"/>
  <c r="J53" i="22"/>
  <c r="J54" i="22"/>
  <c r="J55" i="22"/>
  <c r="J56" i="22"/>
  <c r="J57" i="22"/>
  <c r="J58" i="22"/>
  <c r="J59" i="22"/>
  <c r="J60" i="22"/>
  <c r="J61" i="22"/>
  <c r="J62" i="22"/>
  <c r="J63" i="22"/>
  <c r="J64" i="22"/>
  <c r="J65" i="22"/>
  <c r="J66" i="22"/>
  <c r="J67" i="22"/>
  <c r="J68" i="22"/>
  <c r="J69" i="22"/>
  <c r="J70" i="22"/>
  <c r="J71" i="22"/>
  <c r="J72" i="22"/>
  <c r="J73" i="22"/>
  <c r="J74" i="22"/>
  <c r="J75" i="22"/>
  <c r="J76" i="22"/>
  <c r="J77" i="22"/>
  <c r="J78" i="22"/>
  <c r="J79" i="22"/>
  <c r="J80" i="22"/>
  <c r="J81" i="22"/>
  <c r="J82" i="22"/>
  <c r="J83" i="22"/>
  <c r="J84" i="22"/>
  <c r="J85" i="22"/>
  <c r="J86" i="22"/>
  <c r="I4" i="22"/>
  <c r="I5" i="22"/>
  <c r="I7" i="22"/>
  <c r="I8" i="22"/>
  <c r="I9" i="22"/>
  <c r="I10" i="22"/>
  <c r="I11" i="22"/>
  <c r="I12" i="22"/>
  <c r="I13" i="22"/>
  <c r="I14" i="22"/>
  <c r="I15" i="22"/>
  <c r="I16" i="22"/>
  <c r="I17" i="22"/>
  <c r="I18" i="22"/>
  <c r="I19" i="22"/>
  <c r="I20" i="22"/>
  <c r="I21" i="22"/>
  <c r="I22" i="22"/>
  <c r="I23" i="22"/>
  <c r="I24" i="22"/>
  <c r="I25" i="22"/>
  <c r="I26" i="22"/>
  <c r="I27" i="22"/>
  <c r="I28" i="22"/>
  <c r="I29" i="22"/>
  <c r="I30" i="22"/>
  <c r="I31" i="22"/>
  <c r="I32" i="22"/>
  <c r="I33" i="22"/>
  <c r="I34" i="22"/>
  <c r="I35" i="22"/>
  <c r="I36" i="22"/>
  <c r="I37" i="22"/>
  <c r="I38" i="22"/>
  <c r="I39" i="22"/>
  <c r="I40" i="22"/>
  <c r="I41" i="22"/>
  <c r="I42" i="22"/>
  <c r="I43" i="22"/>
  <c r="I44" i="22"/>
  <c r="I45" i="22"/>
  <c r="I46" i="22"/>
  <c r="I47" i="22"/>
  <c r="I48" i="22"/>
  <c r="I49" i="22"/>
  <c r="I50" i="22"/>
  <c r="I51" i="22"/>
  <c r="I52" i="22"/>
  <c r="I53" i="22"/>
  <c r="I54" i="22"/>
  <c r="I55" i="22"/>
  <c r="I56" i="22"/>
  <c r="I57" i="22"/>
  <c r="I58" i="22"/>
  <c r="I59" i="22"/>
  <c r="I60" i="22"/>
  <c r="I61" i="22"/>
  <c r="I62" i="22"/>
  <c r="I63" i="22"/>
  <c r="I64" i="22"/>
  <c r="I65" i="22"/>
  <c r="I66" i="22"/>
  <c r="I67" i="22"/>
  <c r="I68" i="22"/>
  <c r="I69" i="22"/>
  <c r="I70" i="22"/>
  <c r="I71" i="22"/>
  <c r="I72" i="22"/>
  <c r="I73" i="22"/>
  <c r="I74" i="22"/>
  <c r="I75" i="22"/>
  <c r="I76" i="22"/>
  <c r="I77" i="22"/>
  <c r="I78" i="22"/>
  <c r="I79" i="22"/>
  <c r="I80" i="22"/>
  <c r="I81" i="22"/>
  <c r="I82" i="22"/>
  <c r="I83" i="22"/>
  <c r="I84" i="22"/>
  <c r="I85" i="22"/>
  <c r="I86" i="22"/>
  <c r="H28" i="20"/>
  <c r="H29" i="20"/>
  <c r="H30" i="20"/>
  <c r="H31" i="20"/>
  <c r="H32" i="20"/>
  <c r="H33" i="20"/>
  <c r="H34" i="20"/>
  <c r="H35" i="20"/>
  <c r="H36" i="20"/>
  <c r="H17" i="20"/>
  <c r="H18" i="20"/>
  <c r="H19" i="20"/>
  <c r="H20" i="20"/>
  <c r="H21" i="20"/>
  <c r="H22" i="20"/>
  <c r="H23" i="20"/>
  <c r="H24" i="20"/>
  <c r="H25" i="20"/>
  <c r="H26" i="20"/>
  <c r="H27" i="20"/>
  <c r="H16" i="20"/>
  <c r="H9" i="20"/>
  <c r="H10" i="20"/>
  <c r="H11" i="20"/>
  <c r="H12" i="20"/>
  <c r="H13" i="20"/>
  <c r="H14" i="20"/>
  <c r="H8" i="20"/>
  <c r="H4" i="20"/>
  <c r="H5" i="20"/>
  <c r="H3" i="20"/>
  <c r="H21" i="4"/>
  <c r="I21" i="4" s="1"/>
  <c r="H22" i="4"/>
  <c r="J22" i="4" s="1"/>
  <c r="H30" i="4"/>
  <c r="H31" i="4"/>
  <c r="H32" i="4"/>
  <c r="H29" i="4"/>
  <c r="I30" i="4"/>
  <c r="J30" i="4"/>
  <c r="I31" i="4"/>
  <c r="J31" i="4"/>
  <c r="I32" i="4"/>
  <c r="J32" i="4" s="1"/>
  <c r="I33" i="4"/>
  <c r="J33" i="4"/>
  <c r="I29" i="4"/>
  <c r="J29" i="4" s="1"/>
  <c r="J27" i="4"/>
  <c r="H33" i="4"/>
  <c r="H28" i="4"/>
  <c r="J28" i="4" s="1"/>
  <c r="I28" i="4"/>
  <c r="H27" i="4"/>
  <c r="H26" i="4"/>
  <c r="H25" i="4"/>
  <c r="I25" i="4"/>
  <c r="H24" i="4"/>
  <c r="J24" i="4"/>
  <c r="H23" i="4"/>
  <c r="H34" i="4" s="1"/>
  <c r="H6" i="4"/>
  <c r="I6" i="4" s="1"/>
  <c r="H5" i="4"/>
  <c r="I5" i="4" s="1"/>
  <c r="J5" i="4"/>
  <c r="H18" i="4"/>
  <c r="J18" i="4"/>
  <c r="H15" i="4"/>
  <c r="J15" i="4"/>
  <c r="H16" i="4"/>
  <c r="J16" i="4"/>
  <c r="H17" i="4"/>
  <c r="J17" i="4"/>
  <c r="H19" i="4"/>
  <c r="J19" i="4" s="1"/>
  <c r="H9" i="4"/>
  <c r="I9" i="4"/>
  <c r="H7" i="4"/>
  <c r="I7" i="4" s="1"/>
  <c r="H8" i="4"/>
  <c r="I8" i="4"/>
  <c r="H10" i="4"/>
  <c r="I10" i="4"/>
  <c r="H11" i="4"/>
  <c r="I11" i="4"/>
  <c r="H12" i="4"/>
  <c r="I12" i="4"/>
  <c r="H13" i="4"/>
  <c r="I13" i="4"/>
  <c r="H14" i="4"/>
  <c r="I14" i="4"/>
  <c r="H35" i="4"/>
  <c r="J36" i="4" s="1"/>
  <c r="H4" i="4"/>
  <c r="J4" i="4" s="1"/>
  <c r="J20" i="4" s="1"/>
  <c r="I4" i="4"/>
  <c r="H20" i="4"/>
  <c r="H36" i="4" s="1"/>
  <c r="I20" i="4" l="1"/>
  <c r="I23" i="4"/>
  <c r="H6" i="20"/>
  <c r="H15" i="20"/>
  <c r="H70" i="20"/>
  <c r="H54" i="20"/>
  <c r="H92" i="20"/>
  <c r="H93" i="20" s="1"/>
  <c r="J23" i="4" l="1"/>
  <c r="J34" i="4" s="1"/>
  <c r="J35" i="4" s="1"/>
  <c r="I34" i="4"/>
  <c r="I35" i="4" s="1"/>
  <c r="H44" i="20"/>
  <c r="H45" i="20" s="1"/>
  <c r="H71" i="20"/>
  <c r="H94" i="2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tc={B3230924-7B42-4C5B-8259-287A8A926730}</author>
  </authors>
  <commentList>
    <comment ref="J36"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@Erika Vanessa Useche Triana @Karen Milena Sanguino Guerrero definir el aporte de la contrapartida
Reply:
    no coincide con el valor definido en el anexo técnico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tc={972FD620-E832-4A9A-8CB1-022418BCBD98}</author>
  </authors>
  <commentList>
    <comment ref="B51" authorId="0" shapeId="0" xr:uid="{972FD620-E832-4A9A-8CB1-022418BCBD98}">
      <text>
        <t xml:space="preserve">[Threaded comment]
Your version of Excel allows you to read this threaded comment; however, any edits to it will get removed if the file is opened in a newer version of Excel. Learn more: https://go.microsoft.com/fwlink/?linkid=870924
Comment:
    la descripción y el costo?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tc={972FD620-E832-4A9B-8CB1-022418BCBD98}</author>
  </authors>
  <commentList>
    <comment ref="B48" authorId="0" shapeId="0" xr:uid="{20533BDA-16E4-464C-B29B-F421AD2661E6}">
      <text>
        <t xml:space="preserve">[Threaded comment]
Your version of Excel allows you to read this threaded comment; however, any edits to it will get removed if the file is opened in a newer version of Excel. Learn more: https://go.microsoft.com/fwlink/?linkid=870924
Comment:
    la descripción y el costo? </t>
      </text>
    </comment>
  </commentList>
</comments>
</file>

<file path=xl/sharedStrings.xml><?xml version="1.0" encoding="utf-8"?>
<sst xmlns="http://schemas.openxmlformats.org/spreadsheetml/2006/main" count="613" uniqueCount="196">
  <si>
    <t xml:space="preserve">FONDO DE DESARROLLO LOCAL DE MARTIRES
CONVENIO INTERADMINISTRATIVO FDLM- U DISTRITAL
PROYECTO 2096 Mártires participa y decide
2098- Seguridad y justicia comunitaria
</t>
  </si>
  <si>
    <t>COMPONENTE</t>
  </si>
  <si>
    <t>CONCEPTO</t>
  </si>
  <si>
    <t>DESCRIPCIÓN</t>
  </si>
  <si>
    <t xml:space="preserve">No DE PERSONAS REQUERIDAS </t>
  </si>
  <si>
    <t xml:space="preserve">UNIDAD DE MEDIDA </t>
  </si>
  <si>
    <t>CANTIDAD</t>
  </si>
  <si>
    <t>VALOR UNITARIO</t>
  </si>
  <si>
    <t xml:space="preserve">VALOR TOTAL </t>
  </si>
  <si>
    <t>META1
PROYECTO 2096</t>
  </si>
  <si>
    <t>META 2
PROYECTO 2098</t>
  </si>
  <si>
    <t>General</t>
  </si>
  <si>
    <t>Supervisor</t>
  </si>
  <si>
    <t>Profesor planta UD profesional especializado</t>
  </si>
  <si>
    <t>Meses</t>
  </si>
  <si>
    <t>Coordinador Academico</t>
  </si>
  <si>
    <t>Asistente Academico /monitores</t>
  </si>
  <si>
    <t>Asistente Administrativo</t>
  </si>
  <si>
    <t>Iniciativa 1
META 1</t>
  </si>
  <si>
    <t>Formador Diplomado virtual en politica publica Nacional y Distrital de libertad de religion, culto y conciencia.(Meta 1. Martires participa y decide)</t>
  </si>
  <si>
    <t>Hora</t>
  </si>
  <si>
    <t>Diseñador de contenidos web</t>
  </si>
  <si>
    <t xml:space="preserve">Facilitador </t>
  </si>
  <si>
    <t>Iniciativa 2
META 1</t>
  </si>
  <si>
    <t>Formador Formación talleres practicos mecanismos de participación ciudadana en uso de las tecnologias (Meta 1. Martires participa y decide)</t>
  </si>
  <si>
    <t>Horas</t>
  </si>
  <si>
    <t>Iniciativa 3
META 1</t>
  </si>
  <si>
    <t>Formador curso en uso de las tecnologias, participación ciudadana y espacio publico(Meta 1. Martires participa y decide)</t>
  </si>
  <si>
    <t>Iniciativa 1
META 2</t>
  </si>
  <si>
    <t>Formador curso mecanismos acceso a la justicia local y distrital (Meta 2. Seguridad y justicia comunitaria)</t>
  </si>
  <si>
    <t>Iniciativa 2
META 2</t>
  </si>
  <si>
    <t>Formador curso y muestra artistica mecanismos alternativos de resolución de conflictos  (Meta 2. Seguridad y justicia comunitaria)</t>
  </si>
  <si>
    <t>Formador bellas artes curso y muestra artistica mecanismos alternativos de resolución de conflictos  (Meta 2. Seguridad y justicia comunitaria)</t>
  </si>
  <si>
    <t>TOTAL GASTOS DE PERSONAL</t>
  </si>
  <si>
    <t>Certificado participación Meta 1</t>
  </si>
  <si>
    <t>Und</t>
  </si>
  <si>
    <t>Certificado participación Meta 2</t>
  </si>
  <si>
    <t>Publicidad</t>
  </si>
  <si>
    <t>Global</t>
  </si>
  <si>
    <t>Kits de convivencia</t>
  </si>
  <si>
    <t>Infraestructura TI</t>
  </si>
  <si>
    <t>Refrigerios</t>
  </si>
  <si>
    <t>Logistica</t>
  </si>
  <si>
    <t xml:space="preserve"> Presentación de muestra artistica en la Localidad curso y muestra artistica mecanismos alternativos de resolución de conflictos  (Meta 2. Seguridad y justicia comunitaria)</t>
  </si>
  <si>
    <t>Espacios de formación</t>
  </si>
  <si>
    <t>Salon</t>
  </si>
  <si>
    <t>Alquiler de recinto para ceremonia de cierre</t>
  </si>
  <si>
    <t>salón</t>
  </si>
  <si>
    <t>Costos y gravámenes financieros</t>
  </si>
  <si>
    <t>N/A</t>
  </si>
  <si>
    <t>Póliza</t>
  </si>
  <si>
    <t>Imprevistos</t>
  </si>
  <si>
    <t>Administración y Beneficio Institucional 12%</t>
  </si>
  <si>
    <t>TOTAL GASTOS GENERALES</t>
  </si>
  <si>
    <t xml:space="preserve">TOTAL GASTOS DE PERSONAL+ GASTOS GENERALES </t>
  </si>
  <si>
    <t>VALOR TOTAL PROYECTO</t>
  </si>
  <si>
    <t>ESTRUCTURA DE COSTOS</t>
  </si>
  <si>
    <t>Valor Unitario</t>
  </si>
  <si>
    <t>ADMINSTRATIVO</t>
  </si>
  <si>
    <t>Coordinador General</t>
  </si>
  <si>
    <t>Persona con pertenencia étnica indígena, titulado en áreas del conocimiento relacionadas con las ciencias sociales o humanas. Esta persona debe pertenecer a uno de los pueblos indígenas con presencia en la localidad de Los Mártires y contar con reconocimiento por parte de su comunidad por su participación activa y compromiso en procesos comunitarios. Debe acreditar mínimo dos (2) años de experiencia profesional, contados a partir de la expedición de la tarjeta profesional (cuando aplique), en el desarrollo de proyectos o acciones relacionadas con el trabajo comunitario, el enfoque étnico.</t>
  </si>
  <si>
    <t>Alquiler de espacios</t>
  </si>
  <si>
    <t>Alquiler de espacio de cada uno de los pueblos, 32 jornadas para la iniciativa 2 , 2 veces por semana durante 4 meses , 6 encuentros o armonizaciones de la jornada 1</t>
  </si>
  <si>
    <t>Jornadas</t>
  </si>
  <si>
    <t>Asistente operativo (Asistencial 1)</t>
  </si>
  <si>
    <t>Se requiere líder indígena, residente en la localidad de Los Mártires y perteneciente a uno de los pueblos con presencia en esta localidad, con reconocimiento por parte de su comunidad por su compromiso, participación activa y liderazgo en procesos colectivos. Debe contar con experiencia mínima de dos (2) años en la organización, ejecución o acompañamiento de actividades comunitarias y proyectos con enfoque étnico, así como en la articulación con autoridades tradicionales y la gestión de acciones en territorio.</t>
  </si>
  <si>
    <t>SUBTOTAL</t>
  </si>
  <si>
    <t xml:space="preserve">TEMÁTICA - MEDICINA ANCESTRAL -FORTALECIMIENTO DE LA MEDICINA ANCESTRAL
Fortalecimiento de la Medicina Ancestral de los Pueblos Indígenas de la Localidad de Los Mártires </t>
  </si>
  <si>
    <t>TALENTO HUMANO TRANSVERSAL PARA EL PROCESO</t>
  </si>
  <si>
    <t>Subcoordinador de proceso</t>
  </si>
  <si>
    <t>Asistencial o líder indígena, residente en la localidad de Los Mártires y perteneciente a uno de los 4 pueblos presentes en esta localidad. En el caso de profesionales, se valorará formación en áreas de las ciencias sociales, humanas, economía o afines; y en el caso de líderes, se exige reconocimiento formal por parte de la comunidad indígena por su trayectoria y participación activa en procesos comunitarios.</t>
  </si>
  <si>
    <t>JORNADA</t>
  </si>
  <si>
    <t>Enlaces</t>
  </si>
  <si>
    <t>Persona indígena,  residente en la localidad de Los Mártires, con liderazgo reconocido por su comunidad. Debe contar con experiencia mínima de dos (2) años en procesos comunitarios, culturales, organizativos y étnicos, así como en la promoción, defensa y fortalecimiento de los derechos de los pueblos indígenas. Se requiere uno por cada pueblo indígena: Inga, Kichwa, Uitoto y Pastos.</t>
  </si>
  <si>
    <t>Fotógrafo</t>
  </si>
  <si>
    <t>Persona indígena, perteneciente a alguno de los 4 pueblos presentes en la localidad de Los Mártires, que puede ser profesional titulado/a en Fotografía, Diseño Gráfico, Publicidad o áreas afines, o líder con experiencia reconocida por su comunidad en procesos de documentación visual. Debe contar con experiencia certificada mínima de un (1) año en la captura y procesamiento de imágenes fotográficas y/o audiovisuales, en el marco de eventos, productos o proyectos comunitarios. Se valorará experiencia previa en proyectos con enfoque étnico, cultural o social.</t>
  </si>
  <si>
    <t>Sabedor Ancestral</t>
  </si>
  <si>
    <t>Sabedor o sabedora indígena, practicante de sus usos y costumbres. Debe contar con conocimientos y experiencia acreditada mínima de cinco (5) años como sabedor en medicina ancestral del pueblo indígena al que pertenece, y ser residente en la localidad. Se requiere uno por cada pueblo indígena: Inga, Kichwa, Uitoto y Pastos.</t>
  </si>
  <si>
    <t>Médico(a)  Ancestral</t>
  </si>
  <si>
    <t>Persona indígena, residente en la localidad Los Mártires, con conocimiento y experiencia acreditada de al menos Cinco (5) años como médico ancestral de la comunidad Indígena y practicante de las tradiciones, costumbres y creencias de su pueblo. Debe contar con reconocimiento comunitario por su desempeño como médico ancestral. Se requiere uno por cada pueblo indígena: Inga, Kichwa, Uitoto y Pastos.</t>
  </si>
  <si>
    <t>Iachas o Caminantes
de la medicina
o Auxiliares
de la medicina</t>
  </si>
  <si>
    <t>Persona indígena que acompaña al médico ancestral y se encuentra en proceso de aprendizaje para adquirir los conocimientos propios de la medicina tradicional, con el propósito de, en el futuro, ejercer como médico ancestral con la autorización de su guía espiritual.  Residente en la localidad Los Mártires.(Pueblos Inga (2), Pasto (1), Uitoto (1)</t>
  </si>
  <si>
    <t>Logísticos</t>
  </si>
  <si>
    <t>Persona indígena, residente en la localidad de Los Mártires, con experiencia certificada de mínimo seis (6) meses como apoyo logístico en eventos / actividades comunitarias. Se requiere uno por cada pueblo indígena: Inga, Kichwa, Uitoto y Pastos.</t>
  </si>
  <si>
    <t>CEREMONIA DE ARMONIZACIÓN - MAMBEADERO
PUEBLO UITOTO</t>
  </si>
  <si>
    <t xml:space="preserve">Insumos para ceremonía </t>
  </si>
  <si>
    <t>Productos propios del Pueblo Uitoto como mambe y ambil y los que el médico ancestral y sabedor soliciten según su cosmovisión.</t>
  </si>
  <si>
    <t>UNIDAD</t>
  </si>
  <si>
    <t>Alimento propio</t>
  </si>
  <si>
    <t>Alimento propio especial para después de la ceremonia definido por la comunidad según su cosmovisión. (14 personas)</t>
  </si>
  <si>
    <t>CEREMONIA DE ARMONIZACIÓN - MINGA DE PENSAMIENTO -
PUEBLO DE LOS PASTOS</t>
  </si>
  <si>
    <t>Insumos para  ceremonia</t>
  </si>
  <si>
    <t>Productos propios del Pueblo de Los Pastos como chapil, plantas medicinales, flores, frutas y los que el médico ancestral y sabedor soliciten según su cosmovisión.</t>
  </si>
  <si>
    <t>CEREMONIA DE ARMONIZACIÓN - CÍRCULO DE PALABRA - 
PUEBLO KICHWA</t>
  </si>
  <si>
    <t>Insumos para ceremonia</t>
  </si>
  <si>
    <t>Productos propios del Pueblo Kichwa como plantas medicinales (algunas traídas desde territorio – Ecuador para hacer esencias), flores, frutas y los que el médico ancestral y sabedor soliciten según su cosmovisión.</t>
  </si>
  <si>
    <t>CEREMONIA DE ARMONIZACIÓN - TOMA DE AMBIUASKA -
PUEBLO INGA</t>
  </si>
  <si>
    <t>Productos propios del Pueblo Inga como remedio (ambiuaska) y, plantas medicinales (traídas desde territorio – Putumayo), frutas, wairas y los que el médico ancestral y sabedor soliciten según su cosmovisión.</t>
  </si>
  <si>
    <t>GLOBAL</t>
  </si>
  <si>
    <t>Alimento propio especial para después de la ceremonia definido por la comunidad según su cosmovisión. (15 personas)</t>
  </si>
  <si>
    <t>SALIDA PEDAGÓGICA INTERCULTURAL</t>
  </si>
  <si>
    <t>Insumos propios</t>
  </si>
  <si>
    <t>Productos propios de los pueblos indígenas según su cosmovisión para ritual de armonización.</t>
  </si>
  <si>
    <t>Transporte intermunicipal</t>
  </si>
  <si>
    <t>Transporte intermunicipal para 60 personas (40 de pueblos indígenas y 20 equipo y logísticos)</t>
  </si>
  <si>
    <t>Alquiler de espacio</t>
  </si>
  <si>
    <t>Finca a las afueras de Bogotá con hospedaje y amplio espacio natural, un pasadia un dia y una noche</t>
  </si>
  <si>
    <t>Alimentación propia</t>
  </si>
  <si>
    <t>Cena (alimento tradicional) para sesenta (60) personas</t>
  </si>
  <si>
    <t>Desayuno (alimento tradicional) para sesenta (60) personas</t>
  </si>
  <si>
    <t>Almuerzo (alimento tradicional) para (60) personas.</t>
  </si>
  <si>
    <t>Grupo de música de sanación</t>
  </si>
  <si>
    <t>Grupo de música de sanación conformado por 4 personas, puede ser un ensamble.</t>
  </si>
  <si>
    <t>Grupo de danza de sanación</t>
  </si>
  <si>
    <t>Grupo de danza de sanación del pueblo Uitoto</t>
  </si>
  <si>
    <t>ENCUENTRO CULTURAL DE MEDICINA, MÚSICA Y DANZA: "LA SANACIÓN COMO CAMINO DE VIDA"</t>
  </si>
  <si>
    <t xml:space="preserve">Espacio amplio, puede ser un parque o un salón comunal </t>
  </si>
  <si>
    <t>Alquiler de carpas</t>
  </si>
  <si>
    <t>Carpas de 4 x 4 para la muestra de los productos medicinales y para tarima</t>
  </si>
  <si>
    <t>Alquiler de sillas</t>
  </si>
  <si>
    <t>Sillas plásticas (77)</t>
  </si>
  <si>
    <t>Alquiler mesas</t>
  </si>
  <si>
    <t>Mesas plásticas (18)</t>
  </si>
  <si>
    <t>Alquiler Sonido semiprofesional para espacio abierto 1 dia</t>
  </si>
  <si>
    <t>Sonido semiprofesional para espacio abierto, compuesto por 4 Micrófonos dinámicos, 1 Micrófonos condensadores, 2 Cajas directas, 1 Consola Digital Mackie 16 Canales y 4 buses, ecualizadores gráficos, compresores, gates y efectos en consola, 1 Snake de 8 canales de 10 metros.  1 CD Player (mp3, wav, cd, dvd), Sistema profesional de corriente (Cableado de corriente y señal), Sistema Evox RCF 1.400W, (Autopotenciadas) Bajo de 1.000W y Altos de 400W, Técnico de audio y operarios de montaje y desarrollo del servicio.  Se tendrá en cuenta el ryder técnico presentado por cada grupo musical.</t>
  </si>
  <si>
    <t>Tarima</t>
  </si>
  <si>
    <t>Tarima modular de 4 mts x 4 mts (Alturas variables de 60cm a 2mts con faldón y una escalera)</t>
  </si>
  <si>
    <t>Baños portátiles</t>
  </si>
  <si>
    <t>Baño general (orinal integrado y papelera)</t>
  </si>
  <si>
    <t>Pendones</t>
  </si>
  <si>
    <t xml:space="preserve">Un (1) pendón de 3 m de largo x 1 m de ancho y  4 pendones de 1 m de largo x 70 cm de ancho </t>
  </si>
  <si>
    <t>Grupo de música de Sanación</t>
  </si>
  <si>
    <t>Hombres o mujeres con pertenencia étnica indígena con experiencia acreditada y reconocimiento comunitario de al menos un (1) año como músicos en ritmos propios de la cultura indígena y ejercicios de música de sanación. El 50% de los participantes deben residir en la localidad de Los Mártires.</t>
  </si>
  <si>
    <t>Grupo de danza de Sanación-Comunidad uitoto</t>
  </si>
  <si>
    <t>Hombres o mujeres con pertenencia étnica indígena con experiencia acreditada y reconocimiento comunitario de al menos un (1) año como danzantes en ritmos propios de la cultura indígena y ejercicios de música de sanación. El 70% de los participantes deben residir en la localidad de Los Mártires.</t>
  </si>
  <si>
    <t>Refrigerio propio para 100 personas</t>
  </si>
  <si>
    <t>Olla comunitaria para 100 personas</t>
  </si>
  <si>
    <t>TEMÁTICA “PRÁCTICAS CULTURALES PROPIAS” – “ESCUELA ARTÍSTICA DE MÚSICA Y DANZA”</t>
  </si>
  <si>
    <t>TALENTO HUMANO ADMINSTRATIVO</t>
  </si>
  <si>
    <t>TALENTO HUMANO TRANSVERAL PARA EL PROCESO</t>
  </si>
  <si>
    <t>Talleristas de música</t>
  </si>
  <si>
    <t>Jornada de 4 horas</t>
  </si>
  <si>
    <t>Talleristas de danza</t>
  </si>
  <si>
    <t>Jornada de 2 horas</t>
  </si>
  <si>
    <t>Sabedor de danza y canto</t>
  </si>
  <si>
    <t>Sabedor o sabedora, líder de pueblo indígena asentado en la localidad, practicante de usos y costumbres. Con conocimientos y experiencia acreditada mínima de cinco (5) años como sabedor en medicina ancestral del pueblo indígena al cual pertenece. Uno por cada Pueblo Indígena (Inga, Kichwa, Uitoto y Pastos)</t>
  </si>
  <si>
    <t>ALISTAMIENTO ESCUELA</t>
  </si>
  <si>
    <t>Diseño de Piezas</t>
  </si>
  <si>
    <t xml:space="preserve">Diseño de pieza comunicativas </t>
  </si>
  <si>
    <t>PIEZA</t>
  </si>
  <si>
    <t>Alquiler de instrumentos</t>
  </si>
  <si>
    <t>Alquiler de instrumentos musicales por dos meses para el pueblo inga</t>
  </si>
  <si>
    <t>Alquiler de instrumentos musicales por dos meses para el pueblo kichwa</t>
  </si>
  <si>
    <t>Alquiler de instrumentos musicales por dos meses para el pueblo Pastos</t>
  </si>
  <si>
    <t>Alquiler de vestuario</t>
  </si>
  <si>
    <t>Alquiler de vestuario por dos meses para el pueblo Uitoto</t>
  </si>
  <si>
    <t>Alquiler de vestuario y canto ritual por dos meses para el del pueblo Inga</t>
  </si>
  <si>
    <t xml:space="preserve">Alquiler de vestuario y canto ritual por dos meses para el pueblo Kichwa </t>
  </si>
  <si>
    <t>Alquiler de vestuario y canto ritual por dos meses para el pueblo Pastos</t>
  </si>
  <si>
    <t>Insumos para ritual</t>
  </si>
  <si>
    <t>Insumos propios para ritual</t>
  </si>
  <si>
    <t>Certificados</t>
  </si>
  <si>
    <t>Certificados de participacion 60 personas</t>
  </si>
  <si>
    <t>Produccion disco</t>
  </si>
  <si>
    <t>Produccion musical de 4 canciones incluye grabacion produccion y mezcla</t>
  </si>
  <si>
    <t>Millar de tarjetas</t>
  </si>
  <si>
    <t>Millar de tarjetas con codigo QR</t>
  </si>
  <si>
    <t>PRESENTACIÓN FINAL</t>
  </si>
  <si>
    <t>Grupo de danza</t>
  </si>
  <si>
    <t>Grupo de música andina</t>
  </si>
  <si>
    <t>Subtotal</t>
  </si>
  <si>
    <t>Total Iniciativa 2</t>
  </si>
  <si>
    <t xml:space="preserve">TEMÁTICA </t>
  </si>
  <si>
    <t>TALENTO HUMANO</t>
  </si>
  <si>
    <t>Jornada</t>
  </si>
  <si>
    <t>Persona indígena, perteneciente a alguno de los 4 pueblos presentes en la localidad de Los Mártires, que puede ser profesional titulado/a en áreas de ciencias sociales, humanas, comunicación, pedagogía o afines, o líder comunitario/a reconocido/a por su experiencia en procesos de documentación y memoria colectiva.  Mínimo dos (2) años de experiencia en procesos de sistematización, trabajo comunitario o acompañamiento de proyectos sociales o étnicos.</t>
  </si>
  <si>
    <t>MAESTRO DE CEREMONIAS</t>
  </si>
  <si>
    <t>UNICA JORNADA</t>
  </si>
  <si>
    <t>Tarima modular de 6 mts x 6 mts (Alturas variables de 60cm a 2mts con faldón y una escalera)</t>
  </si>
  <si>
    <t>Techo</t>
  </si>
  <si>
    <t>Techo concha de minimo 6x6 mts (altura minima 3 metros maxima 5 metros)</t>
  </si>
  <si>
    <t>Alquiler de sonido semiprofesional para espacio abierto, compuesto por 4 micrófonos dinámicos, 1 micrófono de condensador, 2 cajas directas, 1 consola digital Mackie de 16 canales y 4 buses con ecualizadores gráficos, compresores, gates y efectos integrados, 1 snake de 8 canales de 10 metros, 1 reproductor CD Player (mp3, wav, cd, dvd), sistema profesional de corriente (cableado de señal y alimentación), sistema Evox RCF de 1.400 W autopotenciado con subwoofer de 1.000 W y altos de 400 W, 2 cámaras de humo, técnico de audio y operarios de montaje y desarrollo del servicio. Se tendrá en cuenta el rider técnico presentado por cada grupo musical.</t>
  </si>
  <si>
    <t>Luces</t>
  </si>
  <si>
    <t>Alquiler luces para presentacion artististica</t>
  </si>
  <si>
    <t>Carpas</t>
  </si>
  <si>
    <t xml:space="preserve">Carpas 4x4 </t>
  </si>
  <si>
    <t>Sillas plásticas (60)</t>
  </si>
  <si>
    <t>Mesas plásticas (20)</t>
  </si>
  <si>
    <t xml:space="preserve">Alimento propio </t>
  </si>
  <si>
    <t>TOTAL</t>
  </si>
  <si>
    <t>Promedio</t>
  </si>
  <si>
    <t>Desv.Est</t>
  </si>
  <si>
    <t>Cantidades</t>
  </si>
  <si>
    <t>Cotizacion no 1 Cabildo KICHWA</t>
  </si>
  <si>
    <t>Cotizacion no 2 PEÑA ALPAMANDA BAR</t>
  </si>
  <si>
    <t>Cotizacion no 3 CABILDO CAMENTSA BIYA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</si>
</sst>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_-&quot;$&quot;* #,##0.00_-;\-&quot;$&quot;* #,##0.00_-;_-&quot;$&quot;* &quot;-&quot;??_-;_-@_-"/>
    <numFmt numFmtId="166" formatCode="_-&quot;$&quot;* #,##0_-;\-&quot;$&quot;* #,##0_-;_-&quot;$&quot;* &quot;-&quot;??_-;_-@_-"/>
    <numFmt numFmtId="167" formatCode="&quot;$&quot;\ #,##0"/>
  </numFmts>
  <fonts count="10">
    <font>
      <sz val="11"/>
      <color theme="1"/>
      <name val="Calibri"/>
      <family val="2"/>
      <scheme val="minor"/>
    </font>
    <font>
      <sz val="11"/>
      <color theme="1"/>
      <name val="Calibri"/>
      <family val="2"/>
      <scheme val="minor"/>
    </font>
    <font>
      <b/>
      <sz val="9"/>
      <color theme="1"/>
      <name val="Helvetica"/>
      <family val="2"/>
    </font>
    <font>
      <sz val="9"/>
      <color theme="1"/>
      <name val="Calibri"/>
      <family val="2"/>
      <scheme val="minor"/>
    </font>
    <font>
      <sz val="9"/>
      <color theme="1"/>
      <name val="Helvetica"/>
      <family val="2"/>
    </font>
    <font>
      <b/>
      <sz val="11"/>
      <color theme="1"/>
      <name val="Helvetica"/>
      <family val="2"/>
    </font>
    <font>
      <b/>
      <sz val="9"/>
      <name val="Helvetica"/>
      <family val="2"/>
    </font>
    <font>
      <b/>
      <sz val="9"/>
      <color theme="1"/>
      <name val="Calibri"/>
      <family val="2"/>
      <scheme val="minor"/>
    </font>
    <font>
      <b/>
      <sz val="9"/>
      <name val="Calibri"/>
      <family val="2"/>
      <scheme val="minor"/>
    </font>
    <font>
      <b/>
      <sz val="10"/>
      <color theme="1"/>
      <name val="Calibri"/>
      <family val="2"/>
      <scheme val="minor"/>
    </font>
  </fonts>
  <fills count="1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249977111117893"/>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bgColor indexed="64"/>
      </patternFill>
    </fill>
    <fill>
      <patternFill patternType="solid">
        <fgColor rgb="FF92D050"/>
        <bgColor indexed="64"/>
      </patternFill>
    </fill>
    <fill>
      <patternFill patternType="solid">
        <fgColor rgb="FF96DE4E"/>
        <bgColor indexed="64"/>
      </patternFill>
    </fill>
    <fill>
      <patternFill patternType="solid">
        <fgColor rgb="FF9AC87A"/>
        <bgColor indexed="64"/>
      </patternFill>
    </fill>
    <fill>
      <patternFill patternType="solid">
        <fgColor theme="9" tint="0.399975585192419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bottom style="thin">
        <color rgb="FF000000"/>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medium">
        <color rgb="FF000000"/>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165" fontId="1" fillId="0" borderId="0" applyFont="0" applyFill="0" applyBorder="0" applyAlignment="0" applyProtection="0"/>
  </cellStyleXfs>
  <cellXfs count="160">
    <xf numFmtId="0" fontId="0" fillId="0" borderId="0" xfId="0"/>
    <xf numFmtId="0" fontId="3" fillId="0" borderId="0" xfId="0" applyFont="1" applyAlignment="1">
      <alignment horizontal="center"/>
    </xf>
    <xf numFmtId="0" fontId="3" fillId="0" borderId="0" xfId="0" applyFont="1"/>
    <xf numFmtId="0" fontId="3" fillId="0" borderId="0" xfId="0" applyFont="1" applyAlignment="1">
      <alignment vertical="center"/>
    </xf>
    <xf numFmtId="43" fontId="3" fillId="0" borderId="0" xfId="0" applyNumberFormat="1" applyFont="1" applyAlignment="1">
      <alignment horizontal="center"/>
    </xf>
    <xf numFmtId="0" fontId="4" fillId="3" borderId="2" xfId="0" applyFont="1" applyFill="1" applyBorder="1" applyAlignment="1">
      <alignment horizontal="center" vertical="center" wrapText="1"/>
    </xf>
    <xf numFmtId="166" fontId="4" fillId="3" borderId="2" xfId="1" applyNumberFormat="1"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10" xfId="0" applyFont="1" applyFill="1" applyBorder="1" applyAlignment="1">
      <alignment horizontal="center" vertical="center" wrapText="1"/>
    </xf>
    <xf numFmtId="0" fontId="3" fillId="0" borderId="12" xfId="0" applyFont="1" applyBorder="1" applyAlignment="1">
      <alignment vertical="center"/>
    </xf>
    <xf numFmtId="166" fontId="2" fillId="6" borderId="3" xfId="0" applyNumberFormat="1" applyFont="1" applyFill="1" applyBorder="1" applyAlignment="1">
      <alignment horizontal="center" wrapText="1"/>
    </xf>
    <xf numFmtId="166" fontId="3" fillId="0" borderId="0" xfId="0" applyNumberFormat="1" applyFont="1" applyAlignment="1">
      <alignment horizontal="center"/>
    </xf>
    <xf numFmtId="166" fontId="3" fillId="0" borderId="0" xfId="0" applyNumberFormat="1" applyFont="1" applyAlignment="1">
      <alignment vertical="center"/>
    </xf>
    <xf numFmtId="43" fontId="3" fillId="0" borderId="0" xfId="1" applyFont="1" applyAlignment="1">
      <alignment vertical="center"/>
    </xf>
    <xf numFmtId="43" fontId="3" fillId="0" borderId="0" xfId="0" applyNumberFormat="1" applyFont="1" applyAlignment="1">
      <alignment vertical="center"/>
    </xf>
    <xf numFmtId="166" fontId="4" fillId="3" borderId="16" xfId="1"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166" fontId="4" fillId="2" borderId="2" xfId="1" applyNumberFormat="1" applyFont="1" applyFill="1" applyBorder="1" applyAlignment="1">
      <alignment horizontal="center" vertical="center" wrapText="1"/>
    </xf>
    <xf numFmtId="0" fontId="4" fillId="8" borderId="2" xfId="0" applyFont="1" applyFill="1" applyBorder="1" applyAlignment="1">
      <alignment horizontal="center" vertical="center" wrapText="1"/>
    </xf>
    <xf numFmtId="166" fontId="4" fillId="8" borderId="2" xfId="1" applyNumberFormat="1" applyFont="1" applyFill="1" applyBorder="1" applyAlignment="1">
      <alignment horizontal="center" vertical="center" wrapText="1"/>
    </xf>
    <xf numFmtId="0" fontId="4" fillId="8" borderId="10" xfId="0" applyFont="1" applyFill="1" applyBorder="1" applyAlignment="1">
      <alignment horizontal="center" vertical="center" wrapText="1"/>
    </xf>
    <xf numFmtId="166" fontId="4" fillId="9" borderId="2" xfId="1" applyNumberFormat="1" applyFont="1" applyFill="1" applyBorder="1" applyAlignment="1">
      <alignment horizontal="center" vertical="center" wrapText="1"/>
    </xf>
    <xf numFmtId="0" fontId="4" fillId="10" borderId="10" xfId="0" applyFont="1" applyFill="1" applyBorder="1" applyAlignment="1">
      <alignment horizontal="center" vertical="center" wrapText="1"/>
    </xf>
    <xf numFmtId="0" fontId="4" fillId="10" borderId="2" xfId="0" applyFont="1" applyFill="1" applyBorder="1" applyAlignment="1">
      <alignment horizontal="center" vertical="center" wrapText="1"/>
    </xf>
    <xf numFmtId="166" fontId="4" fillId="10" borderId="2" xfId="1" applyNumberFormat="1" applyFont="1" applyFill="1" applyBorder="1" applyAlignment="1">
      <alignment horizontal="center" vertical="center" wrapText="1"/>
    </xf>
    <xf numFmtId="166" fontId="4" fillId="11" borderId="2" xfId="1" applyNumberFormat="1"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6" xfId="0" applyFont="1" applyFill="1" applyBorder="1" applyAlignment="1">
      <alignment horizontal="center" vertical="center" wrapText="1"/>
    </xf>
    <xf numFmtId="166" fontId="2" fillId="2" borderId="16" xfId="0" applyNumberFormat="1" applyFont="1" applyFill="1" applyBorder="1" applyAlignment="1">
      <alignment horizontal="center" vertical="center" wrapText="1"/>
    </xf>
    <xf numFmtId="166" fontId="2" fillId="9" borderId="16" xfId="0" applyNumberFormat="1" applyFont="1" applyFill="1" applyBorder="1" applyAlignment="1">
      <alignment horizontal="center" vertical="center" wrapText="1"/>
    </xf>
    <xf numFmtId="166" fontId="2" fillId="11" borderId="16" xfId="0" applyNumberFormat="1" applyFont="1" applyFill="1" applyBorder="1" applyAlignment="1">
      <alignment horizontal="center" vertical="center" wrapText="1"/>
    </xf>
    <xf numFmtId="0" fontId="4" fillId="2" borderId="19" xfId="0" applyFont="1" applyFill="1" applyBorder="1" applyAlignment="1">
      <alignment horizontal="center" vertical="center" wrapText="1"/>
    </xf>
    <xf numFmtId="166" fontId="4" fillId="2" borderId="19" xfId="1" applyNumberFormat="1" applyFont="1" applyFill="1" applyBorder="1" applyAlignment="1">
      <alignment horizontal="center" vertical="center" wrapText="1"/>
    </xf>
    <xf numFmtId="166" fontId="4" fillId="9" borderId="19" xfId="1" applyNumberFormat="1" applyFont="1" applyFill="1" applyBorder="1" applyAlignment="1">
      <alignment horizontal="center" vertical="center" wrapText="1"/>
    </xf>
    <xf numFmtId="166" fontId="4" fillId="11" borderId="20" xfId="1" applyNumberFormat="1" applyFont="1" applyFill="1" applyBorder="1" applyAlignment="1">
      <alignment horizontal="center" vertical="center" wrapText="1"/>
    </xf>
    <xf numFmtId="166" fontId="4" fillId="11" borderId="22" xfId="1" applyNumberFormat="1" applyFont="1" applyFill="1" applyBorder="1" applyAlignment="1">
      <alignment horizontal="center" vertical="center" wrapText="1"/>
    </xf>
    <xf numFmtId="0" fontId="4" fillId="2" borderId="24" xfId="0" applyFont="1" applyFill="1" applyBorder="1" applyAlignment="1">
      <alignment horizontal="center" vertical="center" wrapText="1"/>
    </xf>
    <xf numFmtId="166" fontId="4" fillId="2" borderId="24" xfId="1" applyNumberFormat="1" applyFont="1" applyFill="1" applyBorder="1" applyAlignment="1">
      <alignment horizontal="center" vertical="center" wrapText="1"/>
    </xf>
    <xf numFmtId="166" fontId="4" fillId="9" borderId="24" xfId="1" applyNumberFormat="1" applyFont="1" applyFill="1" applyBorder="1" applyAlignment="1">
      <alignment horizontal="center" vertical="center" wrapText="1"/>
    </xf>
    <xf numFmtId="166" fontId="4" fillId="11" borderId="25" xfId="1" applyNumberFormat="1" applyFont="1" applyFill="1" applyBorder="1" applyAlignment="1">
      <alignment horizontal="center" vertical="center" wrapText="1"/>
    </xf>
    <xf numFmtId="0" fontId="4" fillId="8" borderId="19" xfId="0" applyFont="1" applyFill="1" applyBorder="1" applyAlignment="1">
      <alignment horizontal="center" vertical="center" wrapText="1"/>
    </xf>
    <xf numFmtId="166" fontId="4" fillId="8" borderId="19" xfId="1" applyNumberFormat="1" applyFont="1" applyFill="1" applyBorder="1" applyAlignment="1">
      <alignment horizontal="center" vertical="center" wrapText="1"/>
    </xf>
    <xf numFmtId="0" fontId="4" fillId="8" borderId="31" xfId="0" applyFont="1" applyFill="1" applyBorder="1" applyAlignment="1">
      <alignment horizontal="center" vertical="center" wrapText="1"/>
    </xf>
    <xf numFmtId="0" fontId="4" fillId="8" borderId="24" xfId="0" applyFont="1" applyFill="1" applyBorder="1" applyAlignment="1">
      <alignment horizontal="center" vertical="center" wrapText="1"/>
    </xf>
    <xf numFmtId="166" fontId="4" fillId="8" borderId="24" xfId="1" applyNumberFormat="1" applyFont="1" applyFill="1" applyBorder="1" applyAlignment="1">
      <alignment horizontal="center" vertical="center" wrapText="1"/>
    </xf>
    <xf numFmtId="0" fontId="4" fillId="10" borderId="33" xfId="0" applyFont="1" applyFill="1" applyBorder="1" applyAlignment="1">
      <alignment horizontal="center" vertical="center" wrapText="1"/>
    </xf>
    <xf numFmtId="0" fontId="4" fillId="10" borderId="19" xfId="0" applyFont="1" applyFill="1" applyBorder="1" applyAlignment="1">
      <alignment horizontal="center" vertical="center" wrapText="1"/>
    </xf>
    <xf numFmtId="166" fontId="4" fillId="10" borderId="19" xfId="1" applyNumberFormat="1" applyFont="1" applyFill="1" applyBorder="1" applyAlignment="1">
      <alignment horizontal="center" vertical="center" wrapText="1"/>
    </xf>
    <xf numFmtId="0" fontId="4" fillId="10" borderId="31" xfId="0" applyFont="1" applyFill="1" applyBorder="1" applyAlignment="1">
      <alignment horizontal="center" vertical="center" wrapText="1"/>
    </xf>
    <xf numFmtId="0" fontId="4" fillId="10" borderId="24" xfId="0" applyFont="1" applyFill="1" applyBorder="1" applyAlignment="1">
      <alignment horizontal="center" vertical="center" wrapText="1"/>
    </xf>
    <xf numFmtId="166" fontId="4" fillId="10" borderId="24" xfId="1" applyNumberFormat="1" applyFont="1" applyFill="1" applyBorder="1" applyAlignment="1">
      <alignment horizontal="center" vertical="center" wrapText="1"/>
    </xf>
    <xf numFmtId="0" fontId="3" fillId="0" borderId="1" xfId="0" applyFont="1" applyBorder="1" applyAlignment="1">
      <alignment vertical="center"/>
    </xf>
    <xf numFmtId="166" fontId="4" fillId="3" borderId="24" xfId="1" applyNumberFormat="1" applyFont="1" applyFill="1" applyBorder="1" applyAlignment="1">
      <alignment horizontal="center" vertical="center" wrapText="1"/>
    </xf>
    <xf numFmtId="165" fontId="4" fillId="3" borderId="2" xfId="0"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6" fontId="5" fillId="13" borderId="2" xfId="1" applyNumberFormat="1" applyFont="1" applyFill="1" applyBorder="1" applyAlignment="1">
      <alignment horizontal="center" vertical="center" wrapText="1"/>
    </xf>
    <xf numFmtId="165" fontId="4" fillId="9" borderId="2" xfId="1" applyNumberFormat="1" applyFont="1" applyFill="1" applyBorder="1" applyAlignment="1">
      <alignment horizontal="center" vertical="center" wrapText="1"/>
    </xf>
    <xf numFmtId="165" fontId="4" fillId="11" borderId="2" xfId="1" applyNumberFormat="1" applyFont="1" applyFill="1" applyBorder="1" applyAlignment="1">
      <alignment horizontal="center" vertical="center" wrapText="1"/>
    </xf>
    <xf numFmtId="165" fontId="3" fillId="0" borderId="0" xfId="0" applyNumberFormat="1" applyFont="1"/>
    <xf numFmtId="0" fontId="4" fillId="13" borderId="10" xfId="0" applyFont="1" applyFill="1" applyBorder="1" applyAlignment="1">
      <alignment horizontal="center" vertical="center" wrapText="1"/>
    </xf>
    <xf numFmtId="166" fontId="6" fillId="12" borderId="17"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3" fillId="0" borderId="1" xfId="0" applyFont="1" applyBorder="1" applyAlignment="1">
      <alignment vertical="center" wrapText="1"/>
    </xf>
    <xf numFmtId="0" fontId="7"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vertical="top" wrapText="1"/>
    </xf>
    <xf numFmtId="0" fontId="3" fillId="0" borderId="1" xfId="0" applyFont="1" applyBorder="1" applyAlignment="1">
      <alignment horizontal="center"/>
    </xf>
    <xf numFmtId="0" fontId="3" fillId="0" borderId="1" xfId="0" applyFont="1" applyBorder="1" applyAlignment="1">
      <alignment horizontal="left"/>
    </xf>
    <xf numFmtId="167" fontId="3" fillId="0" borderId="1" xfId="0" applyNumberFormat="1" applyFont="1" applyBorder="1" applyAlignment="1">
      <alignment horizontal="right"/>
    </xf>
    <xf numFmtId="167" fontId="3" fillId="3" borderId="1" xfId="2" applyNumberFormat="1" applyFont="1" applyFill="1" applyBorder="1" applyAlignment="1">
      <alignment horizontal="righ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7" fontId="3" fillId="0" borderId="1" xfId="1" applyNumberFormat="1" applyFont="1" applyFill="1" applyBorder="1" applyAlignment="1">
      <alignment horizontal="right" vertical="center" wrapText="1"/>
    </xf>
    <xf numFmtId="167" fontId="3" fillId="0" borderId="1" xfId="2" applyNumberFormat="1" applyFont="1" applyFill="1" applyBorder="1" applyAlignment="1">
      <alignment horizontal="right" vertical="center" wrapText="1"/>
    </xf>
    <xf numFmtId="166" fontId="2" fillId="12" borderId="17" xfId="1" applyNumberFormat="1" applyFont="1" applyFill="1" applyBorder="1" applyAlignment="1">
      <alignment horizontal="center" vertical="center" wrapText="1"/>
    </xf>
    <xf numFmtId="166" fontId="2" fillId="3" borderId="2" xfId="1" applyNumberFormat="1" applyFont="1" applyFill="1" applyBorder="1" applyAlignment="1">
      <alignment horizontal="center" vertical="center" wrapText="1"/>
    </xf>
    <xf numFmtId="166" fontId="2" fillId="4" borderId="2" xfId="0" applyNumberFormat="1" applyFont="1" applyFill="1" applyBorder="1" applyAlignment="1">
      <alignment horizontal="center" vertical="center" wrapText="1"/>
    </xf>
    <xf numFmtId="166" fontId="2" fillId="5" borderId="2" xfId="0" applyNumberFormat="1" applyFont="1" applyFill="1" applyBorder="1" applyAlignment="1">
      <alignment horizontal="center" vertical="center" wrapText="1"/>
    </xf>
    <xf numFmtId="167" fontId="3" fillId="3" borderId="1" xfId="1" applyNumberFormat="1" applyFont="1" applyFill="1" applyBorder="1" applyAlignment="1">
      <alignment horizontal="right" vertical="center" wrapText="1"/>
    </xf>
    <xf numFmtId="0" fontId="3" fillId="3" borderId="1" xfId="0" applyFont="1" applyFill="1" applyBorder="1" applyAlignment="1">
      <alignment vertical="center" wrapText="1"/>
    </xf>
    <xf numFmtId="0" fontId="3" fillId="3" borderId="1" xfId="0" applyFont="1" applyFill="1" applyBorder="1" applyAlignment="1">
      <alignment vertical="top" wrapText="1"/>
    </xf>
    <xf numFmtId="0" fontId="8" fillId="15" borderId="1" xfId="0" applyFont="1" applyFill="1" applyBorder="1" applyAlignment="1">
      <alignment horizontal="center" vertical="center" wrapText="1"/>
    </xf>
    <xf numFmtId="167" fontId="7" fillId="15" borderId="1" xfId="1" applyNumberFormat="1" applyFont="1" applyFill="1" applyBorder="1" applyAlignment="1">
      <alignment horizontal="right" vertical="center" wrapText="1"/>
    </xf>
    <xf numFmtId="0" fontId="7" fillId="17" borderId="1" xfId="0" applyFont="1" applyFill="1" applyBorder="1" applyAlignment="1">
      <alignment horizontal="center" vertical="center" wrapText="1"/>
    </xf>
    <xf numFmtId="167" fontId="7" fillId="17" borderId="1" xfId="0" applyNumberFormat="1" applyFont="1" applyFill="1" applyBorder="1" applyAlignment="1">
      <alignment horizontal="right" vertical="center" wrapText="1"/>
    </xf>
    <xf numFmtId="167" fontId="3" fillId="17" borderId="1" xfId="1" applyNumberFormat="1" applyFont="1" applyFill="1" applyBorder="1" applyAlignment="1">
      <alignment horizontal="right" vertical="center" wrapText="1"/>
    </xf>
    <xf numFmtId="0" fontId="8" fillId="17" borderId="1" xfId="0" applyFont="1" applyFill="1" applyBorder="1" applyAlignment="1">
      <alignment horizontal="center" vertical="center" wrapText="1"/>
    </xf>
    <xf numFmtId="0" fontId="7" fillId="17" borderId="1" xfId="0" applyFont="1" applyFill="1" applyBorder="1" applyAlignment="1">
      <alignment vertical="center" wrapText="1"/>
    </xf>
    <xf numFmtId="167" fontId="7" fillId="17" borderId="1" xfId="1" applyNumberFormat="1" applyFont="1" applyFill="1" applyBorder="1" applyAlignment="1">
      <alignment horizontal="right" vertical="center" wrapText="1"/>
    </xf>
    <xf numFmtId="0" fontId="7" fillId="18" borderId="1" xfId="0" applyFont="1" applyFill="1" applyBorder="1" applyAlignment="1">
      <alignment vertical="center" wrapText="1"/>
    </xf>
    <xf numFmtId="167" fontId="3" fillId="18" borderId="1" xfId="1" applyNumberFormat="1" applyFont="1" applyFill="1" applyBorder="1" applyAlignment="1">
      <alignment horizontal="right" vertical="center" wrapText="1"/>
    </xf>
    <xf numFmtId="167" fontId="7" fillId="14" borderId="1" xfId="1" applyNumberFormat="1" applyFont="1" applyFill="1" applyBorder="1" applyAlignment="1">
      <alignment horizontal="right" vertical="center" wrapText="1"/>
    </xf>
    <xf numFmtId="165" fontId="3" fillId="0" borderId="0" xfId="2" applyFont="1" applyAlignment="1">
      <alignment vertical="center"/>
    </xf>
    <xf numFmtId="165" fontId="3" fillId="3" borderId="1" xfId="2" applyFont="1" applyFill="1" applyBorder="1" applyAlignment="1">
      <alignment horizontal="right" vertical="center" wrapText="1"/>
    </xf>
    <xf numFmtId="166" fontId="3" fillId="3" borderId="1" xfId="2" applyNumberFormat="1" applyFont="1" applyFill="1" applyBorder="1" applyAlignment="1">
      <alignment horizontal="right" vertical="center" wrapText="1"/>
    </xf>
    <xf numFmtId="165" fontId="3" fillId="0" borderId="1" xfId="0" applyNumberFormat="1" applyFont="1" applyBorder="1" applyAlignment="1">
      <alignment vertical="center"/>
    </xf>
    <xf numFmtId="164" fontId="3" fillId="0" borderId="1" xfId="0" applyNumberFormat="1" applyFont="1" applyBorder="1" applyAlignment="1">
      <alignment vertical="center"/>
    </xf>
    <xf numFmtId="0" fontId="2" fillId="6" borderId="13" xfId="0" applyFont="1" applyFill="1" applyBorder="1" applyAlignment="1">
      <alignment horizontal="center" wrapText="1"/>
    </xf>
    <xf numFmtId="0" fontId="2" fillId="6" borderId="14" xfId="0" applyFont="1" applyFill="1" applyBorder="1" applyAlignment="1">
      <alignment horizontal="center" wrapText="1"/>
    </xf>
    <xf numFmtId="0" fontId="2" fillId="6" borderId="15" xfId="0" applyFont="1" applyFill="1" applyBorder="1" applyAlignment="1">
      <alignment horizontal="center" wrapText="1"/>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3" fillId="2" borderId="18"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23" xfId="0" applyFont="1" applyFill="1" applyBorder="1" applyAlignment="1">
      <alignment horizontal="center" vertical="center"/>
    </xf>
    <xf numFmtId="0" fontId="6" fillId="12" borderId="34"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2" borderId="26"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3" fillId="10" borderId="32" xfId="0" applyFont="1" applyFill="1" applyBorder="1" applyAlignment="1">
      <alignment horizontal="center" vertical="center" wrapText="1"/>
    </xf>
    <xf numFmtId="0" fontId="3" fillId="10" borderId="29" xfId="0" applyFont="1" applyFill="1" applyBorder="1" applyAlignment="1">
      <alignment horizontal="center" vertical="center" wrapText="1"/>
    </xf>
    <xf numFmtId="0" fontId="3" fillId="10" borderId="30" xfId="0" applyFont="1" applyFill="1" applyBorder="1" applyAlignment="1">
      <alignment horizontal="center" vertical="center" wrapText="1"/>
    </xf>
    <xf numFmtId="0" fontId="9" fillId="16" borderId="41" xfId="0" applyFont="1" applyFill="1" applyBorder="1" applyAlignment="1">
      <alignment horizontal="center" vertical="center" wrapText="1"/>
    </xf>
    <xf numFmtId="0" fontId="7" fillId="16" borderId="42" xfId="0" applyFont="1" applyFill="1" applyBorder="1" applyAlignment="1">
      <alignment horizontal="center" vertical="center" wrapText="1"/>
    </xf>
    <xf numFmtId="0" fontId="7" fillId="16" borderId="43"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9" fillId="16"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7" fillId="17" borderId="39" xfId="0" applyFont="1" applyFill="1" applyBorder="1" applyAlignment="1">
      <alignment horizontal="center" vertical="center" wrapText="1"/>
    </xf>
    <xf numFmtId="0" fontId="7" fillId="17" borderId="40" xfId="0" applyFont="1" applyFill="1" applyBorder="1" applyAlignment="1">
      <alignment horizontal="center" vertical="center" wrapText="1"/>
    </xf>
    <xf numFmtId="0" fontId="7" fillId="17" borderId="38" xfId="0" applyFont="1" applyFill="1" applyBorder="1" applyAlignment="1">
      <alignment horizontal="center" vertical="center" wrapText="1"/>
    </xf>
    <xf numFmtId="167" fontId="3" fillId="3" borderId="44" xfId="1" applyNumberFormat="1" applyFont="1" applyFill="1" applyBorder="1" applyAlignment="1">
      <alignment horizontal="left" vertical="top" wrapText="1"/>
    </xf>
    <xf numFmtId="167" fontId="3" fillId="3" borderId="0" xfId="1" applyNumberFormat="1" applyFont="1" applyFill="1" applyBorder="1" applyAlignment="1">
      <alignment horizontal="left" vertical="top" wrapText="1"/>
    </xf>
    <xf numFmtId="167" fontId="3" fillId="3" borderId="45" xfId="1" applyNumberFormat="1" applyFont="1" applyFill="1" applyBorder="1" applyAlignment="1">
      <alignment horizontal="left" vertical="top" wrapText="1"/>
    </xf>
    <xf numFmtId="167" fontId="3" fillId="3" borderId="41" xfId="1" applyNumberFormat="1" applyFont="1" applyFill="1" applyBorder="1" applyAlignment="1">
      <alignment horizontal="left" vertical="top" wrapText="1"/>
    </xf>
    <xf numFmtId="167" fontId="3" fillId="3" borderId="42" xfId="1" applyNumberFormat="1" applyFont="1" applyFill="1" applyBorder="1" applyAlignment="1">
      <alignment horizontal="left" vertical="top" wrapText="1"/>
    </xf>
    <xf numFmtId="167" fontId="3" fillId="3" borderId="43" xfId="1" applyNumberFormat="1" applyFont="1" applyFill="1" applyBorder="1" applyAlignment="1">
      <alignment horizontal="left" vertical="top" wrapText="1"/>
    </xf>
    <xf numFmtId="0" fontId="7" fillId="14" borderId="35" xfId="0" applyFont="1" applyFill="1" applyBorder="1" applyAlignment="1">
      <alignment horizontal="center" vertical="center"/>
    </xf>
    <xf numFmtId="0" fontId="7" fillId="14" borderId="36" xfId="0" applyFont="1" applyFill="1" applyBorder="1" applyAlignment="1">
      <alignment horizontal="center" vertical="center"/>
    </xf>
    <xf numFmtId="0" fontId="7" fillId="14" borderId="37" xfId="0" applyFont="1" applyFill="1" applyBorder="1" applyAlignment="1">
      <alignment horizontal="center" vertical="center"/>
    </xf>
    <xf numFmtId="0" fontId="3" fillId="0" borderId="1" xfId="0" applyFont="1" applyBorder="1" applyAlignment="1">
      <alignment horizontal="left" vertical="center" wrapText="1"/>
    </xf>
    <xf numFmtId="0" fontId="7" fillId="18" borderId="1" xfId="0" applyFont="1" applyFill="1" applyBorder="1" applyAlignment="1">
      <alignment vertical="center" wrapText="1"/>
    </xf>
    <xf numFmtId="0" fontId="7" fillId="14" borderId="1" xfId="0" applyFont="1" applyFill="1" applyBorder="1" applyAlignment="1">
      <alignment horizontal="center" vertical="center" wrapText="1"/>
    </xf>
    <xf numFmtId="0" fontId="7" fillId="17" borderId="1" xfId="0" applyFont="1" applyFill="1" applyBorder="1" applyAlignment="1">
      <alignment vertical="center" wrapText="1"/>
    </xf>
    <xf numFmtId="0" fontId="7" fillId="16" borderId="1" xfId="0" applyFont="1" applyFill="1" applyBorder="1" applyAlignment="1">
      <alignment horizontal="center" vertical="center" wrapText="1"/>
    </xf>
    <xf numFmtId="0" fontId="7" fillId="0" borderId="40" xfId="0" applyFont="1" applyBorder="1" applyAlignment="1">
      <alignment horizontal="center" vertical="center" wrapText="1"/>
    </xf>
    <xf numFmtId="0" fontId="7" fillId="0" borderId="38" xfId="0" applyFont="1" applyBorder="1" applyAlignment="1">
      <alignment horizontal="center" vertical="center" wrapText="1"/>
    </xf>
    <xf numFmtId="0" fontId="7" fillId="17" borderId="35" xfId="0" applyFont="1" applyFill="1" applyBorder="1" applyAlignment="1">
      <alignment horizontal="center" vertical="center" wrapText="1"/>
    </xf>
    <xf numFmtId="0" fontId="7" fillId="17" borderId="36" xfId="0" applyFont="1" applyFill="1" applyBorder="1" applyAlignment="1">
      <alignment horizontal="center" vertical="center" wrapText="1"/>
    </xf>
    <xf numFmtId="0" fontId="7" fillId="17" borderId="37" xfId="0" applyFont="1" applyFill="1" applyBorder="1" applyAlignment="1">
      <alignment horizontal="center" vertical="center" wrapText="1"/>
    </xf>
    <xf numFmtId="0" fontId="7" fillId="0" borderId="39" xfId="0" applyFont="1" applyBorder="1" applyAlignment="1">
      <alignment horizontal="center" vertical="center" wrapText="1"/>
    </xf>
    <xf numFmtId="0" fontId="8" fillId="17" borderId="35" xfId="0" applyFont="1" applyFill="1" applyBorder="1" applyAlignment="1">
      <alignment horizontal="center" vertical="center" wrapText="1"/>
    </xf>
    <xf numFmtId="0" fontId="8" fillId="17" borderId="36" xfId="0" applyFont="1" applyFill="1" applyBorder="1" applyAlignment="1">
      <alignment horizontal="center" vertical="center" wrapText="1"/>
    </xf>
    <xf numFmtId="0" fontId="8" fillId="17" borderId="37" xfId="0" applyFont="1" applyFill="1" applyBorder="1" applyAlignment="1">
      <alignment horizontal="center" vertical="center" wrapText="1"/>
    </xf>
    <xf numFmtId="0" fontId="9" fillId="16" borderId="44" xfId="0" applyFont="1" applyFill="1" applyBorder="1" applyAlignment="1">
      <alignment horizontal="center" vertical="center" wrapText="1"/>
    </xf>
    <xf numFmtId="0" fontId="9" fillId="16" borderId="0" xfId="0" applyFont="1" applyFill="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colors>
    <mruColors>
      <color rgb="FF9AC87A"/>
      <color rgb="FF96DE4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Erika Vanessa Useche Triana" id="{776F0D85-789E-45DD-B751-C4056FE42C39}" userId="Erika.Useche@gobiernobogota.gov.co" providerId="PeoplePicker"/>
  <person displayName="Karen Milena Sanguino Guerrero" id="{6C72602D-4C14-41A5-BA0F-DAD526C98B20}" userId="karen.sanguino@gobiernobogota.gov.co" providerId="PeoplePicker"/>
  <person displayName="Lina Paola Caro Porras" id="{C481DB39-BC9F-4B34-B633-65C2F743B0F2}" userId="S::lina.caro@gobiernobogota.gov.co::d04e6829-54e4-4554-8ee1-1fd1779cbc1f" providerId="AD"/>
  <person displayName="Cindy Tatiana Lotero Tibaduiza" id="{6B3763BD-5EAD-4D69-977A-207EABCA7B42}" userId="S::cindy.lotero@gobiernobogota.gov.co::11973a5b-ecc0-4628-bf09-32b20d6724a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36" dT="2023-03-27T15:00:55.35" personId="{6B3763BD-5EAD-4D69-977A-207EABCA7B42}" id="{B3230924-7B42-4C5B-8259-287A8A926730}">
    <text>@Erika Vanessa Useche Triana @Karen Milena Sanguino Guerrero definir el aporte de la contrapartida</text>
    <mentions>
      <mention mentionpersonId="{776F0D85-789E-45DD-B751-C4056FE42C39}" mentionId="{D3981AE8-9F8F-4D14-B017-1B81A6C02191}" startIndex="0" length="28"/>
      <mention mentionpersonId="{6C72602D-4C14-41A5-BA0F-DAD526C98B20}" mentionId="{644FE8E3-637F-47ED-A0EA-A34F1660C6B6}" startIndex="29" length="31"/>
    </mentions>
  </threadedComment>
  <threadedComment ref="J36" dT="2023-03-27T15:04:46.31" personId="{6B3763BD-5EAD-4D69-977A-207EABCA7B42}" id="{B9DF14A0-7FD8-401F-8900-92AC9FF2C1F0}" parentId="{B3230924-7B42-4C5B-8259-287A8A926730}">
    <text>no coincide con el valor definido en el anexo técnico</text>
  </threadedComment>
</ThreadedComments>
</file>

<file path=xl/threadedComments/threadedComment2.xml><?xml version="1.0" encoding="utf-8"?>
<ThreadedComments xmlns="http://schemas.microsoft.com/office/spreadsheetml/2018/threadedcomments" xmlns:x="http://schemas.openxmlformats.org/spreadsheetml/2006/main">
  <threadedComment ref="B51" dT="2025-08-22T21:19:29.80" personId="{C481DB39-BC9F-4B34-B633-65C2F743B0F2}" id="{972FD620-E832-4A9A-8CB1-022418BCBD98}">
    <text xml:space="preserve">la descripción y el costo? </text>
  </threadedComment>
</ThreadedComments>
</file>

<file path=xl/threadedComments/threadedComment3.xml><?xml version="1.0" encoding="utf-8"?>
<ThreadedComments xmlns="http://schemas.microsoft.com/office/spreadsheetml/2018/threadedcomments" xmlns:x="http://schemas.openxmlformats.org/spreadsheetml/2006/main">
  <threadedComment ref="B48" dT="2025-08-22T21:19:29.80" personId="{C481DB39-BC9F-4B34-B633-65C2F743B0F2}" id="{972FD620-E832-4A9B-8CB1-022418BCBD98}">
    <text xml:space="preserve">la descripción y el costo?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0"/>
  <sheetViews>
    <sheetView view="pageBreakPreview" topLeftCell="A16" zoomScale="90" zoomScaleNormal="110" zoomScaleSheetLayoutView="90" workbookViewId="0">
      <selection activeCell="G4" sqref="G4:G6"/>
    </sheetView>
  </sheetViews>
  <sheetFormatPr defaultColWidth="11.42578125" defaultRowHeight="12"/>
  <cols>
    <col min="1" max="1" width="20.85546875" style="3" customWidth="1"/>
    <col min="2" max="2" width="35.42578125" style="1" customWidth="1"/>
    <col min="3" max="3" width="30.5703125" style="1" customWidth="1"/>
    <col min="4" max="4" width="16.42578125" style="1" customWidth="1"/>
    <col min="5" max="5" width="14.42578125" style="1" customWidth="1"/>
    <col min="6" max="6" width="11.85546875" style="1" customWidth="1"/>
    <col min="7" max="9" width="19.42578125" style="1" customWidth="1"/>
    <col min="10" max="10" width="24.42578125" style="12" customWidth="1"/>
    <col min="11" max="11" width="12" style="2" bestFit="1" customWidth="1"/>
    <col min="12" max="12" width="14.85546875" style="2" bestFit="1" customWidth="1"/>
    <col min="13" max="16384" width="11.42578125" style="2"/>
  </cols>
  <sheetData>
    <row r="1" spans="1:12" ht="27.75" customHeight="1">
      <c r="A1" s="103" t="s">
        <v>0</v>
      </c>
      <c r="B1" s="104"/>
      <c r="C1" s="104"/>
      <c r="D1" s="104"/>
      <c r="E1" s="104"/>
      <c r="F1" s="104"/>
      <c r="G1" s="104"/>
      <c r="H1" s="104"/>
      <c r="I1" s="104"/>
      <c r="J1" s="104"/>
    </row>
    <row r="2" spans="1:12" ht="44.25" customHeight="1">
      <c r="A2" s="105"/>
      <c r="B2" s="106"/>
      <c r="C2" s="106"/>
      <c r="D2" s="106"/>
      <c r="E2" s="106"/>
      <c r="F2" s="106"/>
      <c r="G2" s="106"/>
      <c r="H2" s="106"/>
      <c r="I2" s="106"/>
      <c r="J2" s="106"/>
    </row>
    <row r="3" spans="1:12" s="3" customFormat="1" ht="24.75" thickBot="1">
      <c r="A3" s="27" t="s">
        <v>1</v>
      </c>
      <c r="B3" s="28" t="s">
        <v>2</v>
      </c>
      <c r="C3" s="28" t="s">
        <v>3</v>
      </c>
      <c r="D3" s="28" t="s">
        <v>4</v>
      </c>
      <c r="E3" s="28" t="s">
        <v>5</v>
      </c>
      <c r="F3" s="28" t="s">
        <v>6</v>
      </c>
      <c r="G3" s="28" t="s">
        <v>7</v>
      </c>
      <c r="H3" s="29" t="s">
        <v>8</v>
      </c>
      <c r="I3" s="30" t="s">
        <v>9</v>
      </c>
      <c r="J3" s="31" t="s">
        <v>10</v>
      </c>
    </row>
    <row r="4" spans="1:12" ht="26.25" customHeight="1">
      <c r="A4" s="107" t="s">
        <v>11</v>
      </c>
      <c r="B4" s="32" t="s">
        <v>12</v>
      </c>
      <c r="C4" s="32" t="s">
        <v>13</v>
      </c>
      <c r="D4" s="32">
        <v>1</v>
      </c>
      <c r="E4" s="32" t="s">
        <v>14</v>
      </c>
      <c r="F4" s="32">
        <v>7</v>
      </c>
      <c r="G4" s="33">
        <v>8000000</v>
      </c>
      <c r="H4" s="33">
        <f t="shared" ref="H4:H14" si="0">D4*F4*G4</f>
        <v>56000000</v>
      </c>
      <c r="I4" s="34">
        <f>H4/2</f>
        <v>28000000</v>
      </c>
      <c r="J4" s="35">
        <f>H4/2</f>
        <v>28000000</v>
      </c>
      <c r="L4" s="59"/>
    </row>
    <row r="5" spans="1:12" ht="26.25" customHeight="1">
      <c r="A5" s="108"/>
      <c r="B5" s="17" t="s">
        <v>15</v>
      </c>
      <c r="C5" s="17"/>
      <c r="D5" s="17">
        <v>1</v>
      </c>
      <c r="E5" s="17" t="s">
        <v>14</v>
      </c>
      <c r="F5" s="17">
        <v>7</v>
      </c>
      <c r="G5" s="18">
        <v>8000000</v>
      </c>
      <c r="H5" s="18">
        <f t="shared" si="0"/>
        <v>56000000</v>
      </c>
      <c r="I5" s="22">
        <f>H5/2</f>
        <v>28000000</v>
      </c>
      <c r="J5" s="36">
        <f>H5/2</f>
        <v>28000000</v>
      </c>
    </row>
    <row r="6" spans="1:12" ht="26.25" customHeight="1">
      <c r="A6" s="108"/>
      <c r="B6" s="17" t="s">
        <v>16</v>
      </c>
      <c r="C6" s="17"/>
      <c r="D6" s="17">
        <v>2</v>
      </c>
      <c r="E6" s="17" t="s">
        <v>14</v>
      </c>
      <c r="F6" s="17">
        <v>7</v>
      </c>
      <c r="G6" s="18">
        <v>3500000</v>
      </c>
      <c r="H6" s="18">
        <f t="shared" si="0"/>
        <v>49000000</v>
      </c>
      <c r="I6" s="22">
        <f>H6/2</f>
        <v>24500000</v>
      </c>
      <c r="J6" s="36">
        <v>24500000</v>
      </c>
    </row>
    <row r="7" spans="1:12" ht="23.25" customHeight="1" thickBot="1">
      <c r="A7" s="109"/>
      <c r="B7" s="37" t="s">
        <v>17</v>
      </c>
      <c r="C7" s="37"/>
      <c r="D7" s="37">
        <v>1</v>
      </c>
      <c r="E7" s="37" t="s">
        <v>14</v>
      </c>
      <c r="F7" s="37">
        <v>7</v>
      </c>
      <c r="G7" s="38">
        <v>3000000</v>
      </c>
      <c r="H7" s="38">
        <f t="shared" si="0"/>
        <v>21000000</v>
      </c>
      <c r="I7" s="39">
        <f>H7/2</f>
        <v>10500000</v>
      </c>
      <c r="J7" s="40">
        <v>10500000</v>
      </c>
    </row>
    <row r="8" spans="1:12" ht="56.25" customHeight="1">
      <c r="A8" s="119" t="s">
        <v>18</v>
      </c>
      <c r="B8" s="41" t="s">
        <v>19</v>
      </c>
      <c r="C8" s="41"/>
      <c r="D8" s="41">
        <v>2</v>
      </c>
      <c r="E8" s="41" t="s">
        <v>20</v>
      </c>
      <c r="F8" s="41">
        <v>108</v>
      </c>
      <c r="G8" s="42">
        <v>130000</v>
      </c>
      <c r="H8" s="42">
        <f t="shared" si="0"/>
        <v>28080000</v>
      </c>
      <c r="I8" s="34">
        <f>H8</f>
        <v>28080000</v>
      </c>
      <c r="J8" s="35"/>
    </row>
    <row r="9" spans="1:12" ht="29.25" customHeight="1">
      <c r="A9" s="120"/>
      <c r="B9" s="19" t="s">
        <v>21</v>
      </c>
      <c r="C9" s="19"/>
      <c r="D9" s="19">
        <v>1</v>
      </c>
      <c r="E9" s="19" t="s">
        <v>14</v>
      </c>
      <c r="F9" s="19">
        <v>4</v>
      </c>
      <c r="G9" s="20">
        <v>6500000</v>
      </c>
      <c r="H9" s="20">
        <f t="shared" si="0"/>
        <v>26000000</v>
      </c>
      <c r="I9" s="22">
        <f t="shared" ref="I9:I14" si="1">H9</f>
        <v>26000000</v>
      </c>
      <c r="J9" s="36"/>
    </row>
    <row r="10" spans="1:12" ht="17.25" customHeight="1">
      <c r="A10" s="120"/>
      <c r="B10" s="19" t="s">
        <v>22</v>
      </c>
      <c r="C10" s="19"/>
      <c r="D10" s="19">
        <v>1</v>
      </c>
      <c r="E10" s="19" t="s">
        <v>14</v>
      </c>
      <c r="F10" s="19">
        <v>1</v>
      </c>
      <c r="G10" s="20">
        <v>2000000</v>
      </c>
      <c r="H10" s="20">
        <f t="shared" si="0"/>
        <v>2000000</v>
      </c>
      <c r="I10" s="22">
        <f t="shared" si="1"/>
        <v>2000000</v>
      </c>
      <c r="J10" s="36"/>
      <c r="L10" s="59"/>
    </row>
    <row r="11" spans="1:12" ht="54.75" customHeight="1">
      <c r="A11" s="121" t="s">
        <v>23</v>
      </c>
      <c r="B11" s="21" t="s">
        <v>24</v>
      </c>
      <c r="C11" s="19"/>
      <c r="D11" s="19">
        <v>1</v>
      </c>
      <c r="E11" s="19" t="s">
        <v>25</v>
      </c>
      <c r="F11" s="19">
        <v>40</v>
      </c>
      <c r="G11" s="20">
        <v>100000</v>
      </c>
      <c r="H11" s="20">
        <f t="shared" si="0"/>
        <v>4000000</v>
      </c>
      <c r="I11" s="22">
        <f t="shared" si="1"/>
        <v>4000000</v>
      </c>
      <c r="J11" s="36"/>
    </row>
    <row r="12" spans="1:12" ht="17.25" customHeight="1">
      <c r="A12" s="121"/>
      <c r="B12" s="21" t="s">
        <v>22</v>
      </c>
      <c r="C12" s="19"/>
      <c r="D12" s="19">
        <v>1</v>
      </c>
      <c r="E12" s="19" t="s">
        <v>14</v>
      </c>
      <c r="F12" s="19">
        <v>1</v>
      </c>
      <c r="G12" s="20">
        <v>2000000</v>
      </c>
      <c r="H12" s="20">
        <f t="shared" si="0"/>
        <v>2000000</v>
      </c>
      <c r="I12" s="22">
        <f t="shared" si="1"/>
        <v>2000000</v>
      </c>
      <c r="J12" s="36"/>
    </row>
    <row r="13" spans="1:12" ht="48.75" customHeight="1">
      <c r="A13" s="121" t="s">
        <v>26</v>
      </c>
      <c r="B13" s="21" t="s">
        <v>27</v>
      </c>
      <c r="C13" s="19"/>
      <c r="D13" s="19">
        <v>1</v>
      </c>
      <c r="E13" s="19" t="s">
        <v>14</v>
      </c>
      <c r="F13" s="19">
        <v>40</v>
      </c>
      <c r="G13" s="20">
        <v>100000</v>
      </c>
      <c r="H13" s="20">
        <f t="shared" si="0"/>
        <v>4000000</v>
      </c>
      <c r="I13" s="22">
        <f t="shared" si="1"/>
        <v>4000000</v>
      </c>
      <c r="J13" s="36"/>
    </row>
    <row r="14" spans="1:12" ht="12.75" thickBot="1">
      <c r="A14" s="122"/>
      <c r="B14" s="43" t="s">
        <v>22</v>
      </c>
      <c r="C14" s="44"/>
      <c r="D14" s="44">
        <v>1</v>
      </c>
      <c r="E14" s="44" t="s">
        <v>14</v>
      </c>
      <c r="F14" s="44">
        <v>1</v>
      </c>
      <c r="G14" s="45">
        <v>2000000</v>
      </c>
      <c r="H14" s="45">
        <f t="shared" si="0"/>
        <v>2000000</v>
      </c>
      <c r="I14" s="39">
        <f t="shared" si="1"/>
        <v>2000000</v>
      </c>
      <c r="J14" s="40"/>
    </row>
    <row r="15" spans="1:12" ht="46.5" customHeight="1" thickBot="1">
      <c r="A15" s="123" t="s">
        <v>28</v>
      </c>
      <c r="B15" s="46" t="s">
        <v>29</v>
      </c>
      <c r="C15" s="47"/>
      <c r="D15" s="47">
        <v>1</v>
      </c>
      <c r="E15" s="47" t="s">
        <v>20</v>
      </c>
      <c r="F15" s="47">
        <v>6</v>
      </c>
      <c r="G15" s="48">
        <v>130000</v>
      </c>
      <c r="H15" s="48">
        <f>D15*F15*G15</f>
        <v>780000</v>
      </c>
      <c r="I15" s="34"/>
      <c r="J15" s="35">
        <f>H15</f>
        <v>780000</v>
      </c>
    </row>
    <row r="16" spans="1:12" ht="22.5" customHeight="1" thickBot="1">
      <c r="A16" s="124"/>
      <c r="B16" s="23" t="s">
        <v>22</v>
      </c>
      <c r="C16" s="24"/>
      <c r="D16" s="24">
        <v>1</v>
      </c>
      <c r="E16" s="24" t="s">
        <v>14</v>
      </c>
      <c r="F16" s="24">
        <v>1</v>
      </c>
      <c r="G16" s="25">
        <v>2000000</v>
      </c>
      <c r="H16" s="25">
        <f>D16*F16*G16</f>
        <v>2000000</v>
      </c>
      <c r="I16" s="22"/>
      <c r="J16" s="35">
        <f>H16</f>
        <v>2000000</v>
      </c>
    </row>
    <row r="17" spans="1:12" ht="46.5" customHeight="1" thickBot="1">
      <c r="A17" s="124" t="s">
        <v>30</v>
      </c>
      <c r="B17" s="23" t="s">
        <v>31</v>
      </c>
      <c r="C17" s="24"/>
      <c r="D17" s="24">
        <v>1</v>
      </c>
      <c r="E17" s="24" t="s">
        <v>20</v>
      </c>
      <c r="F17" s="24">
        <v>6</v>
      </c>
      <c r="G17" s="25">
        <v>130000</v>
      </c>
      <c r="H17" s="25">
        <f>D17*F17*G17</f>
        <v>780000</v>
      </c>
      <c r="I17" s="22"/>
      <c r="J17" s="35">
        <f>H17</f>
        <v>780000</v>
      </c>
    </row>
    <row r="18" spans="1:12" ht="46.5" customHeight="1" thickBot="1">
      <c r="A18" s="124"/>
      <c r="B18" s="23" t="s">
        <v>32</v>
      </c>
      <c r="C18" s="24"/>
      <c r="D18" s="24">
        <v>1</v>
      </c>
      <c r="E18" s="24" t="s">
        <v>20</v>
      </c>
      <c r="F18" s="24">
        <v>10</v>
      </c>
      <c r="G18" s="25">
        <v>130000</v>
      </c>
      <c r="H18" s="25">
        <f>D18*F18*G18</f>
        <v>1300000</v>
      </c>
      <c r="I18" s="22"/>
      <c r="J18" s="35">
        <f>H18</f>
        <v>1300000</v>
      </c>
    </row>
    <row r="19" spans="1:12" ht="26.25" customHeight="1" thickBot="1">
      <c r="A19" s="125"/>
      <c r="B19" s="49" t="s">
        <v>22</v>
      </c>
      <c r="C19" s="50"/>
      <c r="D19" s="50">
        <v>1</v>
      </c>
      <c r="E19" s="50" t="s">
        <v>14</v>
      </c>
      <c r="F19" s="50">
        <v>1</v>
      </c>
      <c r="G19" s="51">
        <v>2000000</v>
      </c>
      <c r="H19" s="51">
        <f>D19*F19*G19</f>
        <v>2000000</v>
      </c>
      <c r="I19" s="39"/>
      <c r="J19" s="35">
        <f>H19</f>
        <v>2000000</v>
      </c>
    </row>
    <row r="20" spans="1:12" s="3" customFormat="1" ht="21.75" customHeight="1">
      <c r="A20" s="110" t="s">
        <v>33</v>
      </c>
      <c r="B20" s="111"/>
      <c r="C20" s="111"/>
      <c r="D20" s="111"/>
      <c r="E20" s="111"/>
      <c r="F20" s="111"/>
      <c r="G20" s="112"/>
      <c r="H20" s="77">
        <f>SUM(H4:H19)</f>
        <v>256940000</v>
      </c>
      <c r="I20" s="77">
        <f>SUM(I4:I19)</f>
        <v>159080000</v>
      </c>
      <c r="J20" s="61">
        <f>SUM(J4:J19)</f>
        <v>97860000</v>
      </c>
    </row>
    <row r="21" spans="1:12" s="3" customFormat="1" ht="30.75" customHeight="1" thickBot="1">
      <c r="A21" s="52"/>
      <c r="B21" s="9" t="s">
        <v>34</v>
      </c>
      <c r="C21" s="5"/>
      <c r="D21" s="8"/>
      <c r="E21" s="5" t="s">
        <v>35</v>
      </c>
      <c r="F21" s="5">
        <v>200</v>
      </c>
      <c r="G21" s="53">
        <v>10000</v>
      </c>
      <c r="H21" s="6">
        <f>G21*F21</f>
        <v>2000000</v>
      </c>
      <c r="I21" s="22">
        <f>H21</f>
        <v>2000000</v>
      </c>
      <c r="J21" s="26"/>
    </row>
    <row r="22" spans="1:12" s="3" customFormat="1" ht="30.75" customHeight="1" thickBot="1">
      <c r="A22" s="52"/>
      <c r="B22" s="9" t="s">
        <v>36</v>
      </c>
      <c r="C22" s="5"/>
      <c r="D22" s="8"/>
      <c r="E22" s="5" t="s">
        <v>35</v>
      </c>
      <c r="F22" s="5">
        <v>50</v>
      </c>
      <c r="G22" s="53">
        <v>10000</v>
      </c>
      <c r="H22" s="6">
        <f>G22*F22</f>
        <v>500000</v>
      </c>
      <c r="I22" s="22"/>
      <c r="J22" s="26">
        <f>H22</f>
        <v>500000</v>
      </c>
    </row>
    <row r="23" spans="1:12" s="3" customFormat="1" ht="28.5" customHeight="1">
      <c r="A23" s="52"/>
      <c r="B23" s="60" t="s">
        <v>37</v>
      </c>
      <c r="C23" s="5"/>
      <c r="D23" s="8"/>
      <c r="E23" s="5" t="s">
        <v>38</v>
      </c>
      <c r="F23" s="5">
        <v>1</v>
      </c>
      <c r="G23" s="6">
        <v>10000000</v>
      </c>
      <c r="H23" s="6">
        <f>G23</f>
        <v>10000000</v>
      </c>
      <c r="I23" s="22">
        <f>H23/2</f>
        <v>5000000</v>
      </c>
      <c r="J23" s="26">
        <f>I23</f>
        <v>5000000</v>
      </c>
      <c r="K23" s="14"/>
    </row>
    <row r="24" spans="1:12" s="3" customFormat="1" ht="23.25" customHeight="1">
      <c r="A24" s="52"/>
      <c r="B24" s="60" t="s">
        <v>39</v>
      </c>
      <c r="C24" s="5"/>
      <c r="D24" s="8"/>
      <c r="E24" s="5" t="s">
        <v>35</v>
      </c>
      <c r="F24" s="5">
        <v>50</v>
      </c>
      <c r="G24" s="6">
        <v>100000</v>
      </c>
      <c r="H24" s="6">
        <f>G24*F24</f>
        <v>5000000</v>
      </c>
      <c r="I24" s="22"/>
      <c r="J24" s="26">
        <f>H24</f>
        <v>5000000</v>
      </c>
      <c r="K24" s="13"/>
    </row>
    <row r="25" spans="1:12" s="3" customFormat="1" ht="34.5" customHeight="1">
      <c r="A25" s="52"/>
      <c r="B25" s="9" t="s">
        <v>40</v>
      </c>
      <c r="C25" s="5"/>
      <c r="D25" s="8"/>
      <c r="E25" s="5" t="s">
        <v>14</v>
      </c>
      <c r="F25" s="5">
        <v>1</v>
      </c>
      <c r="G25" s="6">
        <v>10000000</v>
      </c>
      <c r="H25" s="6">
        <f>G25</f>
        <v>10000000</v>
      </c>
      <c r="I25" s="22">
        <f>H25</f>
        <v>10000000</v>
      </c>
      <c r="J25" s="26"/>
      <c r="K25" s="14"/>
      <c r="L25" s="13"/>
    </row>
    <row r="26" spans="1:12" s="3" customFormat="1" ht="34.5" customHeight="1">
      <c r="A26" s="52"/>
      <c r="B26" s="9" t="s">
        <v>41</v>
      </c>
      <c r="C26" s="5"/>
      <c r="D26" s="8"/>
      <c r="E26" s="5" t="s">
        <v>35</v>
      </c>
      <c r="F26" s="5">
        <v>1016</v>
      </c>
      <c r="G26" s="6">
        <v>20000</v>
      </c>
      <c r="H26" s="6">
        <f>G26*F26</f>
        <v>20320000</v>
      </c>
      <c r="I26" s="22"/>
      <c r="J26" s="26"/>
      <c r="K26" s="14"/>
      <c r="L26" s="13"/>
    </row>
    <row r="27" spans="1:12" s="3" customFormat="1" ht="60" customHeight="1">
      <c r="A27" s="52"/>
      <c r="B27" s="9" t="s">
        <v>42</v>
      </c>
      <c r="C27" s="5" t="s">
        <v>43</v>
      </c>
      <c r="D27" s="8"/>
      <c r="E27" s="5" t="s">
        <v>38</v>
      </c>
      <c r="F27" s="5"/>
      <c r="G27" s="6">
        <v>23000000</v>
      </c>
      <c r="H27" s="6">
        <f t="shared" ref="H27:H33" si="2">G27</f>
        <v>23000000</v>
      </c>
      <c r="I27" s="22"/>
      <c r="J27" s="26">
        <f>G27</f>
        <v>23000000</v>
      </c>
      <c r="K27" s="14"/>
      <c r="L27" s="13"/>
    </row>
    <row r="28" spans="1:12" s="3" customFormat="1" ht="34.5" customHeight="1">
      <c r="A28" s="52"/>
      <c r="B28" s="5" t="s">
        <v>44</v>
      </c>
      <c r="C28" s="5"/>
      <c r="D28" s="8"/>
      <c r="E28" s="5" t="s">
        <v>45</v>
      </c>
      <c r="F28" s="5">
        <v>1</v>
      </c>
      <c r="G28" s="54">
        <v>13382857.141000001</v>
      </c>
      <c r="H28" s="6">
        <f t="shared" si="2"/>
        <v>13382857.141000001</v>
      </c>
      <c r="I28" s="57">
        <f>H28/2</f>
        <v>6691428.5705000004</v>
      </c>
      <c r="J28" s="58">
        <f>H28/2</f>
        <v>6691428.5705000004</v>
      </c>
      <c r="K28" s="14"/>
      <c r="L28" s="13"/>
    </row>
    <row r="29" spans="1:12" s="3" customFormat="1" ht="24">
      <c r="A29" s="52"/>
      <c r="B29" s="9" t="s">
        <v>46</v>
      </c>
      <c r="C29" s="5"/>
      <c r="D29" s="8"/>
      <c r="E29" s="5" t="s">
        <v>47</v>
      </c>
      <c r="F29" s="5">
        <v>1</v>
      </c>
      <c r="G29" s="55">
        <v>10000000</v>
      </c>
      <c r="H29" s="6">
        <f t="shared" si="2"/>
        <v>10000000</v>
      </c>
      <c r="I29" s="22">
        <f>G29/2</f>
        <v>5000000</v>
      </c>
      <c r="J29" s="26">
        <f>I29</f>
        <v>5000000</v>
      </c>
      <c r="K29" s="15"/>
    </row>
    <row r="30" spans="1:12" s="3" customFormat="1">
      <c r="A30" s="52"/>
      <c r="B30" s="9" t="s">
        <v>48</v>
      </c>
      <c r="C30" s="5"/>
      <c r="D30" s="8"/>
      <c r="E30" s="5" t="s">
        <v>49</v>
      </c>
      <c r="F30" s="5">
        <v>1</v>
      </c>
      <c r="G30" s="55">
        <v>1600000</v>
      </c>
      <c r="H30" s="6">
        <f t="shared" si="2"/>
        <v>1600000</v>
      </c>
      <c r="I30" s="22">
        <f>G30/2</f>
        <v>800000</v>
      </c>
      <c r="J30" s="26">
        <f>I30</f>
        <v>800000</v>
      </c>
      <c r="K30" s="15"/>
    </row>
    <row r="31" spans="1:12" s="3" customFormat="1">
      <c r="A31" s="52"/>
      <c r="B31" s="5" t="s">
        <v>50</v>
      </c>
      <c r="C31" s="5"/>
      <c r="D31" s="8"/>
      <c r="E31" s="5" t="s">
        <v>50</v>
      </c>
      <c r="F31" s="5">
        <v>1</v>
      </c>
      <c r="G31" s="55">
        <v>2000000</v>
      </c>
      <c r="H31" s="6">
        <f t="shared" si="2"/>
        <v>2000000</v>
      </c>
      <c r="I31" s="22">
        <f>G31/2</f>
        <v>1000000</v>
      </c>
      <c r="J31" s="26">
        <f>I31</f>
        <v>1000000</v>
      </c>
    </row>
    <row r="32" spans="1:12" s="3" customFormat="1" ht="12" customHeight="1">
      <c r="A32" s="10"/>
      <c r="B32" s="7" t="s">
        <v>51</v>
      </c>
      <c r="C32" s="7"/>
      <c r="D32" s="8"/>
      <c r="E32" s="5"/>
      <c r="F32" s="5">
        <v>1</v>
      </c>
      <c r="G32" s="6">
        <v>2400000</v>
      </c>
      <c r="H32" s="6">
        <f t="shared" si="2"/>
        <v>2400000</v>
      </c>
      <c r="I32" s="22">
        <f>G32/2</f>
        <v>1200000</v>
      </c>
      <c r="J32" s="26">
        <f>I32</f>
        <v>1200000</v>
      </c>
    </row>
    <row r="33" spans="1:10" s="3" customFormat="1" ht="18" customHeight="1">
      <c r="A33" s="10"/>
      <c r="B33" s="7" t="s">
        <v>52</v>
      </c>
      <c r="C33" s="7"/>
      <c r="D33" s="8"/>
      <c r="E33" s="5"/>
      <c r="F33" s="5">
        <v>1</v>
      </c>
      <c r="G33" s="55">
        <v>42857143</v>
      </c>
      <c r="H33" s="6">
        <f t="shared" si="2"/>
        <v>42857143</v>
      </c>
      <c r="I33" s="22">
        <f>G33/2</f>
        <v>21428571.5</v>
      </c>
      <c r="J33" s="26">
        <f>I33</f>
        <v>21428571.5</v>
      </c>
    </row>
    <row r="34" spans="1:10" s="3" customFormat="1" ht="20.25" customHeight="1">
      <c r="A34" s="113" t="s">
        <v>53</v>
      </c>
      <c r="B34" s="114"/>
      <c r="C34" s="114"/>
      <c r="D34" s="114"/>
      <c r="E34" s="114"/>
      <c r="F34" s="114"/>
      <c r="G34" s="115"/>
      <c r="H34" s="78">
        <f>SUM(H21:H33)</f>
        <v>143060000.141</v>
      </c>
      <c r="I34" s="78">
        <f>SUM(I21:I33)</f>
        <v>53120000.070500001</v>
      </c>
      <c r="J34" s="79">
        <f>SUM(J21:J33)</f>
        <v>69620000.070500001</v>
      </c>
    </row>
    <row r="35" spans="1:10" s="3" customFormat="1" ht="20.25" customHeight="1">
      <c r="A35" s="116" t="s">
        <v>54</v>
      </c>
      <c r="B35" s="117"/>
      <c r="C35" s="117"/>
      <c r="D35" s="117"/>
      <c r="E35" s="117"/>
      <c r="F35" s="117"/>
      <c r="G35" s="118"/>
      <c r="H35" s="78">
        <f>D35*F35*G35</f>
        <v>0</v>
      </c>
      <c r="I35" s="78">
        <f>I20+I34</f>
        <v>212200000.07050002</v>
      </c>
      <c r="J35" s="80">
        <f>J20+J34</f>
        <v>167480000.07050002</v>
      </c>
    </row>
    <row r="36" spans="1:10" ht="12" customHeight="1" thickBot="1">
      <c r="A36" s="100" t="s">
        <v>55</v>
      </c>
      <c r="B36" s="101"/>
      <c r="C36" s="101"/>
      <c r="D36" s="101"/>
      <c r="E36" s="101"/>
      <c r="F36" s="101"/>
      <c r="G36" s="102"/>
      <c r="H36" s="56">
        <f>SUM(H20+H34)</f>
        <v>400000000.14100003</v>
      </c>
      <c r="I36" s="16"/>
      <c r="J36" s="11">
        <f>H35</f>
        <v>0</v>
      </c>
    </row>
    <row r="37" spans="1:10">
      <c r="H37" s="12"/>
      <c r="I37" s="12"/>
    </row>
    <row r="39" spans="1:10">
      <c r="G39" s="4"/>
      <c r="H39" s="4"/>
      <c r="I39" s="4"/>
    </row>
    <row r="40" spans="1:10">
      <c r="F40" s="4"/>
      <c r="G40" s="4"/>
      <c r="H40" s="4"/>
      <c r="I40" s="4"/>
    </row>
  </sheetData>
  <mergeCells count="11">
    <mergeCell ref="A36:G36"/>
    <mergeCell ref="A1:J2"/>
    <mergeCell ref="A4:A7"/>
    <mergeCell ref="A20:G20"/>
    <mergeCell ref="A34:G34"/>
    <mergeCell ref="A35:G35"/>
    <mergeCell ref="A8:A10"/>
    <mergeCell ref="A11:A12"/>
    <mergeCell ref="A13:A14"/>
    <mergeCell ref="A15:A16"/>
    <mergeCell ref="A17:A19"/>
  </mergeCells>
  <pageMargins left="0.7" right="0.7" top="0.75" bottom="0.75" header="0.3" footer="0.3"/>
  <pageSetup scale="42" orientation="portrait"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B700D-EAEE-4A31-992D-FA5C25B991E9}">
  <dimension ref="A1:H103"/>
  <sheetViews>
    <sheetView view="pageBreakPreview" topLeftCell="B1" zoomScale="110" zoomScaleNormal="110" zoomScaleSheetLayoutView="110" workbookViewId="0">
      <selection activeCell="I1" sqref="I1"/>
    </sheetView>
  </sheetViews>
  <sheetFormatPr defaultColWidth="11.42578125" defaultRowHeight="12"/>
  <cols>
    <col min="1" max="1" width="22.42578125" style="52" customWidth="1"/>
    <col min="2" max="2" width="23.85546875" style="70" customWidth="1"/>
    <col min="3" max="3" width="75.7109375" style="69" customWidth="1"/>
    <col min="4" max="4" width="13.42578125" style="69" customWidth="1"/>
    <col min="5" max="5" width="14" style="69" customWidth="1"/>
    <col min="6" max="6" width="11.42578125" style="69" customWidth="1"/>
    <col min="7" max="7" width="13" style="71" customWidth="1"/>
    <col min="8" max="8" width="15.42578125" style="71" customWidth="1"/>
    <col min="9" max="16384" width="11.42578125" style="2"/>
  </cols>
  <sheetData>
    <row r="1" spans="1:8" ht="39.75" customHeight="1">
      <c r="A1" s="126" t="s">
        <v>56</v>
      </c>
      <c r="B1" s="127"/>
      <c r="C1" s="127"/>
      <c r="D1" s="127"/>
      <c r="E1" s="127"/>
      <c r="F1" s="127"/>
      <c r="G1" s="127"/>
      <c r="H1" s="128"/>
    </row>
    <row r="2" spans="1:8" s="3" customFormat="1" ht="47.25" customHeight="1">
      <c r="A2" s="86" t="s">
        <v>1</v>
      </c>
      <c r="B2" s="86" t="s">
        <v>2</v>
      </c>
      <c r="C2" s="86" t="s">
        <v>3</v>
      </c>
      <c r="D2" s="86" t="s">
        <v>4</v>
      </c>
      <c r="E2" s="86" t="s">
        <v>5</v>
      </c>
      <c r="F2" s="86" t="s">
        <v>6</v>
      </c>
      <c r="G2" s="87" t="s">
        <v>57</v>
      </c>
      <c r="H2" s="87" t="s">
        <v>8</v>
      </c>
    </row>
    <row r="3" spans="1:8" s="3" customFormat="1" ht="94.5" customHeight="1">
      <c r="A3" s="129" t="s">
        <v>58</v>
      </c>
      <c r="B3" s="63" t="s">
        <v>59</v>
      </c>
      <c r="C3" s="63" t="s">
        <v>60</v>
      </c>
      <c r="D3" s="62">
        <v>1</v>
      </c>
      <c r="E3" s="64" t="s">
        <v>14</v>
      </c>
      <c r="F3" s="62">
        <v>6</v>
      </c>
      <c r="G3" s="81">
        <v>4400000</v>
      </c>
      <c r="H3" s="81">
        <f>F3*G3</f>
        <v>26400000</v>
      </c>
    </row>
    <row r="4" spans="1:8" s="3" customFormat="1" ht="39" customHeight="1">
      <c r="A4" s="129"/>
      <c r="B4" s="63" t="s">
        <v>61</v>
      </c>
      <c r="C4" s="63" t="s">
        <v>62</v>
      </c>
      <c r="D4" s="62">
        <v>0</v>
      </c>
      <c r="E4" s="64" t="s">
        <v>63</v>
      </c>
      <c r="F4" s="62">
        <v>38</v>
      </c>
      <c r="G4" s="81">
        <v>231578.94736842104</v>
      </c>
      <c r="H4" s="81">
        <f t="shared" ref="H4:H5" si="0">F4*G4</f>
        <v>8800000</v>
      </c>
    </row>
    <row r="5" spans="1:8" s="3" customFormat="1" ht="82.5" customHeight="1">
      <c r="A5" s="129"/>
      <c r="B5" s="63" t="s">
        <v>64</v>
      </c>
      <c r="C5" s="63" t="s">
        <v>65</v>
      </c>
      <c r="D5" s="62">
        <v>1</v>
      </c>
      <c r="E5" s="64" t="s">
        <v>14</v>
      </c>
      <c r="F5" s="62">
        <v>4</v>
      </c>
      <c r="G5" s="81">
        <v>1694000.0000000002</v>
      </c>
      <c r="H5" s="81">
        <f t="shared" si="0"/>
        <v>6776000.0000000009</v>
      </c>
    </row>
    <row r="6" spans="1:8" s="3" customFormat="1" ht="30" customHeight="1">
      <c r="A6" s="129" t="s">
        <v>66</v>
      </c>
      <c r="B6" s="129"/>
      <c r="C6" s="129"/>
      <c r="D6" s="129"/>
      <c r="E6" s="129"/>
      <c r="F6" s="129"/>
      <c r="G6" s="86"/>
      <c r="H6" s="88">
        <f>SUM(H3:H5)</f>
        <v>41976000</v>
      </c>
    </row>
    <row r="7" spans="1:8" s="3" customFormat="1" ht="51" customHeight="1">
      <c r="A7" s="130" t="s">
        <v>67</v>
      </c>
      <c r="B7" s="130"/>
      <c r="C7" s="130"/>
      <c r="D7" s="130"/>
      <c r="E7" s="130"/>
      <c r="F7" s="130"/>
      <c r="G7" s="130"/>
      <c r="H7" s="130"/>
    </row>
    <row r="8" spans="1:8" s="3" customFormat="1" ht="69" customHeight="1">
      <c r="A8" s="132" t="s">
        <v>68</v>
      </c>
      <c r="B8" s="63" t="s">
        <v>69</v>
      </c>
      <c r="C8" s="82" t="s">
        <v>70</v>
      </c>
      <c r="D8" s="62">
        <v>1</v>
      </c>
      <c r="E8" s="64" t="s">
        <v>71</v>
      </c>
      <c r="F8" s="62">
        <v>6</v>
      </c>
      <c r="G8" s="81">
        <v>352000</v>
      </c>
      <c r="H8" s="81">
        <f>F8*G8</f>
        <v>2112000</v>
      </c>
    </row>
    <row r="9" spans="1:8" s="3" customFormat="1" ht="64.5" customHeight="1">
      <c r="A9" s="133"/>
      <c r="B9" s="63" t="s">
        <v>72</v>
      </c>
      <c r="C9" s="63" t="s">
        <v>73</v>
      </c>
      <c r="D9" s="62">
        <v>4</v>
      </c>
      <c r="E9" s="64" t="s">
        <v>71</v>
      </c>
      <c r="F9" s="62">
        <v>12</v>
      </c>
      <c r="G9" s="72">
        <v>330000</v>
      </c>
      <c r="H9" s="81">
        <f t="shared" ref="H9:H14" si="1">F9*G9</f>
        <v>3960000</v>
      </c>
    </row>
    <row r="10" spans="1:8" s="3" customFormat="1" ht="75.75" customHeight="1">
      <c r="A10" s="133"/>
      <c r="B10" s="63" t="s">
        <v>74</v>
      </c>
      <c r="C10" s="83" t="s">
        <v>75</v>
      </c>
      <c r="D10" s="62">
        <v>1</v>
      </c>
      <c r="E10" s="64" t="s">
        <v>71</v>
      </c>
      <c r="F10" s="62">
        <v>6</v>
      </c>
      <c r="G10" s="81">
        <v>275000</v>
      </c>
      <c r="H10" s="81">
        <f t="shared" si="1"/>
        <v>1650000</v>
      </c>
    </row>
    <row r="11" spans="1:8" ht="53.25" customHeight="1">
      <c r="A11" s="133"/>
      <c r="B11" s="63" t="s">
        <v>76</v>
      </c>
      <c r="C11" s="63" t="s">
        <v>77</v>
      </c>
      <c r="D11" s="62">
        <v>4</v>
      </c>
      <c r="E11" s="64" t="s">
        <v>71</v>
      </c>
      <c r="F11" s="62">
        <v>12</v>
      </c>
      <c r="G11" s="72">
        <v>242000.00000000003</v>
      </c>
      <c r="H11" s="81">
        <f t="shared" si="1"/>
        <v>2904000.0000000005</v>
      </c>
    </row>
    <row r="12" spans="1:8" ht="66" customHeight="1">
      <c r="A12" s="133"/>
      <c r="B12" s="63" t="s">
        <v>78</v>
      </c>
      <c r="C12" s="63" t="s">
        <v>79</v>
      </c>
      <c r="D12" s="62">
        <v>4</v>
      </c>
      <c r="E12" s="64" t="s">
        <v>71</v>
      </c>
      <c r="F12" s="62">
        <v>12</v>
      </c>
      <c r="G12" s="72">
        <v>275000</v>
      </c>
      <c r="H12" s="81">
        <f t="shared" si="1"/>
        <v>3300000</v>
      </c>
    </row>
    <row r="13" spans="1:8" ht="55.5" customHeight="1">
      <c r="A13" s="133"/>
      <c r="B13" s="63" t="s">
        <v>80</v>
      </c>
      <c r="C13" s="82" t="s">
        <v>81</v>
      </c>
      <c r="D13" s="62">
        <v>4</v>
      </c>
      <c r="E13" s="64" t="s">
        <v>71</v>
      </c>
      <c r="F13" s="62">
        <v>12</v>
      </c>
      <c r="G13" s="72">
        <v>198000.00000000003</v>
      </c>
      <c r="H13" s="81">
        <f t="shared" si="1"/>
        <v>2376000.0000000005</v>
      </c>
    </row>
    <row r="14" spans="1:8" ht="40.5" customHeight="1">
      <c r="A14" s="134"/>
      <c r="B14" s="73" t="s">
        <v>82</v>
      </c>
      <c r="C14" s="73" t="s">
        <v>83</v>
      </c>
      <c r="D14" s="74">
        <v>4</v>
      </c>
      <c r="E14" s="66" t="s">
        <v>71</v>
      </c>
      <c r="F14" s="74">
        <v>12</v>
      </c>
      <c r="G14" s="76">
        <v>110000.00000000001</v>
      </c>
      <c r="H14" s="81">
        <f t="shared" si="1"/>
        <v>1320000.0000000002</v>
      </c>
    </row>
    <row r="15" spans="1:8" s="3" customFormat="1" ht="21.75" customHeight="1">
      <c r="A15" s="131" t="s">
        <v>33</v>
      </c>
      <c r="B15" s="131"/>
      <c r="C15" s="131"/>
      <c r="D15" s="131"/>
      <c r="E15" s="131"/>
      <c r="F15" s="131"/>
      <c r="G15" s="84"/>
      <c r="H15" s="85">
        <f>SUM(H8:H14)</f>
        <v>17622000</v>
      </c>
    </row>
    <row r="16" spans="1:8" s="3" customFormat="1" ht="30" customHeight="1">
      <c r="A16" s="129" t="s">
        <v>84</v>
      </c>
      <c r="B16" s="73" t="s">
        <v>85</v>
      </c>
      <c r="C16" s="65" t="s">
        <v>86</v>
      </c>
      <c r="D16" s="74">
        <v>0</v>
      </c>
      <c r="E16" s="66" t="s">
        <v>87</v>
      </c>
      <c r="F16" s="74">
        <v>14</v>
      </c>
      <c r="G16" s="75">
        <v>78571.42857142858</v>
      </c>
      <c r="H16" s="75">
        <f>F16*G16</f>
        <v>1100000</v>
      </c>
    </row>
    <row r="17" spans="1:8" s="3" customFormat="1" ht="30.75" customHeight="1">
      <c r="A17" s="129"/>
      <c r="B17" s="73" t="s">
        <v>88</v>
      </c>
      <c r="C17" s="65" t="s">
        <v>89</v>
      </c>
      <c r="D17" s="74">
        <v>0</v>
      </c>
      <c r="E17" s="66" t="s">
        <v>87</v>
      </c>
      <c r="F17" s="74">
        <v>14</v>
      </c>
      <c r="G17" s="75">
        <v>24200.000000000004</v>
      </c>
      <c r="H17" s="75">
        <f t="shared" ref="H17:H36" si="2">F17*G17</f>
        <v>338800.00000000006</v>
      </c>
    </row>
    <row r="18" spans="1:8" s="3" customFormat="1" ht="30" customHeight="1">
      <c r="A18" s="132" t="s">
        <v>90</v>
      </c>
      <c r="B18" s="73" t="s">
        <v>91</v>
      </c>
      <c r="C18" s="65" t="s">
        <v>92</v>
      </c>
      <c r="D18" s="74">
        <v>0</v>
      </c>
      <c r="E18" s="66" t="s">
        <v>87</v>
      </c>
      <c r="F18" s="74">
        <v>14</v>
      </c>
      <c r="G18" s="75">
        <v>78571.42857142858</v>
      </c>
      <c r="H18" s="75">
        <f t="shared" si="2"/>
        <v>1100000</v>
      </c>
    </row>
    <row r="19" spans="1:8" s="3" customFormat="1" ht="30.75" customHeight="1">
      <c r="A19" s="133"/>
      <c r="B19" s="73" t="s">
        <v>88</v>
      </c>
      <c r="C19" s="65" t="s">
        <v>89</v>
      </c>
      <c r="D19" s="74">
        <v>0</v>
      </c>
      <c r="E19" s="66" t="s">
        <v>87</v>
      </c>
      <c r="F19" s="74">
        <v>14</v>
      </c>
      <c r="G19" s="75">
        <v>24200.000000000004</v>
      </c>
      <c r="H19" s="75">
        <f t="shared" si="2"/>
        <v>338800.00000000006</v>
      </c>
    </row>
    <row r="20" spans="1:8" s="3" customFormat="1" ht="38.25" customHeight="1">
      <c r="A20" s="132" t="s">
        <v>93</v>
      </c>
      <c r="B20" s="73" t="s">
        <v>94</v>
      </c>
      <c r="C20" s="67" t="s">
        <v>95</v>
      </c>
      <c r="D20" s="74">
        <v>0</v>
      </c>
      <c r="E20" s="66" t="s">
        <v>87</v>
      </c>
      <c r="F20" s="74">
        <v>14</v>
      </c>
      <c r="G20" s="75">
        <v>78571.42857142858</v>
      </c>
      <c r="H20" s="75">
        <f t="shared" si="2"/>
        <v>1100000</v>
      </c>
    </row>
    <row r="21" spans="1:8" s="3" customFormat="1" ht="26.25" customHeight="1">
      <c r="A21" s="133"/>
      <c r="B21" s="73" t="s">
        <v>88</v>
      </c>
      <c r="C21" s="65" t="s">
        <v>89</v>
      </c>
      <c r="D21" s="74">
        <v>0</v>
      </c>
      <c r="E21" s="66" t="s">
        <v>87</v>
      </c>
      <c r="F21" s="74">
        <v>14</v>
      </c>
      <c r="G21" s="75">
        <v>24200.000000000004</v>
      </c>
      <c r="H21" s="75">
        <f t="shared" si="2"/>
        <v>338800.00000000006</v>
      </c>
    </row>
    <row r="22" spans="1:8" s="3" customFormat="1" ht="39.75" customHeight="1">
      <c r="A22" s="132" t="s">
        <v>96</v>
      </c>
      <c r="B22" s="73" t="s">
        <v>94</v>
      </c>
      <c r="C22" s="65" t="s">
        <v>97</v>
      </c>
      <c r="D22" s="74">
        <v>0</v>
      </c>
      <c r="E22" s="66" t="s">
        <v>98</v>
      </c>
      <c r="F22" s="74">
        <v>14</v>
      </c>
      <c r="G22" s="75">
        <v>275000</v>
      </c>
      <c r="H22" s="75">
        <f t="shared" si="2"/>
        <v>3850000</v>
      </c>
    </row>
    <row r="23" spans="1:8" s="3" customFormat="1" ht="27.75" customHeight="1">
      <c r="A23" s="133"/>
      <c r="B23" s="73" t="s">
        <v>88</v>
      </c>
      <c r="C23" s="65" t="s">
        <v>99</v>
      </c>
      <c r="D23" s="74">
        <v>0</v>
      </c>
      <c r="E23" s="66" t="s">
        <v>87</v>
      </c>
      <c r="F23" s="74">
        <v>14</v>
      </c>
      <c r="G23" s="75">
        <v>24200.000000000004</v>
      </c>
      <c r="H23" s="75">
        <f t="shared" si="2"/>
        <v>338800.00000000006</v>
      </c>
    </row>
    <row r="24" spans="1:8" s="3" customFormat="1" ht="19.5" customHeight="1">
      <c r="A24" s="132" t="s">
        <v>100</v>
      </c>
      <c r="B24" s="73" t="s">
        <v>101</v>
      </c>
      <c r="C24" s="67" t="s">
        <v>102</v>
      </c>
      <c r="D24" s="74">
        <v>0</v>
      </c>
      <c r="E24" s="66" t="s">
        <v>87</v>
      </c>
      <c r="F24" s="74">
        <v>60</v>
      </c>
      <c r="G24" s="75">
        <v>18333.333333333336</v>
      </c>
      <c r="H24" s="75">
        <f t="shared" si="2"/>
        <v>1100000.0000000002</v>
      </c>
    </row>
    <row r="25" spans="1:8" s="3" customFormat="1" ht="19.5" customHeight="1">
      <c r="A25" s="133"/>
      <c r="B25" s="73" t="s">
        <v>103</v>
      </c>
      <c r="C25" s="65" t="s">
        <v>104</v>
      </c>
      <c r="D25" s="74">
        <v>0</v>
      </c>
      <c r="E25" s="66" t="s">
        <v>98</v>
      </c>
      <c r="F25" s="74">
        <v>1</v>
      </c>
      <c r="G25" s="75">
        <v>2750000</v>
      </c>
      <c r="H25" s="75">
        <f t="shared" si="2"/>
        <v>2750000</v>
      </c>
    </row>
    <row r="26" spans="1:8" s="3" customFormat="1" ht="24.75" customHeight="1">
      <c r="A26" s="133"/>
      <c r="B26" s="73" t="s">
        <v>105</v>
      </c>
      <c r="C26" s="65" t="s">
        <v>106</v>
      </c>
      <c r="D26" s="74">
        <v>0</v>
      </c>
      <c r="E26" s="66" t="s">
        <v>98</v>
      </c>
      <c r="F26" s="74">
        <v>1</v>
      </c>
      <c r="G26" s="75">
        <v>3080000.0000000005</v>
      </c>
      <c r="H26" s="75">
        <f t="shared" si="2"/>
        <v>3080000.0000000005</v>
      </c>
    </row>
    <row r="27" spans="1:8" s="3" customFormat="1" ht="18" customHeight="1">
      <c r="A27" s="133"/>
      <c r="B27" s="144" t="s">
        <v>107</v>
      </c>
      <c r="C27" s="65" t="s">
        <v>108</v>
      </c>
      <c r="D27" s="74">
        <v>0</v>
      </c>
      <c r="E27" s="66" t="s">
        <v>87</v>
      </c>
      <c r="F27" s="74">
        <v>60</v>
      </c>
      <c r="G27" s="75">
        <v>24200.000000000004</v>
      </c>
      <c r="H27" s="75">
        <f t="shared" si="2"/>
        <v>1452000.0000000002</v>
      </c>
    </row>
    <row r="28" spans="1:8" s="3" customFormat="1" ht="18" customHeight="1">
      <c r="A28" s="133"/>
      <c r="B28" s="144"/>
      <c r="C28" s="65" t="s">
        <v>109</v>
      </c>
      <c r="D28" s="74">
        <v>0</v>
      </c>
      <c r="E28" s="66" t="s">
        <v>87</v>
      </c>
      <c r="F28" s="74">
        <v>60</v>
      </c>
      <c r="G28" s="75">
        <v>22000</v>
      </c>
      <c r="H28" s="75">
        <f t="shared" si="2"/>
        <v>1320000</v>
      </c>
    </row>
    <row r="29" spans="1:8" s="3" customFormat="1" ht="18" customHeight="1">
      <c r="A29" s="133"/>
      <c r="B29" s="144"/>
      <c r="C29" s="65" t="s">
        <v>110</v>
      </c>
      <c r="D29" s="74">
        <v>0</v>
      </c>
      <c r="E29" s="66" t="s">
        <v>87</v>
      </c>
      <c r="F29" s="74">
        <v>60</v>
      </c>
      <c r="G29" s="75">
        <v>24200.000000000004</v>
      </c>
      <c r="H29" s="75">
        <f t="shared" si="2"/>
        <v>1452000.0000000002</v>
      </c>
    </row>
    <row r="30" spans="1:8" s="3" customFormat="1" ht="20.25" customHeight="1">
      <c r="A30" s="133"/>
      <c r="B30" s="73" t="s">
        <v>111</v>
      </c>
      <c r="C30" s="65" t="s">
        <v>112</v>
      </c>
      <c r="D30" s="74">
        <v>0</v>
      </c>
      <c r="E30" s="66" t="s">
        <v>87</v>
      </c>
      <c r="F30" s="74">
        <v>1</v>
      </c>
      <c r="G30" s="75">
        <v>880000.00000000012</v>
      </c>
      <c r="H30" s="75">
        <f t="shared" si="2"/>
        <v>880000.00000000012</v>
      </c>
    </row>
    <row r="31" spans="1:8" s="3" customFormat="1" ht="19.5" customHeight="1">
      <c r="A31" s="134"/>
      <c r="B31" s="73" t="s">
        <v>113</v>
      </c>
      <c r="C31" s="65" t="s">
        <v>114</v>
      </c>
      <c r="D31" s="74">
        <v>0</v>
      </c>
      <c r="E31" s="66" t="s">
        <v>87</v>
      </c>
      <c r="F31" s="74">
        <v>1</v>
      </c>
      <c r="G31" s="75">
        <v>880000.00000000012</v>
      </c>
      <c r="H31" s="75">
        <f t="shared" si="2"/>
        <v>880000.00000000012</v>
      </c>
    </row>
    <row r="32" spans="1:8" s="3" customFormat="1" ht="20.25" customHeight="1">
      <c r="A32" s="129" t="s">
        <v>115</v>
      </c>
      <c r="B32" s="73" t="s">
        <v>105</v>
      </c>
      <c r="C32" s="65" t="s">
        <v>116</v>
      </c>
      <c r="D32" s="74">
        <v>0</v>
      </c>
      <c r="E32" s="66" t="s">
        <v>87</v>
      </c>
      <c r="F32" s="74">
        <v>1</v>
      </c>
      <c r="G32" s="75">
        <v>440000.00000000006</v>
      </c>
      <c r="H32" s="75">
        <f t="shared" si="2"/>
        <v>440000.00000000006</v>
      </c>
    </row>
    <row r="33" spans="1:8" s="3" customFormat="1" ht="18" customHeight="1">
      <c r="A33" s="129"/>
      <c r="B33" s="73" t="s">
        <v>117</v>
      </c>
      <c r="C33" s="65" t="s">
        <v>118</v>
      </c>
      <c r="D33" s="74">
        <v>0</v>
      </c>
      <c r="E33" s="66" t="s">
        <v>87</v>
      </c>
      <c r="F33" s="74">
        <v>9</v>
      </c>
      <c r="G33" s="75">
        <v>198000.00000000003</v>
      </c>
      <c r="H33" s="75">
        <f t="shared" si="2"/>
        <v>1782000.0000000002</v>
      </c>
    </row>
    <row r="34" spans="1:8" s="3" customFormat="1" ht="18" customHeight="1">
      <c r="A34" s="129"/>
      <c r="B34" s="73" t="s">
        <v>119</v>
      </c>
      <c r="C34" s="65" t="s">
        <v>120</v>
      </c>
      <c r="D34" s="74">
        <v>0</v>
      </c>
      <c r="E34" s="66" t="s">
        <v>87</v>
      </c>
      <c r="F34" s="74">
        <v>77</v>
      </c>
      <c r="G34" s="75">
        <v>5500</v>
      </c>
      <c r="H34" s="75">
        <f t="shared" si="2"/>
        <v>423500</v>
      </c>
    </row>
    <row r="35" spans="1:8" s="3" customFormat="1" ht="18" customHeight="1">
      <c r="A35" s="129"/>
      <c r="B35" s="73" t="s">
        <v>121</v>
      </c>
      <c r="C35" s="65" t="s">
        <v>122</v>
      </c>
      <c r="D35" s="74">
        <v>0</v>
      </c>
      <c r="E35" s="66" t="s">
        <v>87</v>
      </c>
      <c r="F35" s="74">
        <v>18</v>
      </c>
      <c r="G35" s="75">
        <v>11000</v>
      </c>
      <c r="H35" s="75">
        <f t="shared" si="2"/>
        <v>198000</v>
      </c>
    </row>
    <row r="36" spans="1:8" s="3" customFormat="1" ht="86.25" customHeight="1">
      <c r="A36" s="129"/>
      <c r="B36" s="73" t="s">
        <v>123</v>
      </c>
      <c r="C36" s="65" t="s">
        <v>124</v>
      </c>
      <c r="D36" s="74">
        <v>0</v>
      </c>
      <c r="E36" s="66" t="s">
        <v>87</v>
      </c>
      <c r="F36" s="74">
        <v>1</v>
      </c>
      <c r="G36" s="75">
        <v>2200000</v>
      </c>
      <c r="H36" s="75">
        <f t="shared" si="2"/>
        <v>2200000</v>
      </c>
    </row>
    <row r="37" spans="1:8" s="3" customFormat="1" ht="30.75" customHeight="1">
      <c r="A37" s="129"/>
      <c r="B37" s="73" t="s">
        <v>125</v>
      </c>
      <c r="C37" s="65" t="s">
        <v>126</v>
      </c>
      <c r="D37" s="74">
        <v>0</v>
      </c>
      <c r="E37" s="66" t="s">
        <v>87</v>
      </c>
      <c r="F37" s="74">
        <v>1</v>
      </c>
      <c r="G37" s="75">
        <v>2000000</v>
      </c>
      <c r="H37" s="75">
        <v>2000000</v>
      </c>
    </row>
    <row r="38" spans="1:8" s="3" customFormat="1" ht="21.75" customHeight="1">
      <c r="A38" s="129"/>
      <c r="B38" s="73" t="s">
        <v>127</v>
      </c>
      <c r="C38" s="65" t="s">
        <v>128</v>
      </c>
      <c r="D38" s="74">
        <v>0</v>
      </c>
      <c r="E38" s="66" t="s">
        <v>87</v>
      </c>
      <c r="F38" s="74">
        <v>2</v>
      </c>
      <c r="G38" s="75">
        <v>500000</v>
      </c>
      <c r="H38" s="75">
        <v>1000000</v>
      </c>
    </row>
    <row r="39" spans="1:8" s="3" customFormat="1" ht="21" customHeight="1">
      <c r="A39" s="129"/>
      <c r="B39" s="73" t="s">
        <v>129</v>
      </c>
      <c r="C39" s="65" t="s">
        <v>130</v>
      </c>
      <c r="D39" s="74">
        <v>0</v>
      </c>
      <c r="E39" s="66" t="s">
        <v>98</v>
      </c>
      <c r="F39" s="74">
        <v>5</v>
      </c>
      <c r="G39" s="75">
        <v>100000</v>
      </c>
      <c r="H39" s="75">
        <v>500000</v>
      </c>
    </row>
    <row r="40" spans="1:8" s="3" customFormat="1" ht="52.5" customHeight="1">
      <c r="A40" s="129"/>
      <c r="B40" s="73" t="s">
        <v>131</v>
      </c>
      <c r="C40" s="65" t="s">
        <v>132</v>
      </c>
      <c r="D40" s="74">
        <v>0</v>
      </c>
      <c r="E40" s="66" t="s">
        <v>87</v>
      </c>
      <c r="F40" s="74">
        <v>3</v>
      </c>
      <c r="G40" s="75">
        <v>1100000</v>
      </c>
      <c r="H40" s="75">
        <v>3300000</v>
      </c>
    </row>
    <row r="41" spans="1:8" s="3" customFormat="1" ht="51" customHeight="1">
      <c r="A41" s="129"/>
      <c r="B41" s="73" t="s">
        <v>133</v>
      </c>
      <c r="C41" s="65" t="s">
        <v>134</v>
      </c>
      <c r="D41" s="74">
        <v>0</v>
      </c>
      <c r="E41" s="66" t="s">
        <v>87</v>
      </c>
      <c r="F41" s="74">
        <v>1</v>
      </c>
      <c r="G41" s="75">
        <v>1100000</v>
      </c>
      <c r="H41" s="75">
        <v>1100000</v>
      </c>
    </row>
    <row r="42" spans="1:8" s="3" customFormat="1" ht="16.5" customHeight="1">
      <c r="A42" s="129"/>
      <c r="B42" s="144" t="s">
        <v>107</v>
      </c>
      <c r="C42" s="65" t="s">
        <v>135</v>
      </c>
      <c r="D42" s="74">
        <v>0</v>
      </c>
      <c r="E42" s="66" t="s">
        <v>98</v>
      </c>
      <c r="F42" s="74">
        <v>100</v>
      </c>
      <c r="G42" s="75">
        <v>13200.000000000002</v>
      </c>
      <c r="H42" s="75">
        <v>1320000.0000000002</v>
      </c>
    </row>
    <row r="43" spans="1:8" s="3" customFormat="1" ht="19.5" customHeight="1">
      <c r="A43" s="129"/>
      <c r="B43" s="144"/>
      <c r="C43" s="65" t="s">
        <v>136</v>
      </c>
      <c r="D43" s="74">
        <v>0</v>
      </c>
      <c r="E43" s="66" t="s">
        <v>98</v>
      </c>
      <c r="F43" s="74">
        <v>1</v>
      </c>
      <c r="G43" s="75">
        <v>1650000.0000000002</v>
      </c>
      <c r="H43" s="75">
        <v>1650000.0000000002</v>
      </c>
    </row>
    <row r="44" spans="1:8" s="3" customFormat="1" ht="20.25" customHeight="1">
      <c r="A44" s="147" t="s">
        <v>53</v>
      </c>
      <c r="B44" s="147"/>
      <c r="C44" s="147"/>
      <c r="D44" s="147"/>
      <c r="E44" s="147"/>
      <c r="F44" s="147"/>
      <c r="G44" s="90"/>
      <c r="H44" s="88">
        <f>SUM(H16:H43)</f>
        <v>37332700</v>
      </c>
    </row>
    <row r="45" spans="1:8" s="3" customFormat="1" ht="20.25" customHeight="1">
      <c r="A45" s="147" t="s">
        <v>54</v>
      </c>
      <c r="B45" s="147"/>
      <c r="C45" s="147"/>
      <c r="D45" s="147"/>
      <c r="E45" s="147"/>
      <c r="F45" s="147"/>
      <c r="G45" s="90"/>
      <c r="H45" s="88">
        <f>H44+H15</f>
        <v>54954700</v>
      </c>
    </row>
    <row r="46" spans="1:8" ht="36.75" customHeight="1">
      <c r="A46" s="148" t="s">
        <v>137</v>
      </c>
      <c r="B46" s="148"/>
      <c r="C46" s="148"/>
      <c r="D46" s="148"/>
      <c r="E46" s="148"/>
      <c r="F46" s="148"/>
      <c r="G46" s="148"/>
      <c r="H46" s="148"/>
    </row>
    <row r="47" spans="1:8" s="3" customFormat="1" ht="80.25" customHeight="1">
      <c r="A47" s="129" t="s">
        <v>138</v>
      </c>
      <c r="B47" s="73" t="s">
        <v>69</v>
      </c>
      <c r="C47" s="65" t="s">
        <v>70</v>
      </c>
      <c r="D47" s="74">
        <v>1</v>
      </c>
      <c r="E47" s="66" t="s">
        <v>71</v>
      </c>
      <c r="F47" s="74">
        <v>16</v>
      </c>
      <c r="G47" s="75">
        <v>220000.00000000003</v>
      </c>
      <c r="H47" s="75">
        <v>3520000.0000000005</v>
      </c>
    </row>
    <row r="48" spans="1:8" ht="93" customHeight="1">
      <c r="A48" s="129"/>
      <c r="B48" s="73" t="s">
        <v>74</v>
      </c>
      <c r="C48" s="68" t="s">
        <v>75</v>
      </c>
      <c r="D48" s="74">
        <v>1</v>
      </c>
      <c r="E48" s="66" t="s">
        <v>71</v>
      </c>
      <c r="F48" s="74">
        <v>8</v>
      </c>
      <c r="G48" s="75">
        <v>275000</v>
      </c>
      <c r="H48" s="75">
        <v>2200000</v>
      </c>
    </row>
    <row r="49" spans="1:8" ht="77.25" customHeight="1">
      <c r="A49" s="129" t="s">
        <v>139</v>
      </c>
      <c r="B49" s="73" t="s">
        <v>72</v>
      </c>
      <c r="C49" s="73" t="s">
        <v>73</v>
      </c>
      <c r="D49" s="74">
        <v>4</v>
      </c>
      <c r="E49" s="66" t="s">
        <v>71</v>
      </c>
      <c r="F49" s="74">
        <v>16</v>
      </c>
      <c r="G49" s="76">
        <v>440000.00000000006</v>
      </c>
      <c r="H49" s="75">
        <v>7040000.0000000009</v>
      </c>
    </row>
    <row r="50" spans="1:8" ht="75" customHeight="1">
      <c r="A50" s="129"/>
      <c r="B50" s="73" t="s">
        <v>78</v>
      </c>
      <c r="C50" s="73" t="s">
        <v>79</v>
      </c>
      <c r="D50" s="74">
        <v>4</v>
      </c>
      <c r="E50" s="66" t="s">
        <v>71</v>
      </c>
      <c r="F50" s="74">
        <v>4</v>
      </c>
      <c r="G50" s="76">
        <v>330000</v>
      </c>
      <c r="H50" s="75">
        <v>1320000</v>
      </c>
    </row>
    <row r="51" spans="1:8" ht="25.5" customHeight="1">
      <c r="A51" s="129"/>
      <c r="B51" s="73" t="s">
        <v>140</v>
      </c>
      <c r="C51" s="63" t="s">
        <v>141</v>
      </c>
      <c r="D51" s="62">
        <v>3</v>
      </c>
      <c r="E51" s="64" t="s">
        <v>71</v>
      </c>
      <c r="F51" s="62">
        <v>36</v>
      </c>
      <c r="G51" s="72">
        <v>440000.00000000006</v>
      </c>
      <c r="H51" s="75">
        <v>15840000.000000002</v>
      </c>
    </row>
    <row r="52" spans="1:8" ht="24.75" customHeight="1">
      <c r="A52" s="129"/>
      <c r="B52" s="73" t="s">
        <v>142</v>
      </c>
      <c r="C52" s="63" t="s">
        <v>143</v>
      </c>
      <c r="D52" s="62">
        <v>3</v>
      </c>
      <c r="E52" s="64" t="s">
        <v>71</v>
      </c>
      <c r="F52" s="62">
        <v>36</v>
      </c>
      <c r="G52" s="72">
        <v>220000.00000000003</v>
      </c>
      <c r="H52" s="75">
        <v>7920000.0000000009</v>
      </c>
    </row>
    <row r="53" spans="1:8" ht="67.5" customHeight="1">
      <c r="A53" s="129"/>
      <c r="B53" s="73" t="s">
        <v>144</v>
      </c>
      <c r="C53" s="63" t="s">
        <v>145</v>
      </c>
      <c r="D53" s="62">
        <v>1</v>
      </c>
      <c r="E53" s="64" t="s">
        <v>71</v>
      </c>
      <c r="F53" s="62">
        <v>12</v>
      </c>
      <c r="G53" s="72">
        <v>352000</v>
      </c>
      <c r="H53" s="75">
        <v>4224000</v>
      </c>
    </row>
    <row r="54" spans="1:8" ht="39" customHeight="1">
      <c r="A54" s="131" t="s">
        <v>33</v>
      </c>
      <c r="B54" s="131"/>
      <c r="C54" s="131"/>
      <c r="D54" s="131"/>
      <c r="E54" s="131"/>
      <c r="F54" s="131"/>
      <c r="G54" s="89"/>
      <c r="H54" s="91">
        <f>SUM(H47:H53)</f>
        <v>42064000</v>
      </c>
    </row>
    <row r="55" spans="1:8" ht="35.25" customHeight="1">
      <c r="A55" s="132" t="s">
        <v>146</v>
      </c>
      <c r="B55" s="73" t="s">
        <v>147</v>
      </c>
      <c r="C55" s="65" t="s">
        <v>148</v>
      </c>
      <c r="D55" s="74">
        <v>0</v>
      </c>
      <c r="E55" s="66" t="s">
        <v>149</v>
      </c>
      <c r="F55" s="74">
        <v>5</v>
      </c>
      <c r="G55" s="75">
        <v>50000</v>
      </c>
      <c r="H55" s="75">
        <v>250000</v>
      </c>
    </row>
    <row r="56" spans="1:8" ht="25.5" customHeight="1">
      <c r="A56" s="133"/>
      <c r="B56" s="73" t="s">
        <v>150</v>
      </c>
      <c r="C56" s="65" t="s">
        <v>151</v>
      </c>
      <c r="D56" s="74">
        <v>0</v>
      </c>
      <c r="E56" s="66" t="s">
        <v>87</v>
      </c>
      <c r="F56" s="74">
        <v>20</v>
      </c>
      <c r="G56" s="75">
        <v>192500.00000000003</v>
      </c>
      <c r="H56" s="75">
        <v>3850000.0000000005</v>
      </c>
    </row>
    <row r="57" spans="1:8" ht="27" customHeight="1">
      <c r="A57" s="133"/>
      <c r="B57" s="73" t="s">
        <v>150</v>
      </c>
      <c r="C57" s="65" t="s">
        <v>152</v>
      </c>
      <c r="D57" s="74">
        <v>0</v>
      </c>
      <c r="E57" s="66" t="s">
        <v>87</v>
      </c>
      <c r="F57" s="74">
        <v>20</v>
      </c>
      <c r="G57" s="75">
        <v>192500.00000000003</v>
      </c>
      <c r="H57" s="75">
        <v>3850000.0000000005</v>
      </c>
    </row>
    <row r="58" spans="1:8" ht="24.75" customHeight="1">
      <c r="A58" s="133"/>
      <c r="B58" s="73" t="s">
        <v>150</v>
      </c>
      <c r="C58" s="65" t="s">
        <v>153</v>
      </c>
      <c r="D58" s="74">
        <v>0</v>
      </c>
      <c r="E58" s="66" t="s">
        <v>87</v>
      </c>
      <c r="F58" s="74">
        <v>20</v>
      </c>
      <c r="G58" s="75">
        <v>192500.00000000003</v>
      </c>
      <c r="H58" s="75">
        <v>3850000.0000000005</v>
      </c>
    </row>
    <row r="59" spans="1:8" ht="25.5" customHeight="1">
      <c r="A59" s="133"/>
      <c r="B59" s="73" t="s">
        <v>154</v>
      </c>
      <c r="C59" s="65" t="s">
        <v>155</v>
      </c>
      <c r="D59" s="74">
        <v>0</v>
      </c>
      <c r="E59" s="66" t="s">
        <v>87</v>
      </c>
      <c r="F59" s="74">
        <v>15</v>
      </c>
      <c r="G59" s="75">
        <v>256666.66666666669</v>
      </c>
      <c r="H59" s="75">
        <v>3850000.0000000005</v>
      </c>
    </row>
    <row r="60" spans="1:8" ht="23.25" customHeight="1">
      <c r="A60" s="133"/>
      <c r="B60" s="73" t="s">
        <v>154</v>
      </c>
      <c r="C60" s="65" t="s">
        <v>156</v>
      </c>
      <c r="D60" s="74">
        <v>0</v>
      </c>
      <c r="E60" s="66" t="s">
        <v>87</v>
      </c>
      <c r="F60" s="74">
        <v>15</v>
      </c>
      <c r="G60" s="75">
        <v>146666.66666666669</v>
      </c>
      <c r="H60" s="75">
        <v>2200000.0000000005</v>
      </c>
    </row>
    <row r="61" spans="1:8" ht="25.5" customHeight="1">
      <c r="A61" s="133"/>
      <c r="B61" s="73" t="s">
        <v>154</v>
      </c>
      <c r="C61" s="65" t="s">
        <v>157</v>
      </c>
      <c r="D61" s="74">
        <v>0</v>
      </c>
      <c r="E61" s="66" t="s">
        <v>87</v>
      </c>
      <c r="F61" s="74">
        <v>15</v>
      </c>
      <c r="G61" s="75">
        <v>146666.66666666669</v>
      </c>
      <c r="H61" s="75">
        <v>2200000.0000000005</v>
      </c>
    </row>
    <row r="62" spans="1:8" ht="27.75" customHeight="1">
      <c r="A62" s="133"/>
      <c r="B62" s="73" t="s">
        <v>154</v>
      </c>
      <c r="C62" s="65" t="s">
        <v>158</v>
      </c>
      <c r="D62" s="74">
        <v>0</v>
      </c>
      <c r="E62" s="66" t="s">
        <v>87</v>
      </c>
      <c r="F62" s="74">
        <v>15</v>
      </c>
      <c r="G62" s="75">
        <v>146666.66666666669</v>
      </c>
      <c r="H62" s="75">
        <v>2200000.0000000005</v>
      </c>
    </row>
    <row r="63" spans="1:8" ht="32.25" customHeight="1">
      <c r="A63" s="133"/>
      <c r="B63" s="73" t="s">
        <v>159</v>
      </c>
      <c r="C63" s="65" t="s">
        <v>160</v>
      </c>
      <c r="D63" s="74">
        <v>0</v>
      </c>
      <c r="E63" s="66" t="s">
        <v>87</v>
      </c>
      <c r="F63" s="74">
        <v>60</v>
      </c>
      <c r="G63" s="75">
        <v>18333.333333333336</v>
      </c>
      <c r="H63" s="75">
        <v>1100000.0000000002</v>
      </c>
    </row>
    <row r="64" spans="1:8" ht="21.75" customHeight="1">
      <c r="A64" s="133"/>
      <c r="B64" s="73" t="s">
        <v>161</v>
      </c>
      <c r="C64" s="65" t="s">
        <v>162</v>
      </c>
      <c r="D64" s="74">
        <v>0</v>
      </c>
      <c r="E64" s="66" t="s">
        <v>87</v>
      </c>
      <c r="F64" s="74">
        <v>60</v>
      </c>
      <c r="G64" s="75">
        <v>9900</v>
      </c>
      <c r="H64" s="75">
        <v>594000</v>
      </c>
    </row>
    <row r="65" spans="1:8" ht="30" customHeight="1">
      <c r="A65" s="133"/>
      <c r="B65" s="73" t="s">
        <v>88</v>
      </c>
      <c r="C65" s="65" t="s">
        <v>88</v>
      </c>
      <c r="D65" s="74">
        <v>0</v>
      </c>
      <c r="E65" s="66" t="s">
        <v>87</v>
      </c>
      <c r="F65" s="74">
        <v>200</v>
      </c>
      <c r="G65" s="75">
        <v>27500</v>
      </c>
      <c r="H65" s="75">
        <v>5500000</v>
      </c>
    </row>
    <row r="66" spans="1:8" ht="26.25" customHeight="1">
      <c r="A66" s="133"/>
      <c r="B66" s="73" t="s">
        <v>163</v>
      </c>
      <c r="C66" s="65" t="s">
        <v>164</v>
      </c>
      <c r="D66" s="74">
        <v>0</v>
      </c>
      <c r="E66" s="66" t="s">
        <v>87</v>
      </c>
      <c r="F66" s="74">
        <v>1</v>
      </c>
      <c r="G66" s="75">
        <v>2475000</v>
      </c>
      <c r="H66" s="75">
        <v>2475000</v>
      </c>
    </row>
    <row r="67" spans="1:8" ht="25.5" customHeight="1">
      <c r="A67" s="134"/>
      <c r="B67" s="73" t="s">
        <v>165</v>
      </c>
      <c r="C67" s="65" t="s">
        <v>166</v>
      </c>
      <c r="D67" s="74">
        <v>0</v>
      </c>
      <c r="E67" s="66" t="s">
        <v>87</v>
      </c>
      <c r="F67" s="74">
        <v>1</v>
      </c>
      <c r="G67" s="75">
        <v>176000</v>
      </c>
      <c r="H67" s="75">
        <v>176000</v>
      </c>
    </row>
    <row r="68" spans="1:8" ht="50.25" customHeight="1">
      <c r="A68" s="132" t="s">
        <v>167</v>
      </c>
      <c r="B68" s="73" t="s">
        <v>168</v>
      </c>
      <c r="C68" s="65" t="s">
        <v>134</v>
      </c>
      <c r="D68" s="74">
        <v>0</v>
      </c>
      <c r="E68" s="66" t="s">
        <v>87</v>
      </c>
      <c r="F68" s="74">
        <v>4</v>
      </c>
      <c r="G68" s="75">
        <v>800000</v>
      </c>
      <c r="H68" s="75">
        <v>3200000</v>
      </c>
    </row>
    <row r="69" spans="1:8" ht="48">
      <c r="A69" s="134"/>
      <c r="B69" s="73" t="s">
        <v>169</v>
      </c>
      <c r="C69" s="65" t="s">
        <v>132</v>
      </c>
      <c r="D69" s="74">
        <v>0</v>
      </c>
      <c r="E69" s="66" t="s">
        <v>87</v>
      </c>
      <c r="F69" s="74">
        <v>3</v>
      </c>
      <c r="G69" s="75">
        <v>800000</v>
      </c>
      <c r="H69" s="75">
        <v>2400000</v>
      </c>
    </row>
    <row r="70" spans="1:8" ht="23.25" customHeight="1">
      <c r="A70" s="151" t="s">
        <v>170</v>
      </c>
      <c r="B70" s="152"/>
      <c r="C70" s="152"/>
      <c r="D70" s="152"/>
      <c r="E70" s="152"/>
      <c r="F70" s="152"/>
      <c r="G70" s="153"/>
      <c r="H70" s="88">
        <f>SUM(H55:H69)</f>
        <v>37695000</v>
      </c>
    </row>
    <row r="71" spans="1:8" ht="24" customHeight="1">
      <c r="A71" s="151" t="s">
        <v>171</v>
      </c>
      <c r="B71" s="152"/>
      <c r="C71" s="152"/>
      <c r="D71" s="152"/>
      <c r="E71" s="152"/>
      <c r="F71" s="152"/>
      <c r="G71" s="153"/>
      <c r="H71" s="88">
        <f>H70+H54</f>
        <v>79759000</v>
      </c>
    </row>
    <row r="72" spans="1:8" ht="36.75" customHeight="1">
      <c r="A72" s="146" t="s">
        <v>172</v>
      </c>
      <c r="B72" s="146"/>
      <c r="C72" s="146"/>
      <c r="D72" s="146"/>
      <c r="E72" s="146"/>
      <c r="F72" s="146"/>
      <c r="G72" s="146"/>
      <c r="H72" s="146"/>
    </row>
    <row r="73" spans="1:8" ht="75" customHeight="1">
      <c r="A73" s="154" t="s">
        <v>173</v>
      </c>
      <c r="B73" s="73" t="s">
        <v>69</v>
      </c>
      <c r="C73" s="65" t="s">
        <v>70</v>
      </c>
      <c r="D73" s="74">
        <v>1</v>
      </c>
      <c r="E73" s="66" t="s">
        <v>174</v>
      </c>
      <c r="F73" s="74">
        <v>4</v>
      </c>
      <c r="G73" s="75">
        <v>385000.00000000006</v>
      </c>
      <c r="H73" s="75">
        <v>1540000.0000000002</v>
      </c>
    </row>
    <row r="74" spans="1:8" ht="74.25" customHeight="1">
      <c r="A74" s="149"/>
      <c r="B74" s="73" t="s">
        <v>78</v>
      </c>
      <c r="C74" s="73" t="s">
        <v>79</v>
      </c>
      <c r="D74" s="74">
        <v>4</v>
      </c>
      <c r="E74" s="66" t="s">
        <v>174</v>
      </c>
      <c r="F74" s="74">
        <v>4</v>
      </c>
      <c r="G74" s="76">
        <v>440000.00000000006</v>
      </c>
      <c r="H74" s="75">
        <v>1760000.0000000002</v>
      </c>
    </row>
    <row r="75" spans="1:8" ht="84">
      <c r="A75" s="149"/>
      <c r="B75" s="73" t="s">
        <v>74</v>
      </c>
      <c r="C75" s="65" t="s">
        <v>75</v>
      </c>
      <c r="D75" s="74">
        <v>1</v>
      </c>
      <c r="E75" s="66" t="s">
        <v>174</v>
      </c>
      <c r="F75" s="74">
        <v>2</v>
      </c>
      <c r="G75" s="75">
        <v>440000.00000000006</v>
      </c>
      <c r="H75" s="75">
        <v>880000.00000000012</v>
      </c>
    </row>
    <row r="76" spans="1:8" ht="50.25" customHeight="1">
      <c r="A76" s="149"/>
      <c r="B76" s="73" t="s">
        <v>82</v>
      </c>
      <c r="C76" s="73" t="s">
        <v>83</v>
      </c>
      <c r="D76" s="74">
        <v>8</v>
      </c>
      <c r="E76" s="66" t="s">
        <v>174</v>
      </c>
      <c r="F76" s="74">
        <v>8</v>
      </c>
      <c r="G76" s="76">
        <v>275000</v>
      </c>
      <c r="H76" s="75">
        <v>2200000</v>
      </c>
    </row>
    <row r="77" spans="1:8" ht="93" customHeight="1">
      <c r="A77" s="149"/>
      <c r="B77" s="73" t="s">
        <v>72</v>
      </c>
      <c r="C77" s="73" t="s">
        <v>175</v>
      </c>
      <c r="D77" s="74">
        <v>4</v>
      </c>
      <c r="E77" s="66" t="s">
        <v>174</v>
      </c>
      <c r="F77" s="74">
        <v>8</v>
      </c>
      <c r="G77" s="75">
        <v>275000</v>
      </c>
      <c r="H77" s="75">
        <v>2200000</v>
      </c>
    </row>
    <row r="78" spans="1:8" ht="79.5" customHeight="1">
      <c r="A78" s="149"/>
      <c r="B78" s="73" t="s">
        <v>176</v>
      </c>
      <c r="C78" s="65" t="s">
        <v>70</v>
      </c>
      <c r="D78" s="74">
        <v>1</v>
      </c>
      <c r="E78" s="66" t="s">
        <v>174</v>
      </c>
      <c r="F78" s="74">
        <v>1</v>
      </c>
      <c r="G78" s="75">
        <v>550000</v>
      </c>
      <c r="H78" s="75">
        <v>550000</v>
      </c>
    </row>
    <row r="79" spans="1:8" ht="68.25" customHeight="1">
      <c r="A79" s="149"/>
      <c r="B79" s="73" t="s">
        <v>169</v>
      </c>
      <c r="C79" s="65" t="s">
        <v>132</v>
      </c>
      <c r="D79" s="74">
        <v>0</v>
      </c>
      <c r="E79" s="66" t="s">
        <v>87</v>
      </c>
      <c r="F79" s="74">
        <v>4</v>
      </c>
      <c r="G79" s="75">
        <v>1210000</v>
      </c>
      <c r="H79" s="75">
        <v>4840000</v>
      </c>
    </row>
    <row r="80" spans="1:8" ht="60" customHeight="1">
      <c r="A80" s="150"/>
      <c r="B80" s="73" t="s">
        <v>168</v>
      </c>
      <c r="C80" s="65" t="s">
        <v>134</v>
      </c>
      <c r="D80" s="74">
        <v>0</v>
      </c>
      <c r="E80" s="66" t="s">
        <v>87</v>
      </c>
      <c r="F80" s="74">
        <v>4</v>
      </c>
      <c r="G80" s="75">
        <v>990000.00000000012</v>
      </c>
      <c r="H80" s="75">
        <v>3960000.0000000005</v>
      </c>
    </row>
    <row r="81" spans="1:8" ht="33" customHeight="1">
      <c r="A81" s="149" t="s">
        <v>177</v>
      </c>
      <c r="B81" s="73" t="s">
        <v>125</v>
      </c>
      <c r="C81" s="82" t="s">
        <v>178</v>
      </c>
      <c r="D81" s="74">
        <v>0</v>
      </c>
      <c r="E81" s="66" t="s">
        <v>87</v>
      </c>
      <c r="F81" s="74">
        <v>1</v>
      </c>
      <c r="G81" s="75">
        <v>2800000</v>
      </c>
      <c r="H81" s="75">
        <v>2800000</v>
      </c>
    </row>
    <row r="82" spans="1:8" ht="37.5" customHeight="1">
      <c r="A82" s="149"/>
      <c r="B82" s="73" t="s">
        <v>179</v>
      </c>
      <c r="C82" s="65" t="s">
        <v>180</v>
      </c>
      <c r="D82" s="74">
        <v>0</v>
      </c>
      <c r="E82" s="66" t="s">
        <v>87</v>
      </c>
      <c r="F82" s="74">
        <v>1</v>
      </c>
      <c r="G82" s="75">
        <v>1500000</v>
      </c>
      <c r="H82" s="75">
        <v>1500000</v>
      </c>
    </row>
    <row r="83" spans="1:8" ht="96">
      <c r="A83" s="149"/>
      <c r="B83" s="73" t="s">
        <v>123</v>
      </c>
      <c r="C83" s="65" t="s">
        <v>181</v>
      </c>
      <c r="D83" s="74">
        <v>0</v>
      </c>
      <c r="E83" s="66" t="s">
        <v>87</v>
      </c>
      <c r="F83" s="74">
        <v>1</v>
      </c>
      <c r="G83" s="81">
        <v>2300000</v>
      </c>
      <c r="H83" s="75">
        <v>2300000</v>
      </c>
    </row>
    <row r="84" spans="1:8" ht="26.25" customHeight="1">
      <c r="A84" s="149"/>
      <c r="B84" s="73" t="s">
        <v>182</v>
      </c>
      <c r="C84" s="65" t="s">
        <v>183</v>
      </c>
      <c r="D84" s="74">
        <v>0</v>
      </c>
      <c r="E84" s="66" t="s">
        <v>87</v>
      </c>
      <c r="F84" s="74">
        <v>1</v>
      </c>
      <c r="G84" s="75">
        <v>770000.00000000012</v>
      </c>
      <c r="H84" s="75">
        <v>770000.00000000012</v>
      </c>
    </row>
    <row r="85" spans="1:8" ht="29.25" customHeight="1">
      <c r="A85" s="149"/>
      <c r="B85" s="73" t="s">
        <v>184</v>
      </c>
      <c r="C85" s="65" t="s">
        <v>185</v>
      </c>
      <c r="D85" s="74">
        <v>0</v>
      </c>
      <c r="E85" s="66" t="s">
        <v>87</v>
      </c>
      <c r="F85" s="74">
        <v>10</v>
      </c>
      <c r="G85" s="75">
        <v>198000.00000000003</v>
      </c>
      <c r="H85" s="75">
        <v>1980000.0000000002</v>
      </c>
    </row>
    <row r="86" spans="1:8" ht="26.25" customHeight="1">
      <c r="A86" s="149"/>
      <c r="B86" s="73" t="s">
        <v>119</v>
      </c>
      <c r="C86" s="65" t="s">
        <v>186</v>
      </c>
      <c r="D86" s="74">
        <v>0</v>
      </c>
      <c r="E86" s="66" t="s">
        <v>87</v>
      </c>
      <c r="F86" s="74">
        <v>60</v>
      </c>
      <c r="G86" s="75">
        <v>5500</v>
      </c>
      <c r="H86" s="75">
        <v>330000</v>
      </c>
    </row>
    <row r="87" spans="1:8" ht="32.25" customHeight="1">
      <c r="A87" s="149"/>
      <c r="B87" s="73" t="s">
        <v>121</v>
      </c>
      <c r="C87" s="65" t="s">
        <v>187</v>
      </c>
      <c r="D87" s="74">
        <v>0</v>
      </c>
      <c r="E87" s="66" t="s">
        <v>87</v>
      </c>
      <c r="F87" s="74">
        <v>20</v>
      </c>
      <c r="G87" s="75">
        <v>11000</v>
      </c>
      <c r="H87" s="75">
        <v>220000</v>
      </c>
    </row>
    <row r="88" spans="1:8" ht="29.25" customHeight="1">
      <c r="A88" s="149"/>
      <c r="B88" s="73" t="s">
        <v>127</v>
      </c>
      <c r="C88" s="65" t="s">
        <v>128</v>
      </c>
      <c r="D88" s="74">
        <v>0</v>
      </c>
      <c r="E88" s="66" t="s">
        <v>87</v>
      </c>
      <c r="F88" s="74">
        <v>2</v>
      </c>
      <c r="G88" s="75">
        <v>550000</v>
      </c>
      <c r="H88" s="75">
        <v>1100000</v>
      </c>
    </row>
    <row r="89" spans="1:8" ht="30" customHeight="1">
      <c r="A89" s="149"/>
      <c r="B89" s="73" t="s">
        <v>147</v>
      </c>
      <c r="C89" s="65" t="s">
        <v>148</v>
      </c>
      <c r="D89" s="74">
        <v>0</v>
      </c>
      <c r="E89" s="66" t="s">
        <v>149</v>
      </c>
      <c r="F89" s="74">
        <v>2</v>
      </c>
      <c r="G89" s="75">
        <v>55000.000000000007</v>
      </c>
      <c r="H89" s="75">
        <v>110000.00000000001</v>
      </c>
    </row>
    <row r="90" spans="1:8" ht="35.25" customHeight="1">
      <c r="A90" s="149"/>
      <c r="B90" s="73" t="s">
        <v>159</v>
      </c>
      <c r="C90" s="65" t="s">
        <v>160</v>
      </c>
      <c r="D90" s="74">
        <v>0</v>
      </c>
      <c r="E90" s="66" t="s">
        <v>87</v>
      </c>
      <c r="F90" s="74">
        <v>10</v>
      </c>
      <c r="G90" s="75">
        <v>110000.00000000001</v>
      </c>
      <c r="H90" s="75">
        <v>1100000.0000000002</v>
      </c>
    </row>
    <row r="91" spans="1:8" ht="35.25" customHeight="1">
      <c r="A91" s="150"/>
      <c r="B91" s="73" t="s">
        <v>88</v>
      </c>
      <c r="C91" s="65" t="s">
        <v>188</v>
      </c>
      <c r="D91" s="74">
        <v>0</v>
      </c>
      <c r="E91" s="66" t="s">
        <v>87</v>
      </c>
      <c r="F91" s="74">
        <v>200</v>
      </c>
      <c r="G91" s="81">
        <v>27500</v>
      </c>
      <c r="H91" s="75">
        <v>5500000</v>
      </c>
    </row>
    <row r="92" spans="1:8" ht="23.25" customHeight="1">
      <c r="A92" s="145" t="s">
        <v>53</v>
      </c>
      <c r="B92" s="145"/>
      <c r="C92" s="145"/>
      <c r="D92" s="145"/>
      <c r="E92" s="145"/>
      <c r="F92" s="145"/>
      <c r="G92" s="92"/>
      <c r="H92" s="93">
        <f>SUM(H73:H91)</f>
        <v>35640000</v>
      </c>
    </row>
    <row r="93" spans="1:8" ht="24" customHeight="1">
      <c r="A93" s="145" t="s">
        <v>54</v>
      </c>
      <c r="B93" s="145"/>
      <c r="C93" s="145"/>
      <c r="D93" s="145"/>
      <c r="E93" s="145"/>
      <c r="F93" s="145"/>
      <c r="G93" s="92"/>
      <c r="H93" s="93">
        <f>H92</f>
        <v>35640000</v>
      </c>
    </row>
    <row r="94" spans="1:8" ht="21.75" customHeight="1">
      <c r="A94" s="141" t="s">
        <v>189</v>
      </c>
      <c r="B94" s="142"/>
      <c r="C94" s="142"/>
      <c r="D94" s="142"/>
      <c r="E94" s="142"/>
      <c r="F94" s="142"/>
      <c r="G94" s="143"/>
      <c r="H94" s="94">
        <f>H93+H71+H45+H6</f>
        <v>212329700</v>
      </c>
    </row>
    <row r="95" spans="1:8" ht="21" customHeight="1">
      <c r="A95" s="141"/>
      <c r="B95" s="142"/>
      <c r="C95" s="142"/>
      <c r="D95" s="142"/>
      <c r="E95" s="142"/>
      <c r="F95" s="142"/>
      <c r="G95" s="143"/>
      <c r="H95" s="94">
        <v>212554000</v>
      </c>
    </row>
    <row r="96" spans="1:8" ht="28.5" customHeight="1">
      <c r="A96" s="135"/>
      <c r="B96" s="136"/>
      <c r="C96" s="136"/>
      <c r="D96" s="136"/>
      <c r="E96" s="136"/>
      <c r="F96" s="136"/>
      <c r="G96" s="136"/>
      <c r="H96" s="137"/>
    </row>
    <row r="97" spans="1:8">
      <c r="A97" s="135"/>
      <c r="B97" s="136"/>
      <c r="C97" s="136"/>
      <c r="D97" s="136"/>
      <c r="E97" s="136"/>
      <c r="F97" s="136"/>
      <c r="G97" s="136"/>
      <c r="H97" s="137"/>
    </row>
    <row r="98" spans="1:8">
      <c r="A98" s="135"/>
      <c r="B98" s="136"/>
      <c r="C98" s="136"/>
      <c r="D98" s="136"/>
      <c r="E98" s="136"/>
      <c r="F98" s="136"/>
      <c r="G98" s="136"/>
      <c r="H98" s="137"/>
    </row>
    <row r="99" spans="1:8" hidden="1">
      <c r="A99" s="135"/>
      <c r="B99" s="136"/>
      <c r="C99" s="136"/>
      <c r="D99" s="136"/>
      <c r="E99" s="136"/>
      <c r="F99" s="136"/>
      <c r="G99" s="136"/>
      <c r="H99" s="137"/>
    </row>
    <row r="100" spans="1:8" hidden="1">
      <c r="A100" s="135"/>
      <c r="B100" s="136"/>
      <c r="C100" s="136"/>
      <c r="D100" s="136"/>
      <c r="E100" s="136"/>
      <c r="F100" s="136"/>
      <c r="G100" s="136"/>
      <c r="H100" s="137"/>
    </row>
    <row r="101" spans="1:8" hidden="1">
      <c r="A101" s="135"/>
      <c r="B101" s="136"/>
      <c r="C101" s="136"/>
      <c r="D101" s="136"/>
      <c r="E101" s="136"/>
      <c r="F101" s="136"/>
      <c r="G101" s="136"/>
      <c r="H101" s="137"/>
    </row>
    <row r="102" spans="1:8" ht="45" hidden="1" customHeight="1">
      <c r="A102" s="135"/>
      <c r="B102" s="136"/>
      <c r="C102" s="136"/>
      <c r="D102" s="136"/>
      <c r="E102" s="136"/>
      <c r="F102" s="136"/>
      <c r="G102" s="136"/>
      <c r="H102" s="137"/>
    </row>
    <row r="103" spans="1:8" ht="55.5" hidden="1" customHeight="1">
      <c r="A103" s="138"/>
      <c r="B103" s="139"/>
      <c r="C103" s="139"/>
      <c r="D103" s="139"/>
      <c r="E103" s="139"/>
      <c r="F103" s="139"/>
      <c r="G103" s="139"/>
      <c r="H103" s="140"/>
    </row>
  </sheetData>
  <mergeCells count="32">
    <mergeCell ref="A81:A91"/>
    <mergeCell ref="A70:G70"/>
    <mergeCell ref="A71:G71"/>
    <mergeCell ref="A68:A69"/>
    <mergeCell ref="A73:A80"/>
    <mergeCell ref="A54:F54"/>
    <mergeCell ref="A44:F44"/>
    <mergeCell ref="A45:F45"/>
    <mergeCell ref="A46:H46"/>
    <mergeCell ref="A47:A48"/>
    <mergeCell ref="A49:A53"/>
    <mergeCell ref="A55:A67"/>
    <mergeCell ref="A8:A14"/>
    <mergeCell ref="A96:H103"/>
    <mergeCell ref="A95:G95"/>
    <mergeCell ref="A94:G94"/>
    <mergeCell ref="A16:A17"/>
    <mergeCell ref="A18:A19"/>
    <mergeCell ref="A20:A21"/>
    <mergeCell ref="A24:A31"/>
    <mergeCell ref="B27:B29"/>
    <mergeCell ref="A32:A43"/>
    <mergeCell ref="A92:F92"/>
    <mergeCell ref="B42:B43"/>
    <mergeCell ref="A93:F93"/>
    <mergeCell ref="A22:A23"/>
    <mergeCell ref="A72:H72"/>
    <mergeCell ref="A1:H1"/>
    <mergeCell ref="A3:A5"/>
    <mergeCell ref="A6:F6"/>
    <mergeCell ref="A7:H7"/>
    <mergeCell ref="A15:F15"/>
  </mergeCells>
  <pageMargins left="0.7" right="0.7" top="0.75" bottom="0.75" header="0.3" footer="0.3"/>
  <pageSetup scale="36" orientation="portrait" horizontalDpi="300" verticalDpi="300" r:id="rId1"/>
  <rowBreaks count="1" manualBreakCount="1">
    <brk id="45" max="16383"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03A5-49C1-4C26-B7A4-C35C69AA8FA8}">
  <dimension ref="A1:J94"/>
  <sheetViews>
    <sheetView tabSelected="1" view="pageBreakPreview" topLeftCell="C1" zoomScale="110" zoomScaleNormal="110" zoomScaleSheetLayoutView="110" workbookViewId="0">
      <selection activeCell="J4" sqref="J4"/>
    </sheetView>
  </sheetViews>
  <sheetFormatPr defaultColWidth="11.42578125" defaultRowHeight="12"/>
  <cols>
    <col min="1" max="1" width="22.42578125" style="52" customWidth="1"/>
    <col min="2" max="2" width="23.85546875" style="70" customWidth="1"/>
    <col min="3" max="3" width="75.7109375" style="69" customWidth="1"/>
    <col min="4" max="4" width="13.42578125" style="69" customWidth="1"/>
    <col min="5" max="5" width="14" style="69" customWidth="1"/>
    <col min="6" max="6" width="12.5703125" style="69" bestFit="1" customWidth="1"/>
    <col min="7" max="7" width="13" style="71" customWidth="1"/>
    <col min="8" max="8" width="15.42578125" style="71" customWidth="1"/>
    <col min="9" max="9" width="12.28515625" style="2" bestFit="1" customWidth="1"/>
    <col min="10" max="16384" width="11.42578125" style="2"/>
  </cols>
  <sheetData>
    <row r="1" spans="1:10" ht="39.75" customHeight="1">
      <c r="A1" s="126" t="s">
        <v>56</v>
      </c>
      <c r="B1" s="127"/>
      <c r="C1" s="127"/>
      <c r="D1" s="127"/>
      <c r="E1" s="127"/>
      <c r="F1" s="127"/>
      <c r="G1" s="127"/>
      <c r="H1" s="128"/>
      <c r="I1" s="130" t="s">
        <v>190</v>
      </c>
      <c r="J1" s="148" t="s">
        <v>191</v>
      </c>
    </row>
    <row r="2" spans="1:10" s="3" customFormat="1" ht="47.25" customHeight="1">
      <c r="A2" s="86" t="s">
        <v>1</v>
      </c>
      <c r="B2" s="86" t="s">
        <v>2</v>
      </c>
      <c r="C2" s="86" t="s">
        <v>3</v>
      </c>
      <c r="D2" s="86" t="s">
        <v>192</v>
      </c>
      <c r="E2" s="86" t="s">
        <v>5</v>
      </c>
      <c r="F2" s="86" t="s">
        <v>193</v>
      </c>
      <c r="G2" s="87" t="s">
        <v>194</v>
      </c>
      <c r="H2" s="87" t="s">
        <v>195</v>
      </c>
      <c r="I2" s="130"/>
      <c r="J2" s="148"/>
    </row>
    <row r="3" spans="1:10" s="3" customFormat="1" ht="94.5" customHeight="1">
      <c r="A3" s="129" t="s">
        <v>58</v>
      </c>
      <c r="B3" s="63" t="s">
        <v>59</v>
      </c>
      <c r="C3" s="63" t="s">
        <v>60</v>
      </c>
      <c r="D3" s="62">
        <v>6</v>
      </c>
      <c r="E3" s="64" t="s">
        <v>14</v>
      </c>
      <c r="F3" s="95">
        <v>4400000</v>
      </c>
      <c r="G3" s="96">
        <v>4000000</v>
      </c>
      <c r="H3" s="97">
        <v>4200000</v>
      </c>
      <c r="I3" s="98">
        <f>AVERAGE(F3:H3)</f>
        <v>4200000</v>
      </c>
      <c r="J3" s="99">
        <f>_xlfn.STDEV.S(F3:H3)</f>
        <v>200000</v>
      </c>
    </row>
    <row r="4" spans="1:10" s="3" customFormat="1" ht="39" customHeight="1">
      <c r="A4" s="129"/>
      <c r="B4" s="63" t="s">
        <v>61</v>
      </c>
      <c r="C4" s="63" t="s">
        <v>62</v>
      </c>
      <c r="D4" s="62">
        <v>38</v>
      </c>
      <c r="E4" s="64" t="s">
        <v>63</v>
      </c>
      <c r="F4" s="95">
        <v>231579</v>
      </c>
      <c r="G4" s="96">
        <v>300000</v>
      </c>
      <c r="H4" s="81">
        <v>250000</v>
      </c>
      <c r="I4" s="98">
        <f t="shared" ref="I4:I67" si="0">AVERAGE(F4:H4)</f>
        <v>260526.33333333334</v>
      </c>
      <c r="J4" s="99">
        <f t="shared" ref="J4:J67" si="1">_xlfn.STDEV.S(F4:H4)</f>
        <v>35404.252291685647</v>
      </c>
    </row>
    <row r="5" spans="1:10" s="3" customFormat="1" ht="82.5" customHeight="1">
      <c r="A5" s="129"/>
      <c r="B5" s="63" t="s">
        <v>64</v>
      </c>
      <c r="C5" s="63" t="s">
        <v>65</v>
      </c>
      <c r="D5" s="62">
        <v>4</v>
      </c>
      <c r="E5" s="64" t="s">
        <v>14</v>
      </c>
      <c r="F5" s="95">
        <v>1694000</v>
      </c>
      <c r="G5" s="96">
        <v>1700000</v>
      </c>
      <c r="H5" s="81">
        <v>1700000</v>
      </c>
      <c r="I5" s="98">
        <f t="shared" si="0"/>
        <v>1698000</v>
      </c>
      <c r="J5" s="99">
        <f t="shared" si="1"/>
        <v>3464.1016151377544</v>
      </c>
    </row>
    <row r="6" spans="1:10" s="3" customFormat="1" ht="51" customHeight="1">
      <c r="A6" s="158" t="s">
        <v>67</v>
      </c>
      <c r="B6" s="159"/>
      <c r="C6" s="159"/>
      <c r="D6" s="159"/>
      <c r="E6" s="159"/>
      <c r="F6" s="159"/>
      <c r="G6" s="159"/>
      <c r="H6" s="159"/>
      <c r="I6" s="159"/>
      <c r="J6" s="159"/>
    </row>
    <row r="7" spans="1:10" s="3" customFormat="1" ht="69" customHeight="1">
      <c r="A7" s="132" t="s">
        <v>68</v>
      </c>
      <c r="B7" s="63" t="s">
        <v>69</v>
      </c>
      <c r="C7" s="82" t="s">
        <v>70</v>
      </c>
      <c r="D7" s="62">
        <v>6</v>
      </c>
      <c r="E7" s="64" t="s">
        <v>71</v>
      </c>
      <c r="F7" s="52">
        <v>352000</v>
      </c>
      <c r="G7" s="81">
        <v>350000</v>
      </c>
      <c r="H7" s="81">
        <v>300000</v>
      </c>
      <c r="I7" s="98">
        <f t="shared" si="0"/>
        <v>334000</v>
      </c>
      <c r="J7" s="98">
        <f t="shared" si="1"/>
        <v>29461.839725312471</v>
      </c>
    </row>
    <row r="8" spans="1:10" s="3" customFormat="1" ht="64.5" customHeight="1">
      <c r="A8" s="133"/>
      <c r="B8" s="63" t="s">
        <v>72</v>
      </c>
      <c r="C8" s="63" t="s">
        <v>73</v>
      </c>
      <c r="D8" s="62">
        <v>12</v>
      </c>
      <c r="E8" s="64" t="s">
        <v>71</v>
      </c>
      <c r="F8" s="52">
        <v>330000</v>
      </c>
      <c r="G8" s="72">
        <v>300000</v>
      </c>
      <c r="H8" s="81">
        <v>350000</v>
      </c>
      <c r="I8" s="98">
        <f t="shared" si="0"/>
        <v>326666.66666666669</v>
      </c>
      <c r="J8" s="98">
        <f t="shared" si="1"/>
        <v>25166.11478423583</v>
      </c>
    </row>
    <row r="9" spans="1:10" s="3" customFormat="1" ht="75.75" customHeight="1">
      <c r="A9" s="133"/>
      <c r="B9" s="63" t="s">
        <v>74</v>
      </c>
      <c r="C9" s="83" t="s">
        <v>75</v>
      </c>
      <c r="D9" s="62">
        <v>6</v>
      </c>
      <c r="E9" s="64" t="s">
        <v>71</v>
      </c>
      <c r="F9" s="81">
        <v>275000</v>
      </c>
      <c r="G9" s="81">
        <v>300000</v>
      </c>
      <c r="H9" s="81">
        <v>300000</v>
      </c>
      <c r="I9" s="98">
        <f t="shared" si="0"/>
        <v>291666.66666666669</v>
      </c>
      <c r="J9" s="98">
        <f t="shared" si="1"/>
        <v>14433.756729740644</v>
      </c>
    </row>
    <row r="10" spans="1:10" ht="53.25" customHeight="1">
      <c r="A10" s="133"/>
      <c r="B10" s="63" t="s">
        <v>76</v>
      </c>
      <c r="C10" s="63" t="s">
        <v>77</v>
      </c>
      <c r="D10" s="62">
        <v>12</v>
      </c>
      <c r="E10" s="64" t="s">
        <v>71</v>
      </c>
      <c r="F10" s="72">
        <v>242000.00000000003</v>
      </c>
      <c r="G10" s="72">
        <v>250000</v>
      </c>
      <c r="H10" s="81">
        <v>250000</v>
      </c>
      <c r="I10" s="98">
        <f t="shared" si="0"/>
        <v>247333.33333333334</v>
      </c>
      <c r="J10" s="98">
        <f t="shared" si="1"/>
        <v>4618.8021535169892</v>
      </c>
    </row>
    <row r="11" spans="1:10" ht="66" customHeight="1">
      <c r="A11" s="133"/>
      <c r="B11" s="63" t="s">
        <v>78</v>
      </c>
      <c r="C11" s="63" t="s">
        <v>79</v>
      </c>
      <c r="D11" s="62">
        <v>12</v>
      </c>
      <c r="E11" s="64" t="s">
        <v>71</v>
      </c>
      <c r="F11" s="72">
        <v>275000</v>
      </c>
      <c r="G11" s="72">
        <v>250000</v>
      </c>
      <c r="H11" s="81">
        <v>250000</v>
      </c>
      <c r="I11" s="98">
        <f t="shared" si="0"/>
        <v>258333.33333333334</v>
      </c>
      <c r="J11" s="98">
        <f t="shared" si="1"/>
        <v>14433.756729740644</v>
      </c>
    </row>
    <row r="12" spans="1:10" ht="55.5" customHeight="1">
      <c r="A12" s="133"/>
      <c r="B12" s="63" t="s">
        <v>80</v>
      </c>
      <c r="C12" s="82" t="s">
        <v>81</v>
      </c>
      <c r="D12" s="62">
        <v>12</v>
      </c>
      <c r="E12" s="64" t="s">
        <v>71</v>
      </c>
      <c r="F12" s="72">
        <v>198000.00000000003</v>
      </c>
      <c r="G12" s="72">
        <v>200000</v>
      </c>
      <c r="H12" s="81">
        <v>200000</v>
      </c>
      <c r="I12" s="98">
        <f t="shared" si="0"/>
        <v>199333.33333333334</v>
      </c>
      <c r="J12" s="98">
        <f t="shared" si="1"/>
        <v>1154.7005383792348</v>
      </c>
    </row>
    <row r="13" spans="1:10" ht="40.5" customHeight="1">
      <c r="A13" s="134"/>
      <c r="B13" s="73" t="s">
        <v>82</v>
      </c>
      <c r="C13" s="73" t="s">
        <v>83</v>
      </c>
      <c r="D13" s="74">
        <v>12</v>
      </c>
      <c r="E13" s="66" t="s">
        <v>71</v>
      </c>
      <c r="F13" s="76">
        <v>110000.00000000001</v>
      </c>
      <c r="G13" s="76">
        <v>150000</v>
      </c>
      <c r="H13" s="76">
        <v>150000</v>
      </c>
      <c r="I13" s="98">
        <f t="shared" si="0"/>
        <v>136666.66666666666</v>
      </c>
      <c r="J13" s="98">
        <f t="shared" si="1"/>
        <v>23094.010767585001</v>
      </c>
    </row>
    <row r="14" spans="1:10" s="3" customFormat="1" ht="21.75" customHeight="1">
      <c r="A14" s="155" t="s">
        <v>33</v>
      </c>
      <c r="B14" s="156"/>
      <c r="C14" s="156"/>
      <c r="D14" s="156"/>
      <c r="E14" s="156"/>
      <c r="F14" s="156"/>
      <c r="G14" s="156"/>
      <c r="H14" s="157"/>
      <c r="I14" s="98" t="e">
        <f t="shared" si="0"/>
        <v>#DIV/0!</v>
      </c>
      <c r="J14" s="98" t="e">
        <f t="shared" si="1"/>
        <v>#DIV/0!</v>
      </c>
    </row>
    <row r="15" spans="1:10" s="3" customFormat="1" ht="30" customHeight="1">
      <c r="A15" s="129" t="s">
        <v>84</v>
      </c>
      <c r="B15" s="73" t="s">
        <v>85</v>
      </c>
      <c r="C15" s="65" t="s">
        <v>86</v>
      </c>
      <c r="D15" s="74">
        <v>14</v>
      </c>
      <c r="E15" s="66" t="s">
        <v>87</v>
      </c>
      <c r="F15" s="75">
        <v>78571.42857142858</v>
      </c>
      <c r="G15" s="75">
        <v>90000</v>
      </c>
      <c r="H15" s="75">
        <v>80000</v>
      </c>
      <c r="I15" s="98">
        <f t="shared" si="0"/>
        <v>82857.142857142855</v>
      </c>
      <c r="J15" s="98">
        <f t="shared" si="1"/>
        <v>6226.9984907723874</v>
      </c>
    </row>
    <row r="16" spans="1:10" s="3" customFormat="1" ht="30.75" customHeight="1">
      <c r="A16" s="129"/>
      <c r="B16" s="73" t="s">
        <v>88</v>
      </c>
      <c r="C16" s="65" t="s">
        <v>89</v>
      </c>
      <c r="D16" s="74">
        <v>14</v>
      </c>
      <c r="E16" s="66" t="s">
        <v>87</v>
      </c>
      <c r="F16" s="75">
        <v>24200.000000000004</v>
      </c>
      <c r="G16" s="75">
        <v>20000</v>
      </c>
      <c r="H16" s="75">
        <v>25000</v>
      </c>
      <c r="I16" s="98">
        <f t="shared" si="0"/>
        <v>23066.666666666668</v>
      </c>
      <c r="J16" s="98">
        <f t="shared" si="1"/>
        <v>2685.7649437978257</v>
      </c>
    </row>
    <row r="17" spans="1:10" s="3" customFormat="1" ht="30" customHeight="1">
      <c r="A17" s="132" t="s">
        <v>90</v>
      </c>
      <c r="B17" s="73" t="s">
        <v>91</v>
      </c>
      <c r="C17" s="65" t="s">
        <v>92</v>
      </c>
      <c r="D17" s="74">
        <v>14</v>
      </c>
      <c r="E17" s="66" t="s">
        <v>87</v>
      </c>
      <c r="F17" s="75">
        <v>78571.42857142858</v>
      </c>
      <c r="G17" s="75">
        <v>90000</v>
      </c>
      <c r="H17" s="75">
        <v>70000</v>
      </c>
      <c r="I17" s="98">
        <f t="shared" si="0"/>
        <v>79523.809523809527</v>
      </c>
      <c r="J17" s="98">
        <f t="shared" si="1"/>
        <v>10033.955955097812</v>
      </c>
    </row>
    <row r="18" spans="1:10" s="3" customFormat="1" ht="30.75" customHeight="1">
      <c r="A18" s="133"/>
      <c r="B18" s="73" t="s">
        <v>88</v>
      </c>
      <c r="C18" s="65" t="s">
        <v>89</v>
      </c>
      <c r="D18" s="74">
        <v>14</v>
      </c>
      <c r="E18" s="66" t="s">
        <v>87</v>
      </c>
      <c r="F18" s="75">
        <v>24200.000000000004</v>
      </c>
      <c r="G18" s="75">
        <v>20000</v>
      </c>
      <c r="H18" s="75">
        <v>23000</v>
      </c>
      <c r="I18" s="98">
        <f t="shared" si="0"/>
        <v>22400</v>
      </c>
      <c r="J18" s="98">
        <f t="shared" si="1"/>
        <v>2163.3307652783951</v>
      </c>
    </row>
    <row r="19" spans="1:10" s="3" customFormat="1" ht="38.25" customHeight="1">
      <c r="A19" s="132" t="s">
        <v>93</v>
      </c>
      <c r="B19" s="73" t="s">
        <v>94</v>
      </c>
      <c r="C19" s="67" t="s">
        <v>95</v>
      </c>
      <c r="D19" s="74">
        <v>14</v>
      </c>
      <c r="E19" s="66" t="s">
        <v>87</v>
      </c>
      <c r="F19" s="75">
        <v>78571.42857142858</v>
      </c>
      <c r="G19" s="75">
        <v>90000</v>
      </c>
      <c r="H19" s="75">
        <v>80000</v>
      </c>
      <c r="I19" s="98">
        <f t="shared" si="0"/>
        <v>82857.142857142855</v>
      </c>
      <c r="J19" s="98">
        <f t="shared" si="1"/>
        <v>6226.9984907723874</v>
      </c>
    </row>
    <row r="20" spans="1:10" s="3" customFormat="1" ht="26.25" customHeight="1">
      <c r="A20" s="133"/>
      <c r="B20" s="73" t="s">
        <v>88</v>
      </c>
      <c r="C20" s="65" t="s">
        <v>89</v>
      </c>
      <c r="D20" s="74">
        <v>14</v>
      </c>
      <c r="E20" s="66" t="s">
        <v>87</v>
      </c>
      <c r="F20" s="75">
        <v>24200.000000000004</v>
      </c>
      <c r="G20" s="75">
        <v>20000</v>
      </c>
      <c r="H20" s="75">
        <v>25000</v>
      </c>
      <c r="I20" s="98">
        <f t="shared" si="0"/>
        <v>23066.666666666668</v>
      </c>
      <c r="J20" s="98">
        <f t="shared" si="1"/>
        <v>2685.7649437978257</v>
      </c>
    </row>
    <row r="21" spans="1:10" s="3" customFormat="1" ht="39.75" customHeight="1">
      <c r="A21" s="132" t="s">
        <v>96</v>
      </c>
      <c r="B21" s="73" t="s">
        <v>94</v>
      </c>
      <c r="C21" s="65" t="s">
        <v>97</v>
      </c>
      <c r="D21" s="74">
        <v>14</v>
      </c>
      <c r="E21" s="66" t="s">
        <v>98</v>
      </c>
      <c r="F21" s="75">
        <v>275000</v>
      </c>
      <c r="G21" s="75">
        <v>280000</v>
      </c>
      <c r="H21" s="75">
        <v>280000</v>
      </c>
      <c r="I21" s="98">
        <f t="shared" si="0"/>
        <v>278333.33333333331</v>
      </c>
      <c r="J21" s="98">
        <f t="shared" si="1"/>
        <v>2886.7513459481288</v>
      </c>
    </row>
    <row r="22" spans="1:10" s="3" customFormat="1" ht="27.75" customHeight="1">
      <c r="A22" s="133"/>
      <c r="B22" s="73" t="s">
        <v>88</v>
      </c>
      <c r="C22" s="65" t="s">
        <v>99</v>
      </c>
      <c r="D22" s="74">
        <v>14</v>
      </c>
      <c r="E22" s="66" t="s">
        <v>87</v>
      </c>
      <c r="F22" s="75">
        <v>24200.000000000004</v>
      </c>
      <c r="G22" s="75">
        <v>25000</v>
      </c>
      <c r="H22" s="75">
        <v>25000</v>
      </c>
      <c r="I22" s="98">
        <f t="shared" si="0"/>
        <v>24733.333333333332</v>
      </c>
      <c r="J22" s="98">
        <f t="shared" si="1"/>
        <v>461.8802153516985</v>
      </c>
    </row>
    <row r="23" spans="1:10" s="3" customFormat="1" ht="19.5" customHeight="1">
      <c r="A23" s="132" t="s">
        <v>100</v>
      </c>
      <c r="B23" s="73" t="s">
        <v>101</v>
      </c>
      <c r="C23" s="67" t="s">
        <v>102</v>
      </c>
      <c r="D23" s="74">
        <v>60</v>
      </c>
      <c r="E23" s="66" t="s">
        <v>87</v>
      </c>
      <c r="F23" s="75">
        <v>18333.333333333336</v>
      </c>
      <c r="G23" s="75">
        <v>20000</v>
      </c>
      <c r="H23" s="75">
        <v>20000</v>
      </c>
      <c r="I23" s="98">
        <f t="shared" si="0"/>
        <v>19444.444444444445</v>
      </c>
      <c r="J23" s="98">
        <f t="shared" si="1"/>
        <v>962.2504486493749</v>
      </c>
    </row>
    <row r="24" spans="1:10" s="3" customFormat="1" ht="19.5" customHeight="1">
      <c r="A24" s="133"/>
      <c r="B24" s="73" t="s">
        <v>103</v>
      </c>
      <c r="C24" s="65" t="s">
        <v>104</v>
      </c>
      <c r="D24" s="74">
        <v>1</v>
      </c>
      <c r="E24" s="66" t="s">
        <v>98</v>
      </c>
      <c r="F24" s="75">
        <v>2750000</v>
      </c>
      <c r="G24" s="75">
        <v>2800000</v>
      </c>
      <c r="H24" s="75">
        <v>2800000</v>
      </c>
      <c r="I24" s="98">
        <f t="shared" si="0"/>
        <v>2783333.3333333335</v>
      </c>
      <c r="J24" s="98">
        <f t="shared" si="1"/>
        <v>28867.513459481288</v>
      </c>
    </row>
    <row r="25" spans="1:10" s="3" customFormat="1" ht="24.75" customHeight="1">
      <c r="A25" s="133"/>
      <c r="B25" s="73" t="s">
        <v>105</v>
      </c>
      <c r="C25" s="65" t="s">
        <v>106</v>
      </c>
      <c r="D25" s="74">
        <v>1</v>
      </c>
      <c r="E25" s="66" t="s">
        <v>98</v>
      </c>
      <c r="F25" s="75">
        <v>3080000.0000000005</v>
      </c>
      <c r="G25" s="75">
        <v>3200000</v>
      </c>
      <c r="H25" s="75">
        <v>3200000</v>
      </c>
      <c r="I25" s="98">
        <f t="shared" si="0"/>
        <v>3160000</v>
      </c>
      <c r="J25" s="98">
        <f t="shared" si="1"/>
        <v>69282.032302754829</v>
      </c>
    </row>
    <row r="26" spans="1:10" s="3" customFormat="1" ht="18" customHeight="1">
      <c r="A26" s="133"/>
      <c r="B26" s="144" t="s">
        <v>107</v>
      </c>
      <c r="C26" s="65" t="s">
        <v>108</v>
      </c>
      <c r="D26" s="74">
        <v>60</v>
      </c>
      <c r="E26" s="66" t="s">
        <v>87</v>
      </c>
      <c r="F26" s="75">
        <v>24200.000000000004</v>
      </c>
      <c r="G26" s="75">
        <v>25000</v>
      </c>
      <c r="H26" s="75">
        <v>25000</v>
      </c>
      <c r="I26" s="98">
        <f t="shared" si="0"/>
        <v>24733.333333333332</v>
      </c>
      <c r="J26" s="98">
        <f t="shared" si="1"/>
        <v>461.8802153516985</v>
      </c>
    </row>
    <row r="27" spans="1:10" s="3" customFormat="1" ht="18" customHeight="1">
      <c r="A27" s="133"/>
      <c r="B27" s="144"/>
      <c r="C27" s="65" t="s">
        <v>109</v>
      </c>
      <c r="D27" s="74">
        <v>60</v>
      </c>
      <c r="E27" s="66" t="s">
        <v>87</v>
      </c>
      <c r="F27" s="75">
        <v>22000</v>
      </c>
      <c r="G27" s="75">
        <v>25000</v>
      </c>
      <c r="H27" s="75">
        <v>25000</v>
      </c>
      <c r="I27" s="98">
        <f t="shared" si="0"/>
        <v>24000</v>
      </c>
      <c r="J27" s="98">
        <f t="shared" si="1"/>
        <v>1732.0508075688772</v>
      </c>
    </row>
    <row r="28" spans="1:10" s="3" customFormat="1" ht="18" customHeight="1">
      <c r="A28" s="133"/>
      <c r="B28" s="144"/>
      <c r="C28" s="65" t="s">
        <v>110</v>
      </c>
      <c r="D28" s="74">
        <v>60</v>
      </c>
      <c r="E28" s="66" t="s">
        <v>87</v>
      </c>
      <c r="F28" s="75">
        <v>24200.000000000004</v>
      </c>
      <c r="G28" s="75">
        <v>25000</v>
      </c>
      <c r="H28" s="75">
        <v>25000</v>
      </c>
      <c r="I28" s="98">
        <f t="shared" si="0"/>
        <v>24733.333333333332</v>
      </c>
      <c r="J28" s="98">
        <f t="shared" si="1"/>
        <v>461.8802153516985</v>
      </c>
    </row>
    <row r="29" spans="1:10" s="3" customFormat="1" ht="20.25" customHeight="1">
      <c r="A29" s="133"/>
      <c r="B29" s="73" t="s">
        <v>111</v>
      </c>
      <c r="C29" s="65" t="s">
        <v>112</v>
      </c>
      <c r="D29" s="74">
        <v>1</v>
      </c>
      <c r="E29" s="66" t="s">
        <v>87</v>
      </c>
      <c r="F29" s="75">
        <v>880000.00000000012</v>
      </c>
      <c r="G29" s="75">
        <v>900000</v>
      </c>
      <c r="H29" s="75">
        <v>900000</v>
      </c>
      <c r="I29" s="98">
        <f t="shared" si="0"/>
        <v>893333.33333333337</v>
      </c>
      <c r="J29" s="98">
        <f t="shared" si="1"/>
        <v>11547.005383792448</v>
      </c>
    </row>
    <row r="30" spans="1:10" s="3" customFormat="1" ht="19.5" customHeight="1">
      <c r="A30" s="134"/>
      <c r="B30" s="73" t="s">
        <v>113</v>
      </c>
      <c r="C30" s="65" t="s">
        <v>114</v>
      </c>
      <c r="D30" s="74">
        <v>1</v>
      </c>
      <c r="E30" s="66" t="s">
        <v>87</v>
      </c>
      <c r="F30" s="75">
        <v>880000.00000000012</v>
      </c>
      <c r="G30" s="75">
        <v>900000</v>
      </c>
      <c r="H30" s="75">
        <v>900000</v>
      </c>
      <c r="I30" s="98">
        <f t="shared" si="0"/>
        <v>893333.33333333337</v>
      </c>
      <c r="J30" s="98">
        <f t="shared" si="1"/>
        <v>11547.005383792448</v>
      </c>
    </row>
    <row r="31" spans="1:10" s="3" customFormat="1" ht="20.25" customHeight="1">
      <c r="A31" s="129" t="s">
        <v>115</v>
      </c>
      <c r="B31" s="73" t="s">
        <v>105</v>
      </c>
      <c r="C31" s="65" t="s">
        <v>116</v>
      </c>
      <c r="D31" s="74">
        <v>1</v>
      </c>
      <c r="E31" s="66" t="s">
        <v>87</v>
      </c>
      <c r="F31" s="75">
        <v>440000.00000000006</v>
      </c>
      <c r="G31" s="75">
        <v>450000</v>
      </c>
      <c r="H31" s="75">
        <v>450000</v>
      </c>
      <c r="I31" s="98">
        <f t="shared" si="0"/>
        <v>446666.66666666669</v>
      </c>
      <c r="J31" s="98">
        <f t="shared" si="1"/>
        <v>5773.502691896224</v>
      </c>
    </row>
    <row r="32" spans="1:10" s="3" customFormat="1" ht="18" customHeight="1">
      <c r="A32" s="129"/>
      <c r="B32" s="73" t="s">
        <v>117</v>
      </c>
      <c r="C32" s="65" t="s">
        <v>118</v>
      </c>
      <c r="D32" s="74">
        <v>9</v>
      </c>
      <c r="E32" s="66" t="s">
        <v>87</v>
      </c>
      <c r="F32" s="75">
        <v>198000.00000000003</v>
      </c>
      <c r="G32" s="75">
        <v>200000</v>
      </c>
      <c r="H32" s="75">
        <v>200000</v>
      </c>
      <c r="I32" s="98">
        <f t="shared" si="0"/>
        <v>199333.33333333334</v>
      </c>
      <c r="J32" s="98">
        <f t="shared" si="1"/>
        <v>1154.7005383792348</v>
      </c>
    </row>
    <row r="33" spans="1:10" s="3" customFormat="1" ht="18" customHeight="1">
      <c r="A33" s="129"/>
      <c r="B33" s="73" t="s">
        <v>119</v>
      </c>
      <c r="C33" s="65" t="s">
        <v>120</v>
      </c>
      <c r="D33" s="74">
        <v>77</v>
      </c>
      <c r="E33" s="66" t="s">
        <v>87</v>
      </c>
      <c r="F33" s="75">
        <v>5500</v>
      </c>
      <c r="G33" s="75">
        <v>600000</v>
      </c>
      <c r="H33" s="75">
        <v>6000</v>
      </c>
      <c r="I33" s="98">
        <f t="shared" si="0"/>
        <v>203833.33333333334</v>
      </c>
      <c r="J33" s="98">
        <f t="shared" si="1"/>
        <v>343090.48854978965</v>
      </c>
    </row>
    <row r="34" spans="1:10" s="3" customFormat="1" ht="18" customHeight="1">
      <c r="A34" s="129"/>
      <c r="B34" s="73" t="s">
        <v>121</v>
      </c>
      <c r="C34" s="65" t="s">
        <v>122</v>
      </c>
      <c r="D34" s="74">
        <v>18</v>
      </c>
      <c r="E34" s="66" t="s">
        <v>87</v>
      </c>
      <c r="F34" s="75">
        <v>11000</v>
      </c>
      <c r="G34" s="75">
        <v>11000</v>
      </c>
      <c r="H34" s="75">
        <v>11000</v>
      </c>
      <c r="I34" s="98">
        <f t="shared" si="0"/>
        <v>11000</v>
      </c>
      <c r="J34" s="98">
        <f t="shared" si="1"/>
        <v>0</v>
      </c>
    </row>
    <row r="35" spans="1:10" s="3" customFormat="1" ht="86.25" customHeight="1">
      <c r="A35" s="129"/>
      <c r="B35" s="73" t="s">
        <v>123</v>
      </c>
      <c r="C35" s="65" t="s">
        <v>124</v>
      </c>
      <c r="D35" s="74">
        <v>1</v>
      </c>
      <c r="E35" s="66" t="s">
        <v>87</v>
      </c>
      <c r="F35" s="75">
        <v>2200000</v>
      </c>
      <c r="G35" s="75">
        <v>240000</v>
      </c>
      <c r="H35" s="75">
        <v>22000000</v>
      </c>
      <c r="I35" s="98">
        <f t="shared" si="0"/>
        <v>8146666.666666667</v>
      </c>
      <c r="J35" s="98">
        <f t="shared" si="1"/>
        <v>12037297.592621582</v>
      </c>
    </row>
    <row r="36" spans="1:10" s="3" customFormat="1" ht="30.75" customHeight="1">
      <c r="A36" s="129"/>
      <c r="B36" s="73" t="s">
        <v>125</v>
      </c>
      <c r="C36" s="65" t="s">
        <v>126</v>
      </c>
      <c r="D36" s="74">
        <v>1</v>
      </c>
      <c r="E36" s="66" t="s">
        <v>87</v>
      </c>
      <c r="F36" s="75">
        <v>2000000</v>
      </c>
      <c r="G36" s="75">
        <v>2200000</v>
      </c>
      <c r="H36" s="75">
        <v>2000000</v>
      </c>
      <c r="I36" s="98">
        <f t="shared" si="0"/>
        <v>2066666.6666666667</v>
      </c>
      <c r="J36" s="98">
        <f t="shared" si="1"/>
        <v>115470.05383792515</v>
      </c>
    </row>
    <row r="37" spans="1:10" s="3" customFormat="1" ht="21.75" customHeight="1">
      <c r="A37" s="129"/>
      <c r="B37" s="73" t="s">
        <v>127</v>
      </c>
      <c r="C37" s="65" t="s">
        <v>128</v>
      </c>
      <c r="D37" s="74">
        <v>2</v>
      </c>
      <c r="E37" s="66" t="s">
        <v>87</v>
      </c>
      <c r="F37" s="75">
        <v>500000</v>
      </c>
      <c r="G37" s="75">
        <v>600000</v>
      </c>
      <c r="H37" s="75">
        <v>500000</v>
      </c>
      <c r="I37" s="98">
        <f t="shared" si="0"/>
        <v>533333.33333333337</v>
      </c>
      <c r="J37" s="98">
        <f t="shared" si="1"/>
        <v>57735.026918962576</v>
      </c>
    </row>
    <row r="38" spans="1:10" s="3" customFormat="1" ht="21" customHeight="1">
      <c r="A38" s="129"/>
      <c r="B38" s="73" t="s">
        <v>129</v>
      </c>
      <c r="C38" s="65" t="s">
        <v>130</v>
      </c>
      <c r="D38" s="74">
        <v>5</v>
      </c>
      <c r="E38" s="66" t="s">
        <v>98</v>
      </c>
      <c r="F38" s="75">
        <v>100000</v>
      </c>
      <c r="G38" s="75">
        <v>100000</v>
      </c>
      <c r="H38" s="75">
        <v>10000</v>
      </c>
      <c r="I38" s="98">
        <f t="shared" si="0"/>
        <v>70000</v>
      </c>
      <c r="J38" s="98">
        <f t="shared" si="1"/>
        <v>51961.524227066322</v>
      </c>
    </row>
    <row r="39" spans="1:10" s="3" customFormat="1" ht="52.5" customHeight="1">
      <c r="A39" s="129"/>
      <c r="B39" s="73" t="s">
        <v>131</v>
      </c>
      <c r="C39" s="65" t="s">
        <v>132</v>
      </c>
      <c r="D39" s="74">
        <v>3</v>
      </c>
      <c r="E39" s="66" t="s">
        <v>87</v>
      </c>
      <c r="F39" s="75">
        <v>1100000</v>
      </c>
      <c r="G39" s="75">
        <v>1000000</v>
      </c>
      <c r="H39" s="75">
        <v>1000000</v>
      </c>
      <c r="I39" s="98">
        <f t="shared" si="0"/>
        <v>1033333.3333333334</v>
      </c>
      <c r="J39" s="98">
        <f t="shared" si="1"/>
        <v>57735.026918962576</v>
      </c>
    </row>
    <row r="40" spans="1:10" s="3" customFormat="1" ht="51" customHeight="1">
      <c r="A40" s="129"/>
      <c r="B40" s="73" t="s">
        <v>133</v>
      </c>
      <c r="C40" s="65" t="s">
        <v>134</v>
      </c>
      <c r="D40" s="74">
        <v>1</v>
      </c>
      <c r="E40" s="66" t="s">
        <v>87</v>
      </c>
      <c r="F40" s="75">
        <v>1100000</v>
      </c>
      <c r="G40" s="75">
        <v>1000000</v>
      </c>
      <c r="H40" s="75">
        <v>1000000</v>
      </c>
      <c r="I40" s="98">
        <f t="shared" si="0"/>
        <v>1033333.3333333334</v>
      </c>
      <c r="J40" s="98">
        <f t="shared" si="1"/>
        <v>57735.026918962576</v>
      </c>
    </row>
    <row r="41" spans="1:10" s="3" customFormat="1" ht="16.5" customHeight="1">
      <c r="A41" s="129"/>
      <c r="B41" s="144" t="s">
        <v>107</v>
      </c>
      <c r="C41" s="65" t="s">
        <v>135</v>
      </c>
      <c r="D41" s="74">
        <v>100</v>
      </c>
      <c r="E41" s="66" t="s">
        <v>98</v>
      </c>
      <c r="F41" s="75">
        <v>13200.000000000002</v>
      </c>
      <c r="G41" s="75">
        <v>20000</v>
      </c>
      <c r="H41" s="75">
        <v>20000</v>
      </c>
      <c r="I41" s="98">
        <f t="shared" si="0"/>
        <v>17733.333333333332</v>
      </c>
      <c r="J41" s="98">
        <f t="shared" si="1"/>
        <v>3925.9818304894525</v>
      </c>
    </row>
    <row r="42" spans="1:10" s="3" customFormat="1" ht="19.5" customHeight="1">
      <c r="A42" s="129"/>
      <c r="B42" s="144"/>
      <c r="C42" s="65" t="s">
        <v>136</v>
      </c>
      <c r="D42" s="74">
        <v>1</v>
      </c>
      <c r="E42" s="66" t="s">
        <v>98</v>
      </c>
      <c r="F42" s="75">
        <v>1650000.0000000002</v>
      </c>
      <c r="G42" s="75">
        <v>1650000</v>
      </c>
      <c r="H42" s="75">
        <v>1650000</v>
      </c>
      <c r="I42" s="98">
        <f t="shared" si="0"/>
        <v>1650000</v>
      </c>
      <c r="J42" s="98">
        <f t="shared" si="1"/>
        <v>1.6463612699567982E-10</v>
      </c>
    </row>
    <row r="43" spans="1:10" ht="36.75" customHeight="1">
      <c r="A43" s="148" t="s">
        <v>137</v>
      </c>
      <c r="B43" s="148"/>
      <c r="C43" s="148"/>
      <c r="D43" s="148"/>
      <c r="E43" s="148"/>
      <c r="F43" s="148"/>
      <c r="G43" s="148"/>
      <c r="H43" s="148"/>
      <c r="I43" s="98" t="e">
        <f t="shared" si="0"/>
        <v>#DIV/0!</v>
      </c>
      <c r="J43" s="98" t="e">
        <f t="shared" si="1"/>
        <v>#DIV/0!</v>
      </c>
    </row>
    <row r="44" spans="1:10" s="3" customFormat="1" ht="80.25" customHeight="1">
      <c r="A44" s="129" t="s">
        <v>138</v>
      </c>
      <c r="B44" s="73" t="s">
        <v>69</v>
      </c>
      <c r="C44" s="65" t="s">
        <v>70</v>
      </c>
      <c r="D44" s="74">
        <v>16</v>
      </c>
      <c r="E44" s="66" t="s">
        <v>71</v>
      </c>
      <c r="F44" s="75">
        <v>220000.00000000003</v>
      </c>
      <c r="G44" s="75">
        <v>300000</v>
      </c>
      <c r="H44" s="75">
        <v>300000</v>
      </c>
      <c r="I44" s="98">
        <f t="shared" si="0"/>
        <v>273333.33333333331</v>
      </c>
      <c r="J44" s="98">
        <f t="shared" si="1"/>
        <v>46188.021535170003</v>
      </c>
    </row>
    <row r="45" spans="1:10" ht="93" customHeight="1">
      <c r="A45" s="129"/>
      <c r="B45" s="73" t="s">
        <v>74</v>
      </c>
      <c r="C45" s="68" t="s">
        <v>75</v>
      </c>
      <c r="D45" s="74">
        <v>8</v>
      </c>
      <c r="E45" s="66" t="s">
        <v>71</v>
      </c>
      <c r="F45" s="75">
        <v>275000</v>
      </c>
      <c r="G45" s="75">
        <v>300000</v>
      </c>
      <c r="H45" s="75">
        <v>300000</v>
      </c>
      <c r="I45" s="98">
        <f t="shared" si="0"/>
        <v>291666.66666666669</v>
      </c>
      <c r="J45" s="98">
        <f t="shared" si="1"/>
        <v>14433.756729740644</v>
      </c>
    </row>
    <row r="46" spans="1:10" ht="77.25" customHeight="1">
      <c r="A46" s="129" t="s">
        <v>139</v>
      </c>
      <c r="B46" s="73" t="s">
        <v>72</v>
      </c>
      <c r="C46" s="73" t="s">
        <v>73</v>
      </c>
      <c r="D46" s="74">
        <v>16</v>
      </c>
      <c r="E46" s="66" t="s">
        <v>71</v>
      </c>
      <c r="F46" s="76">
        <v>440000.00000000006</v>
      </c>
      <c r="G46" s="76">
        <v>450000</v>
      </c>
      <c r="H46" s="75">
        <v>450000</v>
      </c>
      <c r="I46" s="98">
        <f t="shared" si="0"/>
        <v>446666.66666666669</v>
      </c>
      <c r="J46" s="98">
        <f t="shared" si="1"/>
        <v>5773.502691896224</v>
      </c>
    </row>
    <row r="47" spans="1:10" ht="75" customHeight="1">
      <c r="A47" s="129"/>
      <c r="B47" s="73" t="s">
        <v>78</v>
      </c>
      <c r="C47" s="73" t="s">
        <v>79</v>
      </c>
      <c r="D47" s="74">
        <v>4</v>
      </c>
      <c r="E47" s="66" t="s">
        <v>71</v>
      </c>
      <c r="F47" s="76">
        <v>330000</v>
      </c>
      <c r="G47" s="76">
        <v>350000</v>
      </c>
      <c r="H47" s="75">
        <v>350000</v>
      </c>
      <c r="I47" s="98">
        <f t="shared" si="0"/>
        <v>343333.33333333331</v>
      </c>
      <c r="J47" s="98">
        <f t="shared" si="1"/>
        <v>11547.005383792515</v>
      </c>
    </row>
    <row r="48" spans="1:10" ht="25.5" customHeight="1">
      <c r="A48" s="129"/>
      <c r="B48" s="73" t="s">
        <v>140</v>
      </c>
      <c r="C48" s="63" t="s">
        <v>141</v>
      </c>
      <c r="D48" s="62">
        <v>36</v>
      </c>
      <c r="E48" s="64" t="s">
        <v>71</v>
      </c>
      <c r="F48" s="72">
        <v>440000.00000000006</v>
      </c>
      <c r="G48" s="72">
        <v>450000</v>
      </c>
      <c r="H48" s="75">
        <v>450000</v>
      </c>
      <c r="I48" s="98">
        <f t="shared" si="0"/>
        <v>446666.66666666669</v>
      </c>
      <c r="J48" s="98">
        <f t="shared" si="1"/>
        <v>5773.502691896224</v>
      </c>
    </row>
    <row r="49" spans="1:10" ht="24.75" customHeight="1">
      <c r="A49" s="129"/>
      <c r="B49" s="73" t="s">
        <v>142</v>
      </c>
      <c r="C49" s="63" t="s">
        <v>143</v>
      </c>
      <c r="D49" s="62">
        <v>36</v>
      </c>
      <c r="E49" s="64" t="s">
        <v>71</v>
      </c>
      <c r="F49" s="72">
        <v>220000.00000000003</v>
      </c>
      <c r="G49" s="72">
        <v>250000</v>
      </c>
      <c r="H49" s="75">
        <v>250000</v>
      </c>
      <c r="I49" s="98">
        <f t="shared" si="0"/>
        <v>240000</v>
      </c>
      <c r="J49" s="98">
        <f t="shared" si="1"/>
        <v>17320.508075688755</v>
      </c>
    </row>
    <row r="50" spans="1:10" ht="67.5" customHeight="1">
      <c r="A50" s="129"/>
      <c r="B50" s="73" t="s">
        <v>144</v>
      </c>
      <c r="C50" s="63" t="s">
        <v>145</v>
      </c>
      <c r="D50" s="62">
        <v>12</v>
      </c>
      <c r="E50" s="64" t="s">
        <v>71</v>
      </c>
      <c r="F50" s="72">
        <v>352000</v>
      </c>
      <c r="G50" s="72">
        <v>300000</v>
      </c>
      <c r="H50" s="75">
        <v>380000</v>
      </c>
      <c r="I50" s="98">
        <f t="shared" si="0"/>
        <v>344000</v>
      </c>
      <c r="J50" s="98">
        <f t="shared" si="1"/>
        <v>40595.566260368876</v>
      </c>
    </row>
    <row r="51" spans="1:10" ht="39" customHeight="1">
      <c r="A51" s="155" t="s">
        <v>33</v>
      </c>
      <c r="B51" s="156"/>
      <c r="C51" s="156"/>
      <c r="D51" s="156"/>
      <c r="E51" s="156"/>
      <c r="F51" s="156"/>
      <c r="G51" s="156"/>
      <c r="H51" s="157"/>
      <c r="I51" s="98" t="e">
        <f t="shared" si="0"/>
        <v>#DIV/0!</v>
      </c>
      <c r="J51" s="98" t="e">
        <f t="shared" si="1"/>
        <v>#DIV/0!</v>
      </c>
    </row>
    <row r="52" spans="1:10" ht="35.25" customHeight="1">
      <c r="A52" s="132" t="s">
        <v>146</v>
      </c>
      <c r="B52" s="73" t="s">
        <v>147</v>
      </c>
      <c r="C52" s="65" t="s">
        <v>148</v>
      </c>
      <c r="D52" s="74">
        <v>5</v>
      </c>
      <c r="E52" s="66" t="s">
        <v>149</v>
      </c>
      <c r="F52" s="75">
        <v>50000</v>
      </c>
      <c r="G52" s="75">
        <v>70000</v>
      </c>
      <c r="H52" s="75">
        <v>60000</v>
      </c>
      <c r="I52" s="98">
        <f t="shared" si="0"/>
        <v>60000</v>
      </c>
      <c r="J52" s="98">
        <f t="shared" si="1"/>
        <v>10000</v>
      </c>
    </row>
    <row r="53" spans="1:10" ht="25.5" customHeight="1">
      <c r="A53" s="133"/>
      <c r="B53" s="73" t="s">
        <v>150</v>
      </c>
      <c r="C53" s="65" t="s">
        <v>151</v>
      </c>
      <c r="D53" s="74">
        <v>20</v>
      </c>
      <c r="E53" s="66" t="s">
        <v>87</v>
      </c>
      <c r="F53" s="75">
        <v>192500.00000000003</v>
      </c>
      <c r="G53" s="75">
        <v>250000</v>
      </c>
      <c r="H53" s="75">
        <v>200000</v>
      </c>
      <c r="I53" s="98">
        <f t="shared" si="0"/>
        <v>214166.66666666666</v>
      </c>
      <c r="J53" s="98">
        <f t="shared" si="1"/>
        <v>31258.33222251834</v>
      </c>
    </row>
    <row r="54" spans="1:10" ht="27" customHeight="1">
      <c r="A54" s="133"/>
      <c r="B54" s="73" t="s">
        <v>150</v>
      </c>
      <c r="C54" s="65" t="s">
        <v>152</v>
      </c>
      <c r="D54" s="74">
        <v>20</v>
      </c>
      <c r="E54" s="66" t="s">
        <v>87</v>
      </c>
      <c r="F54" s="75">
        <v>192500.00000000003</v>
      </c>
      <c r="G54" s="75">
        <v>250000</v>
      </c>
      <c r="H54" s="75">
        <v>200000</v>
      </c>
      <c r="I54" s="98">
        <f t="shared" si="0"/>
        <v>214166.66666666666</v>
      </c>
      <c r="J54" s="98">
        <f t="shared" si="1"/>
        <v>31258.33222251834</v>
      </c>
    </row>
    <row r="55" spans="1:10" ht="24.75" customHeight="1">
      <c r="A55" s="133"/>
      <c r="B55" s="73" t="s">
        <v>150</v>
      </c>
      <c r="C55" s="65" t="s">
        <v>153</v>
      </c>
      <c r="D55" s="74">
        <v>20</v>
      </c>
      <c r="E55" s="66" t="s">
        <v>87</v>
      </c>
      <c r="F55" s="75">
        <v>192500.00000000003</v>
      </c>
      <c r="G55" s="75">
        <v>250000</v>
      </c>
      <c r="H55" s="75">
        <v>200000</v>
      </c>
      <c r="I55" s="98">
        <f t="shared" si="0"/>
        <v>214166.66666666666</v>
      </c>
      <c r="J55" s="98">
        <f t="shared" si="1"/>
        <v>31258.33222251834</v>
      </c>
    </row>
    <row r="56" spans="1:10" ht="25.5" customHeight="1">
      <c r="A56" s="133"/>
      <c r="B56" s="73" t="s">
        <v>154</v>
      </c>
      <c r="C56" s="65" t="s">
        <v>155</v>
      </c>
      <c r="D56" s="74">
        <v>15</v>
      </c>
      <c r="E56" s="66" t="s">
        <v>87</v>
      </c>
      <c r="F56" s="75">
        <v>256666.66666666669</v>
      </c>
      <c r="G56" s="75">
        <v>250000</v>
      </c>
      <c r="H56" s="75">
        <v>260000</v>
      </c>
      <c r="I56" s="98">
        <f t="shared" si="0"/>
        <v>255555.55555555559</v>
      </c>
      <c r="J56" s="98">
        <f t="shared" si="1"/>
        <v>5091.7507721731581</v>
      </c>
    </row>
    <row r="57" spans="1:10" ht="23.25" customHeight="1">
      <c r="A57" s="133"/>
      <c r="B57" s="73" t="s">
        <v>154</v>
      </c>
      <c r="C57" s="65" t="s">
        <v>156</v>
      </c>
      <c r="D57" s="74">
        <v>15</v>
      </c>
      <c r="E57" s="66" t="s">
        <v>87</v>
      </c>
      <c r="F57" s="75">
        <v>146666.66666666669</v>
      </c>
      <c r="G57" s="75">
        <v>140000</v>
      </c>
      <c r="H57" s="75">
        <v>140000</v>
      </c>
      <c r="I57" s="98">
        <f t="shared" si="0"/>
        <v>142222.22222222222</v>
      </c>
      <c r="J57" s="98">
        <f t="shared" si="1"/>
        <v>3849.0017945975164</v>
      </c>
    </row>
    <row r="58" spans="1:10" ht="25.5" customHeight="1">
      <c r="A58" s="133"/>
      <c r="B58" s="73" t="s">
        <v>154</v>
      </c>
      <c r="C58" s="65" t="s">
        <v>157</v>
      </c>
      <c r="D58" s="74">
        <v>15</v>
      </c>
      <c r="E58" s="66" t="s">
        <v>87</v>
      </c>
      <c r="F58" s="75">
        <v>146666.66666666669</v>
      </c>
      <c r="G58" s="75">
        <v>140000</v>
      </c>
      <c r="H58" s="75">
        <v>140000</v>
      </c>
      <c r="I58" s="98">
        <f t="shared" si="0"/>
        <v>142222.22222222222</v>
      </c>
      <c r="J58" s="98">
        <f t="shared" si="1"/>
        <v>3849.0017945975164</v>
      </c>
    </row>
    <row r="59" spans="1:10" ht="27.75" customHeight="1">
      <c r="A59" s="133"/>
      <c r="B59" s="73" t="s">
        <v>154</v>
      </c>
      <c r="C59" s="65" t="s">
        <v>158</v>
      </c>
      <c r="D59" s="74">
        <v>15</v>
      </c>
      <c r="E59" s="66" t="s">
        <v>87</v>
      </c>
      <c r="F59" s="75">
        <v>146666.66666666669</v>
      </c>
      <c r="G59" s="75">
        <v>140000</v>
      </c>
      <c r="H59" s="75">
        <v>140000</v>
      </c>
      <c r="I59" s="98">
        <f t="shared" si="0"/>
        <v>142222.22222222222</v>
      </c>
      <c r="J59" s="98">
        <f t="shared" si="1"/>
        <v>3849.0017945975164</v>
      </c>
    </row>
    <row r="60" spans="1:10" ht="32.25" customHeight="1">
      <c r="A60" s="133"/>
      <c r="B60" s="73" t="s">
        <v>159</v>
      </c>
      <c r="C60" s="65" t="s">
        <v>160</v>
      </c>
      <c r="D60" s="74">
        <v>60</v>
      </c>
      <c r="E60" s="66" t="s">
        <v>87</v>
      </c>
      <c r="F60" s="75">
        <v>18333.333333333336</v>
      </c>
      <c r="G60" s="75">
        <v>20000</v>
      </c>
      <c r="H60" s="75">
        <v>20000</v>
      </c>
      <c r="I60" s="98">
        <f t="shared" si="0"/>
        <v>19444.444444444445</v>
      </c>
      <c r="J60" s="98">
        <f t="shared" si="1"/>
        <v>962.2504486493749</v>
      </c>
    </row>
    <row r="61" spans="1:10" ht="21.75" customHeight="1">
      <c r="A61" s="133"/>
      <c r="B61" s="73" t="s">
        <v>161</v>
      </c>
      <c r="C61" s="65" t="s">
        <v>162</v>
      </c>
      <c r="D61" s="74">
        <v>60</v>
      </c>
      <c r="E61" s="66" t="s">
        <v>87</v>
      </c>
      <c r="F61" s="75">
        <v>9900</v>
      </c>
      <c r="G61" s="75">
        <v>10000</v>
      </c>
      <c r="H61" s="75">
        <v>10000</v>
      </c>
      <c r="I61" s="98">
        <f t="shared" si="0"/>
        <v>9966.6666666666661</v>
      </c>
      <c r="J61" s="98">
        <f t="shared" si="1"/>
        <v>57.735026918962575</v>
      </c>
    </row>
    <row r="62" spans="1:10" ht="30" customHeight="1">
      <c r="A62" s="133"/>
      <c r="B62" s="73" t="s">
        <v>88</v>
      </c>
      <c r="C62" s="65" t="s">
        <v>88</v>
      </c>
      <c r="D62" s="74">
        <v>200</v>
      </c>
      <c r="E62" s="66" t="s">
        <v>87</v>
      </c>
      <c r="F62" s="75">
        <v>27500</v>
      </c>
      <c r="G62" s="75">
        <v>30000</v>
      </c>
      <c r="H62" s="75">
        <v>30000</v>
      </c>
      <c r="I62" s="98">
        <f t="shared" si="0"/>
        <v>29166.666666666668</v>
      </c>
      <c r="J62" s="98">
        <f t="shared" si="1"/>
        <v>1443.3756729740644</v>
      </c>
    </row>
    <row r="63" spans="1:10" ht="26.25" customHeight="1">
      <c r="A63" s="133"/>
      <c r="B63" s="73" t="s">
        <v>163</v>
      </c>
      <c r="C63" s="65" t="s">
        <v>164</v>
      </c>
      <c r="D63" s="74">
        <v>1</v>
      </c>
      <c r="E63" s="66" t="s">
        <v>87</v>
      </c>
      <c r="F63" s="75">
        <v>2475000</v>
      </c>
      <c r="G63" s="75">
        <v>2500000</v>
      </c>
      <c r="H63" s="75">
        <v>2500000</v>
      </c>
      <c r="I63" s="98">
        <f t="shared" si="0"/>
        <v>2491666.6666666665</v>
      </c>
      <c r="J63" s="98">
        <f t="shared" si="1"/>
        <v>14433.756729740644</v>
      </c>
    </row>
    <row r="64" spans="1:10" ht="25.5" customHeight="1">
      <c r="A64" s="134"/>
      <c r="B64" s="73" t="s">
        <v>165</v>
      </c>
      <c r="C64" s="65" t="s">
        <v>166</v>
      </c>
      <c r="D64" s="74">
        <v>1</v>
      </c>
      <c r="E64" s="66" t="s">
        <v>87</v>
      </c>
      <c r="F64" s="75">
        <v>176000</v>
      </c>
      <c r="G64" s="75">
        <v>176000</v>
      </c>
      <c r="H64" s="75">
        <v>176000</v>
      </c>
      <c r="I64" s="98">
        <f t="shared" si="0"/>
        <v>176000</v>
      </c>
      <c r="J64" s="98">
        <f t="shared" si="1"/>
        <v>0</v>
      </c>
    </row>
    <row r="65" spans="1:10" ht="50.25" customHeight="1">
      <c r="A65" s="132" t="s">
        <v>167</v>
      </c>
      <c r="B65" s="73" t="s">
        <v>168</v>
      </c>
      <c r="C65" s="65" t="s">
        <v>134</v>
      </c>
      <c r="D65" s="74">
        <v>4</v>
      </c>
      <c r="E65" s="66" t="s">
        <v>87</v>
      </c>
      <c r="F65" s="75">
        <v>800000</v>
      </c>
      <c r="G65" s="75">
        <v>800000</v>
      </c>
      <c r="H65" s="75">
        <v>800000</v>
      </c>
      <c r="I65" s="98">
        <f t="shared" si="0"/>
        <v>800000</v>
      </c>
      <c r="J65" s="98">
        <f t="shared" si="1"/>
        <v>0</v>
      </c>
    </row>
    <row r="66" spans="1:10" ht="48">
      <c r="A66" s="134"/>
      <c r="B66" s="73" t="s">
        <v>169</v>
      </c>
      <c r="C66" s="65" t="s">
        <v>132</v>
      </c>
      <c r="D66" s="74">
        <v>3</v>
      </c>
      <c r="E66" s="66" t="s">
        <v>87</v>
      </c>
      <c r="F66" s="75">
        <v>800000</v>
      </c>
      <c r="G66" s="75">
        <v>800000</v>
      </c>
      <c r="H66" s="75">
        <v>800000</v>
      </c>
      <c r="I66" s="98">
        <f t="shared" si="0"/>
        <v>800000</v>
      </c>
      <c r="J66" s="98">
        <f t="shared" si="1"/>
        <v>0</v>
      </c>
    </row>
    <row r="67" spans="1:10" ht="36.75" customHeight="1">
      <c r="A67" s="146" t="s">
        <v>172</v>
      </c>
      <c r="B67" s="146"/>
      <c r="C67" s="146"/>
      <c r="D67" s="146"/>
      <c r="E67" s="146"/>
      <c r="F67" s="146"/>
      <c r="G67" s="146"/>
      <c r="H67" s="146"/>
      <c r="I67" s="98" t="e">
        <f t="shared" si="0"/>
        <v>#DIV/0!</v>
      </c>
      <c r="J67" s="98" t="e">
        <f t="shared" si="1"/>
        <v>#DIV/0!</v>
      </c>
    </row>
    <row r="68" spans="1:10" ht="75" customHeight="1">
      <c r="A68" s="154" t="s">
        <v>173</v>
      </c>
      <c r="B68" s="73" t="s">
        <v>69</v>
      </c>
      <c r="C68" s="65" t="s">
        <v>70</v>
      </c>
      <c r="D68" s="74">
        <v>4</v>
      </c>
      <c r="E68" s="66" t="s">
        <v>174</v>
      </c>
      <c r="F68" s="75">
        <v>385000.00000000006</v>
      </c>
      <c r="G68" s="75">
        <v>300000</v>
      </c>
      <c r="H68" s="75">
        <v>300000</v>
      </c>
      <c r="I68" s="98">
        <f t="shared" ref="I68:I86" si="2">AVERAGE(F68:H68)</f>
        <v>328333.33333333331</v>
      </c>
      <c r="J68" s="98">
        <f t="shared" ref="J68:J86" si="3">_xlfn.STDEV.S(F68:H68)</f>
        <v>49074.772881118297</v>
      </c>
    </row>
    <row r="69" spans="1:10" ht="74.25" customHeight="1">
      <c r="A69" s="149"/>
      <c r="B69" s="73" t="s">
        <v>78</v>
      </c>
      <c r="C69" s="73" t="s">
        <v>79</v>
      </c>
      <c r="D69" s="74">
        <v>4</v>
      </c>
      <c r="E69" s="66" t="s">
        <v>174</v>
      </c>
      <c r="F69" s="76">
        <v>440000.00000000006</v>
      </c>
      <c r="G69" s="76">
        <v>350000</v>
      </c>
      <c r="H69" s="75">
        <v>350000</v>
      </c>
      <c r="I69" s="98">
        <f t="shared" si="2"/>
        <v>380000</v>
      </c>
      <c r="J69" s="98">
        <f t="shared" si="3"/>
        <v>51961.524227066613</v>
      </c>
    </row>
    <row r="70" spans="1:10" ht="84">
      <c r="A70" s="149"/>
      <c r="B70" s="73" t="s">
        <v>74</v>
      </c>
      <c r="C70" s="65" t="s">
        <v>75</v>
      </c>
      <c r="D70" s="74">
        <v>2</v>
      </c>
      <c r="E70" s="66" t="s">
        <v>174</v>
      </c>
      <c r="F70" s="75">
        <v>440000.00000000006</v>
      </c>
      <c r="G70" s="75">
        <v>440000</v>
      </c>
      <c r="H70" s="75">
        <v>440000</v>
      </c>
      <c r="I70" s="98">
        <f t="shared" si="2"/>
        <v>440000</v>
      </c>
      <c r="J70" s="98">
        <f t="shared" si="3"/>
        <v>4.1159031748919956E-11</v>
      </c>
    </row>
    <row r="71" spans="1:10" ht="50.25" customHeight="1">
      <c r="A71" s="149"/>
      <c r="B71" s="73" t="s">
        <v>82</v>
      </c>
      <c r="C71" s="73" t="s">
        <v>83</v>
      </c>
      <c r="D71" s="74">
        <v>8</v>
      </c>
      <c r="E71" s="66" t="s">
        <v>174</v>
      </c>
      <c r="F71" s="76">
        <v>275000</v>
      </c>
      <c r="G71" s="76">
        <v>275000</v>
      </c>
      <c r="H71" s="75">
        <v>275000</v>
      </c>
      <c r="I71" s="98">
        <f t="shared" si="2"/>
        <v>275000</v>
      </c>
      <c r="J71" s="98">
        <f t="shared" si="3"/>
        <v>0</v>
      </c>
    </row>
    <row r="72" spans="1:10" ht="93" customHeight="1">
      <c r="A72" s="149"/>
      <c r="B72" s="73" t="s">
        <v>72</v>
      </c>
      <c r="C72" s="73" t="s">
        <v>175</v>
      </c>
      <c r="D72" s="74">
        <v>8</v>
      </c>
      <c r="E72" s="66" t="s">
        <v>174</v>
      </c>
      <c r="F72" s="75">
        <v>275000</v>
      </c>
      <c r="G72" s="75">
        <v>275000</v>
      </c>
      <c r="H72" s="75">
        <v>275000</v>
      </c>
      <c r="I72" s="98">
        <f t="shared" si="2"/>
        <v>275000</v>
      </c>
      <c r="J72" s="98">
        <f t="shared" si="3"/>
        <v>0</v>
      </c>
    </row>
    <row r="73" spans="1:10" ht="79.5" customHeight="1">
      <c r="A73" s="149"/>
      <c r="B73" s="73" t="s">
        <v>176</v>
      </c>
      <c r="C73" s="65" t="s">
        <v>70</v>
      </c>
      <c r="D73" s="74">
        <v>1</v>
      </c>
      <c r="E73" s="66" t="s">
        <v>174</v>
      </c>
      <c r="F73" s="75">
        <v>550000</v>
      </c>
      <c r="G73" s="75">
        <v>600000</v>
      </c>
      <c r="H73" s="75">
        <v>600000</v>
      </c>
      <c r="I73" s="98">
        <f t="shared" si="2"/>
        <v>583333.33333333337</v>
      </c>
      <c r="J73" s="98">
        <f t="shared" si="3"/>
        <v>28867.513459481288</v>
      </c>
    </row>
    <row r="74" spans="1:10" ht="68.25" customHeight="1">
      <c r="A74" s="149"/>
      <c r="B74" s="73" t="s">
        <v>169</v>
      </c>
      <c r="C74" s="65" t="s">
        <v>132</v>
      </c>
      <c r="D74" s="74">
        <v>4</v>
      </c>
      <c r="E74" s="66" t="s">
        <v>87</v>
      </c>
      <c r="F74" s="75">
        <v>1210000</v>
      </c>
      <c r="G74" s="75">
        <v>1200000</v>
      </c>
      <c r="H74" s="75">
        <v>1200000</v>
      </c>
      <c r="I74" s="98">
        <f t="shared" si="2"/>
        <v>1203333.3333333333</v>
      </c>
      <c r="J74" s="98">
        <f t="shared" si="3"/>
        <v>5773.5026918962576</v>
      </c>
    </row>
    <row r="75" spans="1:10" ht="60" customHeight="1">
      <c r="A75" s="150"/>
      <c r="B75" s="73" t="s">
        <v>168</v>
      </c>
      <c r="C75" s="65" t="s">
        <v>134</v>
      </c>
      <c r="D75" s="74">
        <v>4</v>
      </c>
      <c r="E75" s="66" t="s">
        <v>87</v>
      </c>
      <c r="F75" s="75">
        <v>990000.00000000012</v>
      </c>
      <c r="G75" s="75">
        <v>990000</v>
      </c>
      <c r="H75" s="75">
        <v>990000</v>
      </c>
      <c r="I75" s="98">
        <f t="shared" si="2"/>
        <v>990000</v>
      </c>
      <c r="J75" s="98">
        <f t="shared" si="3"/>
        <v>8.2318063497839911E-11</v>
      </c>
    </row>
    <row r="76" spans="1:10" ht="33" customHeight="1">
      <c r="A76" s="149" t="s">
        <v>177</v>
      </c>
      <c r="B76" s="73" t="s">
        <v>125</v>
      </c>
      <c r="C76" s="82" t="s">
        <v>178</v>
      </c>
      <c r="D76" s="74">
        <v>1</v>
      </c>
      <c r="E76" s="66" t="s">
        <v>87</v>
      </c>
      <c r="F76" s="75">
        <v>2800000</v>
      </c>
      <c r="G76" s="75">
        <v>3000000</v>
      </c>
      <c r="H76" s="75">
        <v>3000000</v>
      </c>
      <c r="I76" s="98">
        <f t="shared" si="2"/>
        <v>2933333.3333333335</v>
      </c>
      <c r="J76" s="98">
        <f t="shared" si="3"/>
        <v>115470.05383792515</v>
      </c>
    </row>
    <row r="77" spans="1:10" ht="37.5" customHeight="1">
      <c r="A77" s="149"/>
      <c r="B77" s="73" t="s">
        <v>179</v>
      </c>
      <c r="C77" s="65" t="s">
        <v>180</v>
      </c>
      <c r="D77" s="74">
        <v>1</v>
      </c>
      <c r="E77" s="66" t="s">
        <v>87</v>
      </c>
      <c r="F77" s="75">
        <v>1500000</v>
      </c>
      <c r="G77" s="75">
        <v>1500000</v>
      </c>
      <c r="H77" s="75">
        <v>1500000</v>
      </c>
      <c r="I77" s="98">
        <f t="shared" si="2"/>
        <v>1500000</v>
      </c>
      <c r="J77" s="98">
        <f t="shared" si="3"/>
        <v>0</v>
      </c>
    </row>
    <row r="78" spans="1:10" ht="96">
      <c r="A78" s="149"/>
      <c r="B78" s="73" t="s">
        <v>123</v>
      </c>
      <c r="C78" s="65" t="s">
        <v>181</v>
      </c>
      <c r="D78" s="74">
        <v>1</v>
      </c>
      <c r="E78" s="66" t="s">
        <v>87</v>
      </c>
      <c r="F78" s="81">
        <v>2300000</v>
      </c>
      <c r="G78" s="81">
        <v>2000000</v>
      </c>
      <c r="H78" s="75">
        <v>2000000</v>
      </c>
      <c r="I78" s="98">
        <f t="shared" si="2"/>
        <v>2100000</v>
      </c>
      <c r="J78" s="98">
        <f t="shared" si="3"/>
        <v>173205.08075688774</v>
      </c>
    </row>
    <row r="79" spans="1:10" ht="26.25" customHeight="1">
      <c r="A79" s="149"/>
      <c r="B79" s="73" t="s">
        <v>182</v>
      </c>
      <c r="C79" s="65" t="s">
        <v>183</v>
      </c>
      <c r="D79" s="74">
        <v>1</v>
      </c>
      <c r="E79" s="66" t="s">
        <v>87</v>
      </c>
      <c r="F79" s="75">
        <v>770000.00000000012</v>
      </c>
      <c r="G79" s="75">
        <v>800000</v>
      </c>
      <c r="H79" s="75">
        <v>770000</v>
      </c>
      <c r="I79" s="98">
        <f t="shared" si="2"/>
        <v>780000</v>
      </c>
      <c r="J79" s="98">
        <f t="shared" si="3"/>
        <v>17320.50807568874</v>
      </c>
    </row>
    <row r="80" spans="1:10" ht="29.25" customHeight="1">
      <c r="A80" s="149"/>
      <c r="B80" s="73" t="s">
        <v>184</v>
      </c>
      <c r="C80" s="65" t="s">
        <v>185</v>
      </c>
      <c r="D80" s="74">
        <v>10</v>
      </c>
      <c r="E80" s="66" t="s">
        <v>87</v>
      </c>
      <c r="F80" s="75">
        <v>198000.00000000003</v>
      </c>
      <c r="G80" s="75">
        <v>220000</v>
      </c>
      <c r="H80" s="75">
        <v>200000</v>
      </c>
      <c r="I80" s="98">
        <f t="shared" si="2"/>
        <v>206000</v>
      </c>
      <c r="J80" s="98">
        <f t="shared" si="3"/>
        <v>12165.52506059643</v>
      </c>
    </row>
    <row r="81" spans="1:10" ht="26.25" customHeight="1">
      <c r="A81" s="149"/>
      <c r="B81" s="73" t="s">
        <v>119</v>
      </c>
      <c r="C81" s="65" t="s">
        <v>186</v>
      </c>
      <c r="D81" s="74">
        <v>60</v>
      </c>
      <c r="E81" s="66" t="s">
        <v>87</v>
      </c>
      <c r="F81" s="75">
        <v>5500</v>
      </c>
      <c r="G81" s="75">
        <v>5500</v>
      </c>
      <c r="H81" s="75">
        <v>5500</v>
      </c>
      <c r="I81" s="98">
        <f t="shared" si="2"/>
        <v>5500</v>
      </c>
      <c r="J81" s="98">
        <f t="shared" si="3"/>
        <v>0</v>
      </c>
    </row>
    <row r="82" spans="1:10" ht="32.25" customHeight="1">
      <c r="A82" s="149"/>
      <c r="B82" s="73" t="s">
        <v>121</v>
      </c>
      <c r="C82" s="65" t="s">
        <v>187</v>
      </c>
      <c r="D82" s="74">
        <v>20</v>
      </c>
      <c r="E82" s="66" t="s">
        <v>87</v>
      </c>
      <c r="F82" s="75">
        <v>11000</v>
      </c>
      <c r="G82" s="75">
        <v>11000</v>
      </c>
      <c r="H82" s="75">
        <v>11000</v>
      </c>
      <c r="I82" s="98">
        <f t="shared" si="2"/>
        <v>11000</v>
      </c>
      <c r="J82" s="98">
        <f t="shared" si="3"/>
        <v>0</v>
      </c>
    </row>
    <row r="83" spans="1:10" ht="29.25" customHeight="1">
      <c r="A83" s="149"/>
      <c r="B83" s="73" t="s">
        <v>127</v>
      </c>
      <c r="C83" s="65" t="s">
        <v>128</v>
      </c>
      <c r="D83" s="74">
        <v>2</v>
      </c>
      <c r="E83" s="66" t="s">
        <v>87</v>
      </c>
      <c r="F83" s="75">
        <v>550000</v>
      </c>
      <c r="G83" s="75">
        <v>600000</v>
      </c>
      <c r="H83" s="75">
        <v>600000</v>
      </c>
      <c r="I83" s="98">
        <f t="shared" si="2"/>
        <v>583333.33333333337</v>
      </c>
      <c r="J83" s="98">
        <f t="shared" si="3"/>
        <v>28867.513459481288</v>
      </c>
    </row>
    <row r="84" spans="1:10" ht="30" customHeight="1">
      <c r="A84" s="149"/>
      <c r="B84" s="73" t="s">
        <v>147</v>
      </c>
      <c r="C84" s="65" t="s">
        <v>148</v>
      </c>
      <c r="D84" s="74">
        <v>2</v>
      </c>
      <c r="E84" s="66" t="s">
        <v>149</v>
      </c>
      <c r="F84" s="75">
        <v>55000.000000000007</v>
      </c>
      <c r="G84" s="75">
        <v>70000</v>
      </c>
      <c r="H84" s="75">
        <v>55000</v>
      </c>
      <c r="I84" s="98">
        <f t="shared" si="2"/>
        <v>60000</v>
      </c>
      <c r="J84" s="98">
        <f t="shared" si="3"/>
        <v>8660.2540378443864</v>
      </c>
    </row>
    <row r="85" spans="1:10" ht="35.25" customHeight="1">
      <c r="A85" s="149"/>
      <c r="B85" s="73" t="s">
        <v>159</v>
      </c>
      <c r="C85" s="65" t="s">
        <v>160</v>
      </c>
      <c r="D85" s="74">
        <v>10</v>
      </c>
      <c r="E85" s="66" t="s">
        <v>87</v>
      </c>
      <c r="F85" s="75">
        <v>110000.00000000001</v>
      </c>
      <c r="G85" s="75">
        <v>110000</v>
      </c>
      <c r="H85" s="75">
        <v>110000</v>
      </c>
      <c r="I85" s="98">
        <f t="shared" si="2"/>
        <v>110000</v>
      </c>
      <c r="J85" s="98">
        <f t="shared" si="3"/>
        <v>1.0289757937229989E-11</v>
      </c>
    </row>
    <row r="86" spans="1:10" ht="35.25" customHeight="1">
      <c r="A86" s="150"/>
      <c r="B86" s="73" t="s">
        <v>88</v>
      </c>
      <c r="C86" s="65" t="s">
        <v>188</v>
      </c>
      <c r="D86" s="74">
        <v>200</v>
      </c>
      <c r="E86" s="66" t="s">
        <v>87</v>
      </c>
      <c r="F86" s="81">
        <v>27500</v>
      </c>
      <c r="G86" s="81">
        <v>2750000</v>
      </c>
      <c r="H86" s="75">
        <v>27500</v>
      </c>
      <c r="I86" s="98">
        <f t="shared" si="2"/>
        <v>935000</v>
      </c>
      <c r="J86" s="98">
        <f t="shared" si="3"/>
        <v>1571836.1078687562</v>
      </c>
    </row>
    <row r="87" spans="1:10" ht="28.5" customHeight="1">
      <c r="A87" s="135"/>
      <c r="B87" s="136"/>
      <c r="C87" s="136"/>
      <c r="D87" s="136"/>
      <c r="E87" s="136"/>
      <c r="F87" s="136"/>
      <c r="G87" s="136"/>
      <c r="H87" s="137"/>
    </row>
    <row r="88" spans="1:10">
      <c r="A88" s="135"/>
      <c r="B88" s="136"/>
      <c r="C88" s="136"/>
      <c r="D88" s="136"/>
      <c r="E88" s="136"/>
      <c r="F88" s="136"/>
      <c r="G88" s="136"/>
      <c r="H88" s="137"/>
    </row>
    <row r="89" spans="1:10">
      <c r="A89" s="135"/>
      <c r="B89" s="136"/>
      <c r="C89" s="136"/>
      <c r="D89" s="136"/>
      <c r="E89" s="136"/>
      <c r="F89" s="136"/>
      <c r="G89" s="136"/>
      <c r="H89" s="137"/>
    </row>
    <row r="90" spans="1:10" hidden="1">
      <c r="A90" s="135"/>
      <c r="B90" s="136"/>
      <c r="C90" s="136"/>
      <c r="D90" s="136"/>
      <c r="E90" s="136"/>
      <c r="F90" s="136"/>
      <c r="G90" s="136"/>
      <c r="H90" s="137"/>
    </row>
    <row r="91" spans="1:10" hidden="1">
      <c r="A91" s="135"/>
      <c r="B91" s="136"/>
      <c r="C91" s="136"/>
      <c r="D91" s="136"/>
      <c r="E91" s="136"/>
      <c r="F91" s="136"/>
      <c r="G91" s="136"/>
      <c r="H91" s="137"/>
    </row>
    <row r="92" spans="1:10" hidden="1">
      <c r="A92" s="135"/>
      <c r="B92" s="136"/>
      <c r="C92" s="136"/>
      <c r="D92" s="136"/>
      <c r="E92" s="136"/>
      <c r="F92" s="136"/>
      <c r="G92" s="136"/>
      <c r="H92" s="137"/>
    </row>
    <row r="93" spans="1:10" ht="45" hidden="1" customHeight="1">
      <c r="A93" s="135"/>
      <c r="B93" s="136"/>
      <c r="C93" s="136"/>
      <c r="D93" s="136"/>
      <c r="E93" s="136"/>
      <c r="F93" s="136"/>
      <c r="G93" s="136"/>
      <c r="H93" s="137"/>
    </row>
    <row r="94" spans="1:10" ht="55.5" hidden="1" customHeight="1">
      <c r="A94" s="138"/>
      <c r="B94" s="139"/>
      <c r="C94" s="139"/>
      <c r="D94" s="139"/>
      <c r="E94" s="139"/>
      <c r="F94" s="139"/>
      <c r="G94" s="139"/>
      <c r="H94" s="140"/>
    </row>
  </sheetData>
  <mergeCells count="25">
    <mergeCell ref="B26:B28"/>
    <mergeCell ref="A1:H1"/>
    <mergeCell ref="A3:A5"/>
    <mergeCell ref="A7:A13"/>
    <mergeCell ref="A15:A16"/>
    <mergeCell ref="A17:A18"/>
    <mergeCell ref="A19:A20"/>
    <mergeCell ref="A21:A22"/>
    <mergeCell ref="A23:A30"/>
    <mergeCell ref="A87:H94"/>
    <mergeCell ref="A14:H14"/>
    <mergeCell ref="A51:H51"/>
    <mergeCell ref="I1:I2"/>
    <mergeCell ref="J1:J2"/>
    <mergeCell ref="A6:J6"/>
    <mergeCell ref="A67:H67"/>
    <mergeCell ref="A68:A75"/>
    <mergeCell ref="A76:A86"/>
    <mergeCell ref="A46:A50"/>
    <mergeCell ref="A52:A64"/>
    <mergeCell ref="A65:A66"/>
    <mergeCell ref="A31:A42"/>
    <mergeCell ref="B41:B42"/>
    <mergeCell ref="A43:H43"/>
    <mergeCell ref="A44:A45"/>
  </mergeCells>
  <pageMargins left="0.7" right="0.7" top="0.75" bottom="0.75" header="0.3" footer="0.3"/>
  <pageSetup scale="36" orientation="portrait" horizontalDpi="300" verticalDpi="300" r:id="rId1"/>
  <rowBreaks count="1" manualBreakCount="1">
    <brk id="42" max="1638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bb6cbf7-db4a-48fe-982a-5030cd306df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E869EC34C40B74693236FAA63597D36" ma:contentTypeVersion="13" ma:contentTypeDescription="Crear nuevo documento." ma:contentTypeScope="" ma:versionID="a5380bb9140d80d448de68f03ca30664">
  <xsd:schema xmlns:xsd="http://www.w3.org/2001/XMLSchema" xmlns:xs="http://www.w3.org/2001/XMLSchema" xmlns:p="http://schemas.microsoft.com/office/2006/metadata/properties" xmlns:ns3="abb6cbf7-db4a-48fe-982a-5030cd306df9" xmlns:ns4="85396555-eb5e-4edf-8cbc-c10fe5a6eeab" targetNamespace="http://schemas.microsoft.com/office/2006/metadata/properties" ma:root="true" ma:fieldsID="e3721ea4f49eb52ae853fc99215912b2" ns3:_="" ns4:_="">
    <xsd:import namespace="abb6cbf7-db4a-48fe-982a-5030cd306df9"/>
    <xsd:import namespace="85396555-eb5e-4edf-8cbc-c10fe5a6eea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b6cbf7-db4a-48fe-982a-5030cd306d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_activity" ma:index="20"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396555-eb5e-4edf-8cbc-c10fe5a6eea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8F336E-D898-499F-AE4C-26A0704DD3F3}"/>
</file>

<file path=customXml/itemProps2.xml><?xml version="1.0" encoding="utf-8"?>
<ds:datastoreItem xmlns:ds="http://schemas.openxmlformats.org/officeDocument/2006/customXml" ds:itemID="{D9D88E61-B68A-4453-B059-7465D2976339}"/>
</file>

<file path=customXml/itemProps3.xml><?xml version="1.0" encoding="utf-8"?>
<ds:datastoreItem xmlns:ds="http://schemas.openxmlformats.org/officeDocument/2006/customXml" ds:itemID="{371C57EF-E8FA-402E-B3A0-F38C9134E45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Jeimmy</dc:creator>
  <cp:keywords/>
  <dc:description/>
  <cp:lastModifiedBy>Luz Karime Lopez Rodriguez</cp:lastModifiedBy>
  <cp:revision/>
  <dcterms:created xsi:type="dcterms:W3CDTF">2021-02-27T16:09:56Z</dcterms:created>
  <dcterms:modified xsi:type="dcterms:W3CDTF">2025-11-13T15:13:46Z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0x0101006E869EC34C40B74693236FAA63597D36</vt:lpwstr>
  </property>
</Properties>
</file>