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C:\Users\juliethisis\Downloads\"/>
    </mc:Choice>
  </mc:AlternateContent>
  <xr:revisionPtr revIDLastSave="0" documentId="13_ncr:1_{773A0C1B-20E2-4B03-BB08-337FDB80E842}" xr6:coauthVersionLast="47" xr6:coauthVersionMax="47" xr10:uidLastSave="{00000000-0000-0000-0000-000000000000}"/>
  <bookViews>
    <workbookView xWindow="-120" yWindow="-120" windowWidth="20730" windowHeight="11040" xr2:uid="{00000000-000D-0000-FFFF-FFFF00000000}"/>
  </bookViews>
  <sheets>
    <sheet name="PRESUPUESTO OFICIAL (Entidad)" sheetId="22" r:id="rId1"/>
    <sheet name="PRESUPUESTO" sheetId="21" r:id="rId2"/>
    <sheet name="AIU " sheetId="20" r:id="rId3"/>
    <sheet name="SST - AMBIENTAL" sheetId="14" r:id="rId4"/>
    <sheet name="AIU - SST - AMBIENTAL" sheetId="15" r:id="rId5"/>
    <sheet name="SOCIAL " sheetId="23" r:id="rId6"/>
    <sheet name="AIU - SOCIAL" sheetId="24" r:id="rId7"/>
    <sheet name="FC" sheetId="18" r:id="rId8"/>
    <sheet name="PRESUPUESTO OFICIAL" sheetId="2" state="hidden" r:id="rId9"/>
    <sheet name="AIU" sheetId="1" state="hidden" r:id="rId10"/>
    <sheet name="AMBIENTAL -SST" sheetId="7" state="hidden" r:id="rId11"/>
    <sheet name="AIU AMBIENTAL -SST" sheetId="9" state="hidden" r:id="rId12"/>
    <sheet name="SOCIAL" sheetId="10" state="hidden" r:id="rId13"/>
    <sheet name="AIU SOCIAL" sheetId="11" state="hidden" r:id="rId14"/>
    <sheet name="F.P." sheetId="5" state="hidden" r:id="rId15"/>
    <sheet name="PRECIOS" sheetId="6" state="hidden"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 (Entidad)'!ERR</definedName>
    <definedName name="\X">[0]!ERR</definedName>
    <definedName name="\Z" localSheetId="0">'PRESUPUESTO OFICIAL (Entidad)'!ERR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0">'PRESUPUESTO OFICIAL (Entidad)'!ERR</definedName>
    <definedName name="__F">[0]!ERR</definedName>
    <definedName name="__FS01" localSheetId="0">'PRESUPUESTO OFICIAL (Entidad)'!ERR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[0]!ERR</definedName>
    <definedName name="_F10">#REF!</definedName>
    <definedName name="_FC">#REF!</definedName>
    <definedName name="_Fill" hidden="1">#REF!</definedName>
    <definedName name="_xlnm._FilterDatabase" localSheetId="0" hidden="1">'PRESUPUESTO OFICIAL (Entidad)'!$H$11:$H$99</definedName>
    <definedName name="_FS01" localSheetId="0">'PRESUPUESTO OFICIAL (Entidad)'!ERR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'PRESUPUESTO OFICIAL (Entidad)'!ERR</definedName>
    <definedName name="aa">[0]!ERR</definedName>
    <definedName name="AAA" localSheetId="0">'PRESUPUESTO OFICIAL (Entidad)'!ERR</definedName>
    <definedName name="AAA">[0]!ERR</definedName>
    <definedName name="aaaaaa">[25]otros!$C$5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 localSheetId="0">'PRESUPUESTO OFICIAL (Entidad)'!ERR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0">'PRESUPUESTO OFICIAL (Entidad)'!ERR</definedName>
    <definedName name="armuve">[0]!ERR</definedName>
    <definedName name="ARP">#REF!</definedName>
    <definedName name="ARS">#REF!</definedName>
    <definedName name="as" localSheetId="0">'PRESUPUESTO OFICIAL (Entidad)'!ERR</definedName>
    <definedName name="as">[0]!ERR</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'PRESUPUESTO OFICIAL (Entidad)'!ERR</definedName>
    <definedName name="ASDFGHJKLÑ">[0]!ERR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(Entidad)'!ERR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localSheetId="0"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0">'PRESUPUESTO OFICIAL (Entidad)'!ERR</definedName>
    <definedName name="COPIA">[0]!ERR</definedName>
    <definedName name="COPIA1">#REF!</definedName>
    <definedName name="COPIA2">#REF!</definedName>
    <definedName name="copiao4" localSheetId="0">'PRESUPUESTO OFICIAL (Entidad)'!ERR</definedName>
    <definedName name="copiao4">[0]!ERR</definedName>
    <definedName name="corri" localSheetId="0">'PRESUPUESTO OFICIAL (Entidad)'!ERR</definedName>
    <definedName name="corri">[0]!ERR</definedName>
    <definedName name="COSTO_FRENTE">[56]BITACORA!$E$1:$E$65536</definedName>
    <definedName name="costo2" hidden="1">#REF!</definedName>
    <definedName name="COSTODIRECTO">#REF!</definedName>
    <definedName name="COSTOS" localSheetId="0">[57]TARIFAS!$A$1:$F$52</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0">'PRESUPUESTO OFICIAL (Entidad)'!ERR</definedName>
    <definedName name="CUAL">[0]!ERR</definedName>
    <definedName name="CUBS">#REF!</definedName>
    <definedName name="CUNET" localSheetId="0"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ONOMICA">[13]!_xlbgnm.ane8</definedName>
    <definedName name="ECP">[12]Tablas!#REF!</definedName>
    <definedName name="ECP1_1">[12]Tablas!#REF!</definedName>
    <definedName name="ECP1_1_1">[12]Tablas!#REF!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'PRESUPUESTO OFICIAL (Entidad)'!ERR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#REF!</definedName>
    <definedName name="eme" localSheetId="0">'PRESUPUESTO OFICIAL (Entidad)'!ERR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(Entidad)'!ERR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0">[50]!FareWellStmnt</definedName>
    <definedName name="FareWellStmnt">[50]!FareWellStmnt</definedName>
    <definedName name="FaseProyecto">#REF!</definedName>
    <definedName name="FD" localSheetId="0">'PRESUPUESTO OFICIAL (Entidad)'!ERR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[40]CONTRATO!$E$10</definedName>
    <definedName name="FechaTermina">[40]CONTRATO!$E$11</definedName>
    <definedName name="FechaTerminacion">#REF!</definedName>
    <definedName name="fer">'[37]Res-Accide-10'!#REF!</definedName>
    <definedName name="ferfer" localSheetId="0" hidden="1">{"via1",#N/A,TRUE,"general";"via2",#N/A,TRUE,"general";"via3",#N/A,TRUE,"general"}</definedName>
    <definedName name="ferfer" hidden="1">{"via1",#N/A,TRUE,"general";"via2",#N/A,TRUE,"general";"via3",#N/A,TRUE,"general"}</definedName>
    <definedName name="ff" localSheetId="0">'PRESUPUESTO OFICIAL (Entidad)'!ERR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'PRESUPUESTO OFICIAL (Entidad)'!ERR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'[75]7422CW00'!#REF!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'PRESUPUESTO OFICIAL (Entidad)'!ERR</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'PRESUPUESTO OFICIAL (Entidad)'!ERR</definedName>
    <definedName name="fu">[0]!ERR</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(Entidad)'!ERR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'[75]7422CW00'!#REF!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'PRESUPUESTO OFICIAL (Entidad)'!ERR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(Entidad)'!ERR</definedName>
    <definedName name="HK">[0]!ERR</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0">'PRESUPUESTO OFICIAL (Entidad)'!ERR</definedName>
    <definedName name="ID">[0]!ERR</definedName>
    <definedName name="IF">'[51]A.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'PRESUPUESTO OFICIAL (Entidad)'!ERR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(Entidad)'!ERR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'PRESUPUESTO OFICIAL (Entidad)'!ERR</definedName>
    <definedName name="JOHNNY">[0]!ERR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(Entidad)'!ERR</definedName>
    <definedName name="kl">[0]!ERR</definedName>
    <definedName name="klklk">#REF!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[86]tub!$C$1:$J$39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 localSheetId="0">'PRESUPUESTO OFICIAL (Entidad)'!ERR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[53]Insum!$A$68:$H$98</definedName>
    <definedName name="mar">'[37]Res-Accide-10'!#REF!</definedName>
    <definedName name="MARCO_H">#REF!</definedName>
    <definedName name="marina">'[87]Informe Semanal 1'!#REF!</definedName>
    <definedName name="masor" localSheetId="0" hidden="1">{"via1",#N/A,TRUE,"general";"via2",#N/A,TRUE,"general";"via3",#N/A,TRUE,"general"}</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'[89]CCP,LEYES,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localSheetId="0"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0"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 (Entidad)'!ERR</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0">MATCH(0.01,End_Bal,-1)+1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0">'PRESUPUESTO OFICIAL (Entidad)'!ERR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[56]Tablas!$C$1:$C$65536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localSheetId="0" hidden="1">{"via1",#N/A,TRUE,"general";"via2",#N/A,TRUE,"general";"via3",#N/A,TRUE,"general"}</definedName>
    <definedName name="PRIMER" hidden="1">{"via1",#N/A,TRUE,"general";"via2",#N/A,TRUE,"general";"via3",#N/A,TRUE,"general"}</definedName>
    <definedName name="PRIMERO">'[87]Informe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0">'PRESUPUESTO OFICIAL (Entidad)'!ERR</definedName>
    <definedName name="programainv">[0]!ERR</definedName>
    <definedName name="Proponente">#REF!</definedName>
    <definedName name="PRUEBA" localSheetId="0">[96]!absc</definedName>
    <definedName name="PRUEBA">[96]!absc</definedName>
    <definedName name="prueba1" localSheetId="0">[96]!absc</definedName>
    <definedName name="prueba1">[96]!absc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#REF!</definedName>
    <definedName name="Q_actual">'[97]ORITO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(Entidad)'!ERR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0">'PRESUPUESTO OFICIAL (Entidad)'!ERR</definedName>
    <definedName name="REICIO">[0]!ERR</definedName>
    <definedName name="Reimbursement">"Reembolso"</definedName>
    <definedName name="reinicio" localSheetId="0">'PRESUPUESTO OFICIAL (Entidad)'!ERR</definedName>
    <definedName name="reinicio">[0]!ERR</definedName>
    <definedName name="REJHE" localSheetId="0" hidden="1">{"via1",#N/A,TRUE,"general";"via2",#N/A,TRUE,"general";"via3",#N/A,TRUE,"general"}</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0">'PRESUPUESTO OFICIAL (Entidad)'!ERR</definedName>
    <definedName name="rr">[0]!ERR</definedName>
    <definedName name="rrr" localSheetId="0" hidden="1">{"via1",#N/A,TRUE,"general";"via2",#N/A,TRUE,"general";"via3",#N/A,TRUE,"general"}</definedName>
    <definedName name="rrr" hidden="1">{"via1",#N/A,TRUE,"general";"via2",#N/A,TRUE,"general";"via3",#N/A,TRUE,"general"}</definedName>
    <definedName name="rrrr">'[100]Form5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'PRESUPUESTO OFICIAL (Entidad)'!ERR</definedName>
    <definedName name="s">[0]!ERR</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(Entidad)'!ERR</definedName>
    <definedName name="salarios">[0]!ERR</definedName>
    <definedName name="SalConv">'[10]DATOS CONTRATO'!$G$14</definedName>
    <definedName name="SALID1">#REF!</definedName>
    <definedName name="SalMinimo">[35]BASES!$E$41</definedName>
    <definedName name="sbgfbgdr" localSheetId="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#REF!</definedName>
    <definedName name="SEMANA_C3">#REF!</definedName>
    <definedName name="sena">[54]Hoja1!$C$14</definedName>
    <definedName name="SERO" localSheetId="0">'PRESUPUESTO OFICIAL (Entidad)'!ERR</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[54]Hoja1!$C$12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(Entidad)'!ERR</definedName>
    <definedName name="SI">[0]!ERR</definedName>
    <definedName name="SINGOLO">'[3]7422CW00'!#REF!</definedName>
    <definedName name="SISISIS" localSheetId="0">'PRESUPUESTO OFICIAL (Entidad)'!ERR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'PRESUPUESTO OFICIAL (Entidad)'!$J$101</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(Entidad)'!$J$110</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(Entidad)'!$J$110</definedName>
    <definedName name="solver_pre" localSheetId="0" hidden="1">0.000001</definedName>
    <definedName name="solver_rel1" localSheetId="0" hidden="1">2</definedName>
    <definedName name="solver_rhs1" localSheetId="0" hidden="1">'PRESUPUESTO OFICIAL (Entidad)'!$J$111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 localSheetId="0">'PRESUPUESTO OFICIAL (Entidad)'!ERR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0">'PRESUPUESTO OFICIAL (Entidad)'!ERR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 localSheetId="0">[103]TARIFAS!$A$1:$F$52</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(Entidad)'!ERR</definedName>
    <definedName name="TER">[0]!ERR</definedName>
    <definedName name="TERM" localSheetId="0">'PRESUPUESTO OFICIAL (Entidad)'!ERR</definedName>
    <definedName name="TERM">[0]!ERR</definedName>
    <definedName name="TÉRMINOS" localSheetId="0">'PRESUPUESTO OFICIAL (Entidad)'!ERR</definedName>
    <definedName name="TÉRMINOS">[0]!ERR</definedName>
    <definedName name="TERR">[25]PRESUPUESTO!$I$7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[106]desmonte!$E$48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[107]Tablas!$B$2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#REF!</definedName>
    <definedName name="unj" hidden="1">[18]INST!#REF!</definedName>
    <definedName name="uno" localSheetId="0">'PRESUPUESTO OFICIAL (Entidad)'!ERR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 (Entidad)'!ERR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[25]otros!$C$4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[110]CONTRATO!$E$9</definedName>
    <definedName name="ValorEjecutado">#REF!</definedName>
    <definedName name="ValorProyecto">#REF!</definedName>
    <definedName name="ValorRecursosComprometidos">#REF!</definedName>
    <definedName name="Values_Entered" localSheetId="0">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0" hidden="1">{"via1",#N/A,TRUE,"general";"via2",#N/A,TRUE,"general";"via3",#N/A,TRUE,"general"}</definedName>
    <definedName name="vfbgnhyt" hidden="1">{"via1",#N/A,TRUE,"general";"via2",#N/A,TRUE,"general";"via3",#N/A,TRUE,"general"}</definedName>
    <definedName name="vfh">'[75]7422CW00'!#REF!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'[37]Res-Accide-10'!#REF!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0">[112]!absc</definedName>
    <definedName name="xxxxx">[112]!absc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'PRESUPUESTO OFICIAL (Entidad)'!ERR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5" i="22" l="1"/>
  <c r="J111" i="22"/>
  <c r="J110" i="22"/>
  <c r="J57" i="22"/>
  <c r="J61" i="22"/>
  <c r="J69" i="22"/>
  <c r="J70" i="22"/>
  <c r="J71" i="22"/>
  <c r="J72" i="22"/>
  <c r="J73" i="22"/>
  <c r="J74" i="22"/>
  <c r="J75" i="22"/>
  <c r="J76" i="22"/>
  <c r="J77" i="22"/>
  <c r="J78" i="22"/>
  <c r="J79" i="22"/>
  <c r="J80" i="22"/>
  <c r="J81" i="22"/>
  <c r="J82" i="22"/>
  <c r="J83" i="22"/>
  <c r="J84" i="22"/>
  <c r="J85" i="22"/>
  <c r="J86" i="22"/>
  <c r="J87" i="22"/>
  <c r="J88" i="22"/>
  <c r="J89" i="22"/>
  <c r="J90" i="22"/>
  <c r="J91" i="22"/>
  <c r="J92" i="22"/>
  <c r="J93" i="22"/>
  <c r="J94" i="22"/>
  <c r="J95" i="22"/>
  <c r="J96" i="22"/>
  <c r="J97" i="22"/>
  <c r="J98" i="22"/>
  <c r="J99" i="22"/>
  <c r="J68" i="22"/>
  <c r="J62" i="22"/>
  <c r="J53" i="22"/>
  <c r="J54" i="22"/>
  <c r="J55" i="22"/>
  <c r="J56" i="22"/>
  <c r="J58" i="22"/>
  <c r="J59" i="22"/>
  <c r="J60" i="22"/>
  <c r="J63" i="22"/>
  <c r="J64" i="22"/>
  <c r="J65" i="22"/>
  <c r="J66" i="22"/>
  <c r="J52" i="22"/>
  <c r="J50" i="22"/>
  <c r="J49" i="22"/>
  <c r="J47" i="22"/>
  <c r="J46" i="22"/>
  <c r="J38" i="22"/>
  <c r="J39" i="22"/>
  <c r="J40" i="22"/>
  <c r="J41" i="22"/>
  <c r="J42" i="22"/>
  <c r="J43" i="22"/>
  <c r="J37" i="22"/>
  <c r="J24" i="22"/>
  <c r="J25" i="22"/>
  <c r="J26" i="22"/>
  <c r="J27" i="22"/>
  <c r="J28" i="22"/>
  <c r="J29" i="22"/>
  <c r="J30" i="22"/>
  <c r="J31" i="22"/>
  <c r="J32" i="22"/>
  <c r="J33" i="22"/>
  <c r="J34" i="22"/>
  <c r="J35" i="22"/>
  <c r="J16" i="22"/>
  <c r="J17" i="22"/>
  <c r="J18" i="22"/>
  <c r="J19" i="22"/>
  <c r="J20" i="22"/>
  <c r="J21" i="22"/>
  <c r="J22" i="22"/>
  <c r="J15" i="22"/>
  <c r="J13" i="22"/>
  <c r="J101" i="22" s="1"/>
  <c r="M41" i="23"/>
  <c r="M40" i="23"/>
  <c r="M30" i="23"/>
  <c r="F62" i="20"/>
  <c r="L62" i="20" s="1"/>
  <c r="N11" i="20"/>
  <c r="K41" i="20" l="1"/>
  <c r="K39" i="20"/>
  <c r="K40" i="20"/>
  <c r="M79" i="14"/>
  <c r="M82" i="14" s="1"/>
  <c r="M80" i="14"/>
  <c r="M81" i="14"/>
  <c r="M71" i="14"/>
  <c r="M72" i="14"/>
  <c r="M70" i="14"/>
  <c r="M78" i="14"/>
  <c r="M65" i="14"/>
  <c r="M61" i="14"/>
  <c r="M62" i="14"/>
  <c r="M63" i="14"/>
  <c r="M64" i="14"/>
  <c r="M66" i="14"/>
  <c r="M67" i="14"/>
  <c r="M68" i="14"/>
  <c r="M60" i="14"/>
  <c r="M51" i="14"/>
  <c r="M44" i="14"/>
  <c r="M42" i="14"/>
  <c r="M38" i="14"/>
  <c r="M39" i="14" s="1"/>
  <c r="M32" i="14"/>
  <c r="M31" i="14"/>
  <c r="K43" i="20" l="1"/>
  <c r="M33" i="14"/>
  <c r="B15" i="24"/>
  <c r="M42" i="23"/>
  <c r="M46" i="23" s="1"/>
  <c r="M43" i="23"/>
  <c r="M31" i="23"/>
  <c r="M33" i="23"/>
  <c r="M32" i="23"/>
  <c r="M44" i="23"/>
  <c r="M45" i="23"/>
  <c r="O20" i="23"/>
  <c r="M34" i="23" l="1"/>
  <c r="J26" i="24"/>
  <c r="J25" i="24"/>
  <c r="I25" i="24"/>
  <c r="J24" i="24"/>
  <c r="J23" i="24"/>
  <c r="J24" i="15"/>
  <c r="J25" i="15"/>
  <c r="J26" i="15"/>
  <c r="J23" i="15"/>
  <c r="I25" i="15"/>
  <c r="B79" i="14"/>
  <c r="B80" i="14" s="1"/>
  <c r="B81" i="14" s="1"/>
  <c r="B23" i="24"/>
  <c r="B24" i="24" s="1"/>
  <c r="B25" i="24" s="1"/>
  <c r="B26" i="24" s="1"/>
  <c r="B16" i="24"/>
  <c r="B17" i="24" s="1"/>
  <c r="B18" i="24" s="1"/>
  <c r="K24" i="23"/>
  <c r="K23" i="23"/>
  <c r="P20" i="23" l="1"/>
  <c r="G15" i="21"/>
  <c r="K9" i="23" l="1"/>
  <c r="H9" i="20"/>
  <c r="K9" i="14"/>
  <c r="I23" i="24"/>
  <c r="I23" i="15"/>
  <c r="G52" i="20"/>
  <c r="I52" i="20" s="1"/>
  <c r="I62" i="20"/>
  <c r="K62" i="20" s="1"/>
  <c r="K53" i="20" l="1"/>
  <c r="K54" i="20"/>
  <c r="F61" i="20"/>
  <c r="K61" i="20" s="1"/>
  <c r="L51" i="20"/>
  <c r="K52" i="20"/>
  <c r="F60" i="20"/>
  <c r="K60" i="20" s="1"/>
  <c r="K51" i="20"/>
  <c r="F59" i="20"/>
  <c r="I26" i="24"/>
  <c r="I26" i="15"/>
  <c r="I24" i="24"/>
  <c r="I24" i="15"/>
  <c r="K59" i="20" l="1"/>
  <c r="K64" i="20" s="1"/>
  <c r="M59" i="20"/>
  <c r="N59" i="20" s="1"/>
  <c r="K55" i="20"/>
  <c r="E24" i="18"/>
  <c r="E19" i="18"/>
  <c r="E14" i="18"/>
  <c r="D12" i="18"/>
  <c r="D11" i="18"/>
  <c r="D9" i="18"/>
  <c r="B23" i="15"/>
  <c r="B24" i="15" s="1"/>
  <c r="B25" i="15" s="1"/>
  <c r="B26" i="15" s="1"/>
  <c r="B15" i="15"/>
  <c r="B16" i="15" s="1"/>
  <c r="B17" i="15" s="1"/>
  <c r="B18" i="15" s="1"/>
  <c r="C72" i="14"/>
  <c r="C71" i="14"/>
  <c r="C70" i="14"/>
  <c r="C68" i="14"/>
  <c r="C67" i="14"/>
  <c r="C66" i="14"/>
  <c r="C65" i="14"/>
  <c r="C64" i="14"/>
  <c r="C63" i="14"/>
  <c r="C62" i="14"/>
  <c r="C61" i="14"/>
  <c r="B61" i="14"/>
  <c r="B62" i="14" s="1"/>
  <c r="B63" i="14" s="1"/>
  <c r="B64" i="14" s="1"/>
  <c r="B65" i="14" s="1"/>
  <c r="B66" i="14" s="1"/>
  <c r="B67" i="14" s="1"/>
  <c r="B68" i="14" s="1"/>
  <c r="B70" i="14" s="1"/>
  <c r="B71" i="14" s="1"/>
  <c r="B72" i="14" s="1"/>
  <c r="C60" i="14"/>
  <c r="E51" i="14"/>
  <c r="M50" i="14"/>
  <c r="E50" i="14"/>
  <c r="M49" i="14"/>
  <c r="E49" i="14"/>
  <c r="M48" i="14"/>
  <c r="E48" i="14"/>
  <c r="E44" i="14"/>
  <c r="M43" i="14"/>
  <c r="M45" i="14" s="1"/>
  <c r="E43" i="14"/>
  <c r="E42" i="14"/>
  <c r="E38" i="14"/>
  <c r="E32" i="14"/>
  <c r="E31" i="14"/>
  <c r="K25" i="14"/>
  <c r="K24" i="14"/>
  <c r="E7" i="18" l="1"/>
  <c r="E27" i="18" s="1"/>
  <c r="E29" i="18" s="1"/>
  <c r="K66" i="20"/>
  <c r="K67" i="20" s="1"/>
  <c r="M52" i="14"/>
  <c r="M55" i="14" s="1"/>
  <c r="M73" i="14"/>
  <c r="M23" i="23"/>
  <c r="M24" i="23"/>
  <c r="N24" i="23" s="1"/>
  <c r="M25" i="14"/>
  <c r="Q26" i="14" s="1"/>
  <c r="P25" i="14" s="1"/>
  <c r="M24" i="14"/>
  <c r="N24" i="14" s="1"/>
  <c r="N23" i="23" l="1"/>
  <c r="M25" i="23" s="1"/>
  <c r="M50" i="23" s="1"/>
  <c r="P23" i="23"/>
  <c r="I27" i="20"/>
  <c r="K27" i="20" s="1"/>
  <c r="I26" i="20"/>
  <c r="K26" i="20" s="1"/>
  <c r="I32" i="20"/>
  <c r="K32" i="20" s="1"/>
  <c r="I35" i="20"/>
  <c r="K35" i="20" s="1"/>
  <c r="I33" i="20"/>
  <c r="K33" i="20" s="1"/>
  <c r="I30" i="20"/>
  <c r="K30" i="20" s="1"/>
  <c r="I29" i="20"/>
  <c r="K29" i="20" s="1"/>
  <c r="I28" i="20"/>
  <c r="K28" i="20" s="1"/>
  <c r="E9" i="24"/>
  <c r="E23" i="24" s="1"/>
  <c r="L23" i="24" s="1"/>
  <c r="N25" i="14"/>
  <c r="M26" i="14" s="1"/>
  <c r="M83" i="14" s="1"/>
  <c r="K36" i="20" l="1"/>
  <c r="K45" i="20" s="1"/>
  <c r="K46" i="20" s="1"/>
  <c r="K69" i="20" s="1"/>
  <c r="J109" i="22" s="1"/>
  <c r="J112" i="22" s="1"/>
  <c r="J102" i="22" s="1"/>
  <c r="E24" i="24"/>
  <c r="L24" i="24" s="1"/>
  <c r="L16" i="24"/>
  <c r="L18" i="24"/>
  <c r="L15" i="24"/>
  <c r="E9" i="15"/>
  <c r="L15" i="15" s="1"/>
  <c r="L17" i="24"/>
  <c r="E26" i="24"/>
  <c r="L26" i="24" s="1"/>
  <c r="E25" i="24"/>
  <c r="L25" i="24" s="1"/>
  <c r="L27" i="24" l="1"/>
  <c r="L19" i="24"/>
  <c r="E23" i="15"/>
  <c r="L23" i="15" s="1"/>
  <c r="L16" i="15"/>
  <c r="E24" i="15"/>
  <c r="L24" i="15" s="1"/>
  <c r="E25" i="15"/>
  <c r="L25" i="15" s="1"/>
  <c r="L17" i="15"/>
  <c r="L18" i="15"/>
  <c r="E26" i="15"/>
  <c r="L26" i="15" s="1"/>
  <c r="J32" i="1"/>
  <c r="G16" i="2"/>
  <c r="B21" i="11"/>
  <c r="B23" i="11" s="1"/>
  <c r="B24" i="11" s="1"/>
  <c r="B25" i="11" s="1"/>
  <c r="B26" i="11" s="1"/>
  <c r="B15" i="11"/>
  <c r="B16" i="11" s="1"/>
  <c r="B17" i="11" s="1"/>
  <c r="B18" i="11" s="1"/>
  <c r="M49" i="10"/>
  <c r="C49" i="10"/>
  <c r="K48" i="10"/>
  <c r="M48" i="10" s="1"/>
  <c r="C48" i="10"/>
  <c r="K47" i="10"/>
  <c r="M47" i="10" s="1"/>
  <c r="C47" i="10"/>
  <c r="C37" i="10"/>
  <c r="K37" i="10"/>
  <c r="M37" i="10" s="1"/>
  <c r="C38" i="10"/>
  <c r="K38" i="10"/>
  <c r="M38" i="10" s="1"/>
  <c r="C33" i="10"/>
  <c r="K39" i="10"/>
  <c r="M39" i="10" s="1"/>
  <c r="C39" i="10"/>
  <c r="K33" i="10"/>
  <c r="M33" i="10" s="1"/>
  <c r="M34" i="10" s="1"/>
  <c r="L27" i="10"/>
  <c r="K27" i="10"/>
  <c r="L19" i="15" l="1"/>
  <c r="L29" i="24"/>
  <c r="L30" i="24" s="1"/>
  <c r="L32" i="24" s="1"/>
  <c r="L36" i="24" s="1"/>
  <c r="L27" i="15"/>
  <c r="L29" i="15" s="1"/>
  <c r="L30" i="15" s="1"/>
  <c r="L32" i="15" s="1"/>
  <c r="L36" i="15" s="1"/>
  <c r="G17" i="2"/>
  <c r="G18" i="2" s="1"/>
  <c r="G19" i="2" s="1"/>
  <c r="G20" i="2" s="1"/>
  <c r="M50" i="10"/>
  <c r="M40" i="10"/>
  <c r="M42" i="10" s="1"/>
  <c r="B21" i="9"/>
  <c r="B23" i="9" s="1"/>
  <c r="B24" i="9" s="1"/>
  <c r="B15" i="9"/>
  <c r="B16" i="9" s="1"/>
  <c r="B17" i="9" s="1"/>
  <c r="B18" i="9" s="1"/>
  <c r="K101" i="7"/>
  <c r="M101" i="7" s="1"/>
  <c r="E101" i="7"/>
  <c r="K100" i="7"/>
  <c r="M100" i="7" s="1"/>
  <c r="E100" i="7"/>
  <c r="K99" i="7"/>
  <c r="M99" i="7" s="1"/>
  <c r="E99" i="7"/>
  <c r="K98" i="7"/>
  <c r="M98" i="7" s="1"/>
  <c r="M102" i="7" s="1"/>
  <c r="E98" i="7"/>
  <c r="K89" i="7"/>
  <c r="M89" i="7" s="1"/>
  <c r="K88" i="7"/>
  <c r="M88" i="7" s="1"/>
  <c r="K90" i="7"/>
  <c r="M90" i="7" s="1"/>
  <c r="K76" i="7"/>
  <c r="M76" i="7" s="1"/>
  <c r="K77" i="7"/>
  <c r="M77" i="7" s="1"/>
  <c r="K78" i="7"/>
  <c r="M78" i="7" s="1"/>
  <c r="K79" i="7"/>
  <c r="M79" i="7" s="1"/>
  <c r="K80" i="7"/>
  <c r="M80" i="7" s="1"/>
  <c r="K81" i="7"/>
  <c r="M81" i="7" s="1"/>
  <c r="K82" i="7"/>
  <c r="M82" i="7" s="1"/>
  <c r="K83" i="7"/>
  <c r="M83" i="7" s="1"/>
  <c r="K84" i="7"/>
  <c r="M84" i="7" s="1"/>
  <c r="K85" i="7"/>
  <c r="M85" i="7" s="1"/>
  <c r="K86" i="7"/>
  <c r="M86" i="7" s="1"/>
  <c r="C90" i="7"/>
  <c r="C89" i="7"/>
  <c r="C88" i="7"/>
  <c r="C76" i="7"/>
  <c r="C77" i="7"/>
  <c r="C78" i="7"/>
  <c r="C79" i="7"/>
  <c r="C80" i="7"/>
  <c r="C81" i="7"/>
  <c r="C82" i="7"/>
  <c r="C83" i="7"/>
  <c r="C84" i="7"/>
  <c r="C85" i="7"/>
  <c r="C86" i="7"/>
  <c r="C75" i="7"/>
  <c r="K75" i="7"/>
  <c r="M75" i="7" s="1"/>
  <c r="M67" i="7"/>
  <c r="M68" i="7" s="1"/>
  <c r="K63" i="7"/>
  <c r="M63" i="7" s="1"/>
  <c r="E63" i="7"/>
  <c r="K62" i="7"/>
  <c r="M62" i="7" s="1"/>
  <c r="E62" i="7"/>
  <c r="H29" i="1"/>
  <c r="E54" i="7"/>
  <c r="K54" i="7"/>
  <c r="M54" i="7" s="1"/>
  <c r="E55" i="7"/>
  <c r="K55" i="7"/>
  <c r="M55" i="7" s="1"/>
  <c r="E56" i="7"/>
  <c r="K56" i="7"/>
  <c r="M56" i="7" s="1"/>
  <c r="M57" i="7"/>
  <c r="E58" i="7"/>
  <c r="K58" i="7"/>
  <c r="M58" i="7" s="1"/>
  <c r="K53" i="7"/>
  <c r="M53" i="7" s="1"/>
  <c r="E53" i="7"/>
  <c r="K52" i="7"/>
  <c r="M52" i="7" s="1"/>
  <c r="E52" i="7"/>
  <c r="K51" i="7"/>
  <c r="M51" i="7" s="1"/>
  <c r="E51" i="7"/>
  <c r="E46" i="7"/>
  <c r="E47" i="7"/>
  <c r="E45" i="7"/>
  <c r="E41" i="7"/>
  <c r="K41" i="7"/>
  <c r="M41" i="7" s="1"/>
  <c r="M42" i="7" s="1"/>
  <c r="K46" i="7"/>
  <c r="M46" i="7" s="1"/>
  <c r="K47" i="7"/>
  <c r="M47" i="7" s="1"/>
  <c r="K45" i="7"/>
  <c r="M45" i="7" s="1"/>
  <c r="E35" i="7"/>
  <c r="E34" i="7"/>
  <c r="K35" i="7"/>
  <c r="M35" i="7" s="1"/>
  <c r="K34" i="7"/>
  <c r="M34" i="7" s="1"/>
  <c r="K28" i="7"/>
  <c r="K27" i="7"/>
  <c r="L28" i="7"/>
  <c r="L27" i="7"/>
  <c r="B81" i="7"/>
  <c r="B82" i="7" s="1"/>
  <c r="B83" i="7" s="1"/>
  <c r="B84" i="7" s="1"/>
  <c r="B85" i="7" s="1"/>
  <c r="B86" i="7" s="1"/>
  <c r="B88" i="7" s="1"/>
  <c r="B89" i="7" s="1"/>
  <c r="B90" i="7" s="1"/>
  <c r="B76" i="7"/>
  <c r="B77" i="7" s="1"/>
  <c r="B78" i="7" s="1"/>
  <c r="B79" i="7" s="1"/>
  <c r="I38" i="1"/>
  <c r="H30" i="1"/>
  <c r="F58" i="1"/>
  <c r="E24" i="5"/>
  <c r="E19" i="5"/>
  <c r="E14" i="5"/>
  <c r="D12" i="5"/>
  <c r="D11" i="5"/>
  <c r="D9" i="5"/>
  <c r="G22" i="2" l="1"/>
  <c r="B25" i="9"/>
  <c r="B26" i="9" s="1"/>
  <c r="M91" i="7"/>
  <c r="M59" i="7"/>
  <c r="M64" i="7"/>
  <c r="M36" i="7"/>
  <c r="M48" i="7"/>
  <c r="E7" i="5"/>
  <c r="I58" i="1"/>
  <c r="I56" i="1"/>
  <c r="I55" i="1"/>
  <c r="J38" i="1"/>
  <c r="K38" i="1" s="1"/>
  <c r="J37" i="1"/>
  <c r="K37" i="1" s="1"/>
  <c r="J30" i="1"/>
  <c r="J29" i="1"/>
  <c r="G48" i="1"/>
  <c r="I48" i="1" s="1"/>
  <c r="L51" i="23" l="1"/>
  <c r="M51" i="23" s="1"/>
  <c r="M52" i="23" s="1"/>
  <c r="K9" i="10"/>
  <c r="K9" i="7"/>
  <c r="H9" i="1"/>
  <c r="K50" i="1" s="1"/>
  <c r="E27" i="5"/>
  <c r="E29" i="5" s="1"/>
  <c r="I32" i="1" s="1"/>
  <c r="K32" i="1" s="1"/>
  <c r="M70" i="7"/>
  <c r="K58" i="1"/>
  <c r="K39" i="1"/>
  <c r="K14" i="23" l="1"/>
  <c r="H15" i="20"/>
  <c r="G22" i="21"/>
  <c r="K15" i="14"/>
  <c r="L84" i="14"/>
  <c r="M84" i="14" s="1"/>
  <c r="M85" i="14" s="1"/>
  <c r="F57" i="1"/>
  <c r="K57" i="1" s="1"/>
  <c r="F56" i="1"/>
  <c r="K56" i="1" s="1"/>
  <c r="K60" i="1" s="1"/>
  <c r="K48" i="1"/>
  <c r="F55" i="1"/>
  <c r="K55" i="1" s="1"/>
  <c r="K47" i="1"/>
  <c r="K49" i="1"/>
  <c r="M27" i="10"/>
  <c r="N27" i="10" s="1"/>
  <c r="M28" i="10" s="1"/>
  <c r="M52" i="10" s="1"/>
  <c r="M27" i="7"/>
  <c r="N27" i="7" s="1"/>
  <c r="I30" i="1"/>
  <c r="K30" i="1" s="1"/>
  <c r="M28" i="7"/>
  <c r="N28" i="7" s="1"/>
  <c r="I29" i="1"/>
  <c r="K29" i="1" s="1"/>
  <c r="H14" i="20" l="1"/>
  <c r="G21" i="21"/>
  <c r="H21" i="21" s="1"/>
  <c r="J104" i="22"/>
  <c r="H22" i="21"/>
  <c r="K51" i="1"/>
  <c r="K62" i="1" s="1"/>
  <c r="K63" i="1" s="1"/>
  <c r="J103" i="22"/>
  <c r="K13" i="23"/>
  <c r="K14" i="14"/>
  <c r="K34" i="1"/>
  <c r="K41" i="1" s="1"/>
  <c r="K42" i="1" s="1"/>
  <c r="M29" i="7"/>
  <c r="M104" i="7" s="1"/>
  <c r="E9" i="9" s="1"/>
  <c r="L17" i="9" s="1"/>
  <c r="E9" i="11"/>
  <c r="K65" i="1" l="1"/>
  <c r="E24" i="9"/>
  <c r="L24" i="9" s="1"/>
  <c r="L16" i="9"/>
  <c r="E23" i="9"/>
  <c r="L23" i="9" s="1"/>
  <c r="K69" i="1"/>
  <c r="H10" i="1" s="1"/>
  <c r="H11" i="1" s="1"/>
  <c r="L18" i="9"/>
  <c r="L15" i="9"/>
  <c r="E25" i="9"/>
  <c r="L25" i="9" s="1"/>
  <c r="E26" i="9"/>
  <c r="L26" i="9" s="1"/>
  <c r="E24" i="11"/>
  <c r="L24" i="11" s="1"/>
  <c r="L15" i="11"/>
  <c r="L17" i="11"/>
  <c r="E25" i="11"/>
  <c r="L25" i="11" s="1"/>
  <c r="L16" i="11"/>
  <c r="L18" i="11"/>
  <c r="E23" i="11"/>
  <c r="L23" i="11" s="1"/>
  <c r="E26" i="11"/>
  <c r="L26" i="11" s="1"/>
  <c r="L19" i="9" l="1"/>
  <c r="K10" i="10"/>
  <c r="K11" i="10" s="1"/>
  <c r="F24" i="2"/>
  <c r="G24" i="2" s="1"/>
  <c r="G26" i="2" s="1"/>
  <c r="K10" i="7"/>
  <c r="K11" i="7" s="1"/>
  <c r="L27" i="11"/>
  <c r="L27" i="9"/>
  <c r="L19" i="11"/>
  <c r="L29" i="9" l="1"/>
  <c r="L30" i="9" s="1"/>
  <c r="L32" i="9" s="1"/>
  <c r="L36" i="9" s="1"/>
  <c r="L105" i="7" s="1"/>
  <c r="M105" i="7" s="1"/>
  <c r="M106" i="7" s="1"/>
  <c r="G28" i="2" s="1"/>
  <c r="F28" i="2" s="1"/>
  <c r="L29" i="11"/>
  <c r="L30" i="11" s="1"/>
  <c r="L32" i="11" s="1"/>
  <c r="L36" i="11" s="1"/>
  <c r="L53" i="10" s="1"/>
  <c r="M53" i="10" s="1"/>
  <c r="M54" i="10" s="1"/>
  <c r="G30" i="2" l="1"/>
  <c r="F30" i="2" s="1"/>
  <c r="K17" i="10"/>
  <c r="K17" i="7"/>
  <c r="H17" i="1"/>
  <c r="G32" i="2" l="1"/>
  <c r="H18" i="1"/>
  <c r="K18" i="7"/>
  <c r="K18" i="10"/>
  <c r="K20" i="7"/>
  <c r="H20" i="1"/>
  <c r="G33" i="2"/>
  <c r="K20" i="10"/>
  <c r="K73" i="20" l="1"/>
  <c r="K10" i="23" l="1"/>
  <c r="K11" i="23" s="1"/>
  <c r="K16" i="23" s="1"/>
  <c r="F17" i="21"/>
  <c r="G17" i="21" s="1"/>
  <c r="G19" i="21" s="1"/>
  <c r="G25" i="21" s="1"/>
  <c r="K10" i="14"/>
  <c r="K11" i="14" s="1"/>
  <c r="K17" i="14" s="1"/>
  <c r="H10" i="20"/>
  <c r="H11" i="20" s="1"/>
  <c r="H17"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Alcaldia18</author>
  </authors>
  <commentList>
    <comment ref="F102" authorId="0" shapeId="0" xr:uid="{27FDE257-DFEB-4330-8611-B3547D079C0E}">
      <text>
        <r>
          <rPr>
            <b/>
            <sz val="9"/>
            <color indexed="81"/>
            <rFont val="Tahoma"/>
            <family val="2"/>
          </rPr>
          <t>Alcaldia18:</t>
        </r>
        <r>
          <rPr>
            <sz val="9"/>
            <color indexed="81"/>
            <rFont val="Tahoma"/>
            <family val="2"/>
          </rPr>
          <t xml:space="preserve">
Como se establecieron estos % debería estar en el estudio del sector
R// estan dsglosados en las demas pestañas del presente archivo. No se incluyen en el Estudio del sector debido a que se revisó en el presente archvio</t>
        </r>
      </text>
    </comment>
    <comment ref="F103" authorId="0" shapeId="0" xr:uid="{FA0AF893-B09C-4CBC-BBAD-233A8B250EE2}">
      <text>
        <r>
          <rPr>
            <b/>
            <sz val="9"/>
            <color indexed="81"/>
            <rFont val="Tahoma"/>
            <family val="2"/>
          </rPr>
          <t>Alcaldia18:</t>
        </r>
        <r>
          <rPr>
            <sz val="9"/>
            <color indexed="81"/>
            <rFont val="Tahoma"/>
            <family val="2"/>
          </rPr>
          <t xml:space="preserve">
Este deberia ser C</t>
        </r>
      </text>
    </comment>
    <comment ref="F104" authorId="0" shapeId="0" xr:uid="{6BB26817-F749-490B-97D4-CDA6EFA8BF92}">
      <text>
        <r>
          <rPr>
            <b/>
            <sz val="9"/>
            <color indexed="81"/>
            <rFont val="Tahoma"/>
            <family val="2"/>
          </rPr>
          <t>Alcaldia18:</t>
        </r>
        <r>
          <rPr>
            <sz val="9"/>
            <color indexed="81"/>
            <rFont val="Tahoma"/>
            <family val="2"/>
          </rPr>
          <t xml:space="preserve">
Este deberia ser D
R//, Ajustado</t>
        </r>
      </text>
    </comment>
    <comment ref="F105" authorId="0" shapeId="0" xr:uid="{B9AD69A9-B99E-4A4B-807C-C04872D7E2D7}">
      <text>
        <r>
          <rPr>
            <b/>
            <sz val="9"/>
            <color indexed="81"/>
            <rFont val="Tahoma"/>
            <family val="2"/>
          </rPr>
          <t>Alcaldia18:</t>
        </r>
        <r>
          <rPr>
            <sz val="9"/>
            <color indexed="81"/>
            <rFont val="Tahoma"/>
            <family val="2"/>
          </rPr>
          <t xml:space="preserve">
Falta sumar D</t>
        </r>
      </text>
    </comment>
  </commentList>
</comments>
</file>

<file path=xl/sharedStrings.xml><?xml version="1.0" encoding="utf-8"?>
<sst xmlns="http://schemas.openxmlformats.org/spreadsheetml/2006/main" count="4692" uniqueCount="4062">
  <si>
    <t>FORMATO</t>
  </si>
  <si>
    <t>PROCESO</t>
  </si>
  <si>
    <t>Proyectos</t>
  </si>
  <si>
    <t>FONDO DE DESARROLLO LOCAL DE SANTA FE</t>
  </si>
  <si>
    <t>OBJETO DEL CONTRATO</t>
  </si>
  <si>
    <t>ITEM</t>
  </si>
  <si>
    <t>UNIDAD</t>
  </si>
  <si>
    <t>CANTIDAD</t>
  </si>
  <si>
    <t>UN</t>
  </si>
  <si>
    <t>M2</t>
  </si>
  <si>
    <t>TOTAL</t>
  </si>
  <si>
    <t xml:space="preserve">PRESUPUESTO OFICIAL </t>
  </si>
  <si>
    <t>No.</t>
  </si>
  <si>
    <t>DIRECCIÓN</t>
  </si>
  <si>
    <t>CODIGO</t>
  </si>
  <si>
    <t>TIPO DE INTERVENCIÓN</t>
  </si>
  <si>
    <t>COSTO DIRECTO</t>
  </si>
  <si>
    <t>ADECUACIÓN Y/O MANTENIMIENTO</t>
  </si>
  <si>
    <t>SUBTOTAL COSTOS DIRECTOS OBRA</t>
  </si>
  <si>
    <t>AIU</t>
  </si>
  <si>
    <t>COSTOS OBRA INCLUIDO AIU</t>
  </si>
  <si>
    <t>COMPONENTE AMBIENTAL Y SST</t>
  </si>
  <si>
    <t>COMPONENTE SOCIAL</t>
  </si>
  <si>
    <t>TOTAL COSTOS PROCESO LP</t>
  </si>
  <si>
    <t>SMMLV</t>
  </si>
  <si>
    <t>ANALISIS DEL VALOR DEL AIU
FONDO DE DESARROLLO LOCAL DE SANTA FE</t>
  </si>
  <si>
    <t xml:space="preserve">OBJETO </t>
  </si>
  <si>
    <t>COSTO DIRECTO ESTIMADO DE OBRA (CD)</t>
  </si>
  <si>
    <t>TERMINO ESTIMADO DE EJECUCIÓN DE OBRA</t>
  </si>
  <si>
    <t>COSTOS ESTIMADOS PARA COMPENSACIONES A SDA</t>
  </si>
  <si>
    <t>COSTOS ESTIMADOS PARA ENSAYOS DE LABORATORIO</t>
  </si>
  <si>
    <t>AJUSTES POR CAMBIO DE VIGENCIA</t>
  </si>
  <si>
    <t>COSTO ACTIVIDADES AMBIENTALES y SST</t>
  </si>
  <si>
    <t>COSTO GESTION SOCIAL</t>
  </si>
  <si>
    <t>COSTO TOTAL PRESUPUESTO MONTO AGOTABLE</t>
  </si>
  <si>
    <t xml:space="preserve">A. ADMINISTRACIÓN </t>
  </si>
  <si>
    <t xml:space="preserve">1. COSTOS MENSUALES DE PERSONAL </t>
  </si>
  <si>
    <t>CARGO</t>
  </si>
  <si>
    <t>CODIGO IDU</t>
  </si>
  <si>
    <t>CATEGORÍA</t>
  </si>
  <si>
    <t>Dedicación /Mes</t>
  </si>
  <si>
    <t>TOPE SALARIO MES</t>
  </si>
  <si>
    <t>FACTOR PRESTACIONAL</t>
  </si>
  <si>
    <t>No. MESES</t>
  </si>
  <si>
    <t>SALARIO + PRESTACIONES</t>
  </si>
  <si>
    <t>A</t>
  </si>
  <si>
    <t>B</t>
  </si>
  <si>
    <t>C</t>
  </si>
  <si>
    <t>D</t>
  </si>
  <si>
    <t>E</t>
  </si>
  <si>
    <t>F=A*B*C*D*E</t>
  </si>
  <si>
    <t>PERSONAL  PROFESIONAL (Ingenieros y otros)</t>
  </si>
  <si>
    <t>DIRECTOR DE OBRA</t>
  </si>
  <si>
    <t>INGENIERO RESIDENTE DE OBRA</t>
  </si>
  <si>
    <t xml:space="preserve">                  </t>
  </si>
  <si>
    <t>GASTOS OPERACIONALES MENSUALES</t>
  </si>
  <si>
    <t>AREA (M2)</t>
  </si>
  <si>
    <t>Dedicación
/Mes</t>
  </si>
  <si>
    <t>DEDICACIÓN X AREA (M2)</t>
  </si>
  <si>
    <t>COSTO ($/M2.MES)</t>
  </si>
  <si>
    <t>VALOR ($)</t>
  </si>
  <si>
    <t>TARIFA GLOBAL - GASTOS OFICINA (PAPELERIA, FOTOCOPIAS Y OTROS)</t>
  </si>
  <si>
    <t>N/A</t>
  </si>
  <si>
    <t xml:space="preserve">ALQUILER DE VEHICULO: CAMPERO, PICK-UP, CAMIONETA, CAMION O SIMILAR DE 1300cc A 2000cc DE CILINDRADA, MODELO 2022 A 2019. 100% DE LA TARIFA ESTABLECIDA. INCLUYE TODOS LOS COSTOS DE OPERACIÓN Y MANTENIMIENTO </t>
  </si>
  <si>
    <t xml:space="preserve"> SUBTOTAL GASTOS OPERACIONALES MENSUALES  </t>
  </si>
  <si>
    <t xml:space="preserve">COSTOS MENSUALES DE PERSONAL +  GASTOS OPERACIONALES MENSUALES  </t>
  </si>
  <si>
    <t>COSTOS MENSUALES DE PERSONAL +  GASTOS OPERACIONALES MENSUALES EN PORCENTAJE DEL COSTO DIRECTO</t>
  </si>
  <si>
    <t>IMPUESTOS Y GARANTIAS</t>
  </si>
  <si>
    <t>IMPUESTOS</t>
  </si>
  <si>
    <t>DESCRIPCIÓN</t>
  </si>
  <si>
    <t>IMPUESTO</t>
  </si>
  <si>
    <t>Contribución Especial (Impuesto de Guerra Ley 1738 DIC18-2014 prorroga 4 años)</t>
  </si>
  <si>
    <t>ICA (Ley 14 6jul1983, Res 219 25feb2004)</t>
  </si>
  <si>
    <t>Mes</t>
  </si>
  <si>
    <t>GMF (Ley 1739 23dic2014 modifica el Estatuto Tributario)</t>
  </si>
  <si>
    <t>Estampilla Unipedagógica (Dec 584 de 19 dic 2014)</t>
  </si>
  <si>
    <t>SUBTOTAL IMPUESTOS</t>
  </si>
  <si>
    <t>GARANTÍAS</t>
  </si>
  <si>
    <t>VALOR BASE</t>
  </si>
  <si>
    <t>% ASEGURADO</t>
  </si>
  <si>
    <t>VIGENCIA AMPARO (MESES)</t>
  </si>
  <si>
    <t>TASA ASEGURADORA</t>
  </si>
  <si>
    <t>CUMPLIMIENTO</t>
  </si>
  <si>
    <t>GARANTÍA UNICA</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</si>
  <si>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</si>
  <si>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</si>
  <si>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</si>
  <si>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</si>
  <si>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</si>
  <si>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</si>
  <si>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</si>
  <si>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ADMINISTRACIÓN</t>
  </si>
  <si>
    <t>I</t>
  </si>
  <si>
    <t>IMPREVISTOS</t>
  </si>
  <si>
    <t>U</t>
  </si>
  <si>
    <t>UTILIDAD</t>
  </si>
  <si>
    <t>A.I.U (ADMINISTRACIÓN, IMPREVISTOS Y UTILIDAD)</t>
  </si>
  <si>
    <t>SISTEMA DE GESTIÓN AMBIENTAL, SEGURIDAD Y SALUD EN EL TRABAJO
FONDO DE DESARROLLO LOCAL DE SANTA FE</t>
  </si>
  <si>
    <t>COMPONTE A. PERSONAL</t>
  </si>
  <si>
    <t>EJECUCIÓN DE OBRAS</t>
  </si>
  <si>
    <t>ÍTEMS</t>
  </si>
  <si>
    <t>UN.</t>
  </si>
  <si>
    <t>CAT</t>
  </si>
  <si>
    <t>CANT</t>
  </si>
  <si>
    <t>DEDIC 
H/MES</t>
  </si>
  <si>
    <t>DURACION</t>
  </si>
  <si>
    <t>TARIFA</t>
  </si>
  <si>
    <t>F.P</t>
  </si>
  <si>
    <t>TOTAL ACTIVIDAD</t>
  </si>
  <si>
    <t>PROFESIONAL AMBIENTAL</t>
  </si>
  <si>
    <t>MES</t>
  </si>
  <si>
    <t>PROFESIONAL SST</t>
  </si>
  <si>
    <t>SUBTOTAL COMPONENTE A</t>
  </si>
  <si>
    <t>COMPONTE C. MANEJO DE LA VEGETACION Y DEL PAISAJE</t>
  </si>
  <si>
    <t>ESPECIFICACIÓN</t>
  </si>
  <si>
    <t>VALOR UNITARIO</t>
  </si>
  <si>
    <t>VALOR TOTAL</t>
  </si>
  <si>
    <t>C1</t>
  </si>
  <si>
    <t>MANEJO DE LA VEGETACION EXISTENTE Y DE ACTIVIDADES DE DISEÑO PAISAJISTICO</t>
  </si>
  <si>
    <t>PROTECCION DE ARBOLES</t>
  </si>
  <si>
    <t>SOPORTE MALLA</t>
  </si>
  <si>
    <t>SUBTOTAL DEL COMPONENTE C</t>
  </si>
  <si>
    <t xml:space="preserve">COMPONTE D. ACTIVIDADES CONSTRUCTIVAS </t>
  </si>
  <si>
    <t>D 1</t>
  </si>
  <si>
    <t xml:space="preserve"> MANEJO DE CAMPAMENTOS Y CENTROS DE ACOPIO</t>
  </si>
  <si>
    <t>CANECAS PARA CAMPAMENTOS Y FRENTES DE OBRA</t>
  </si>
  <si>
    <t>SUBTOTAL DEL PROGRAMA</t>
  </si>
  <si>
    <t>D 2</t>
  </si>
  <si>
    <t>MANEJO DE MATERIALES DE CONSTRUCCIÓN</t>
  </si>
  <si>
    <t>PUNTO DE ACOPIO DE MATERIALES</t>
  </si>
  <si>
    <t>ROLLO</t>
  </si>
  <si>
    <t>D 3</t>
  </si>
  <si>
    <t>MANEJO INTEGRAL DE RESIDUOS SÓLIDOS</t>
  </si>
  <si>
    <t>ACOPIO TEMPORAL DE RCD EN FRENTES DE OBRA</t>
  </si>
  <si>
    <t>MARTILLO DE BOLA DE 2LB</t>
  </si>
  <si>
    <t>D 4</t>
  </si>
  <si>
    <t>CONTROL DE EMISIONES ATMOSFERICAS</t>
  </si>
  <si>
    <t>DEMARCACIÓN DEL ÁREA DE TRABAJO</t>
  </si>
  <si>
    <t>MANEJO INTEGRAL DE CUERPOS DE AGUA</t>
  </si>
  <si>
    <t>BAÑO</t>
  </si>
  <si>
    <t>BAÑO TIPO LUXURY - ALQUILER, MANTENIMIENTO Y ASEO DE BAÑOS PORTÁTILES VIP, MENSUAL</t>
  </si>
  <si>
    <t>UN/MES</t>
  </si>
  <si>
    <t>SUBTOTAL DEL COMPONENTE D</t>
  </si>
  <si>
    <t>COMPONENTE E.   GESTIÓN EN SEGURIDAD Y SALUD EN EL TRABAJO</t>
  </si>
  <si>
    <t>E1</t>
  </si>
  <si>
    <t>SEGURIDAD Y SALUD EN EL TRABAJO</t>
  </si>
  <si>
    <t>PAR</t>
  </si>
  <si>
    <t>EXÁMENES OCUPACIONALES</t>
  </si>
  <si>
    <t>SUBTOTAL COMPONENTE E</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</si>
  <si>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</si>
  <si>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F. PLAN DE SEÑALIZACIÓN</t>
  </si>
  <si>
    <t>F1</t>
  </si>
  <si>
    <t>MANEJO SEÑALIZACIÓN FRENTE DE OBRA</t>
  </si>
  <si>
    <t>SEÑALIZACIÓN INTERNA DE EXCAVACIONES, POZOS, VACÍOS</t>
  </si>
  <si>
    <t>SEÑALES DE CAMPAMENTO Y FRENTES DE OBRA</t>
  </si>
  <si>
    <t>SUBTOTAL COMPONENTE F</t>
  </si>
  <si>
    <t>SUBTOTAL COMPONENTES A+C+D+E+F</t>
  </si>
  <si>
    <t>A.I.U.</t>
  </si>
  <si>
    <t>VALOR GLOBAL AMBIENTAL CON AIU : TOTAL COMPONENTES A+C+D+E+F</t>
  </si>
  <si>
    <t>MATRIZ PARA CÁLCULO DE AIU- AMBIENTAL
FONDO DE DESARROLLO LOCAL DE SANTA FE</t>
  </si>
  <si>
    <t>FECHA:</t>
  </si>
  <si>
    <t>MESES</t>
  </si>
  <si>
    <t>CONTRATO No.</t>
  </si>
  <si>
    <t>3. IMPUESTOS Y GARANTÍAS</t>
  </si>
  <si>
    <t>ÍTEM</t>
  </si>
  <si>
    <t>GARANTIAS</t>
  </si>
  <si>
    <t>VR. BASE</t>
  </si>
  <si>
    <t>Cumplimiento</t>
  </si>
  <si>
    <t>GARANTIA UNICA</t>
  </si>
  <si>
    <t>Salarios y Prestaciones Sociales</t>
  </si>
  <si>
    <t>Estabilidad de la Obra</t>
  </si>
  <si>
    <t>A. ADMINISTRACIÓN (1 + 2 + 3)</t>
  </si>
  <si>
    <t xml:space="preserve">I. IMPREVISTOS </t>
  </si>
  <si>
    <t>U. UTILIDAD</t>
  </si>
  <si>
    <t>A.I.U. (ADMINISTRACIÓN, IMPREVISTOS Y UTILIDAD)</t>
  </si>
  <si>
    <t>COMPONTE A. Personal Profesional de Gestión Social</t>
  </si>
  <si>
    <t xml:space="preserve">PROFESIONAL SOCIAL </t>
  </si>
  <si>
    <t>COMPONTE B. PLAN DE GESTION SOCIAL</t>
  </si>
  <si>
    <t xml:space="preserve">B.1 </t>
  </si>
  <si>
    <t>Programa de Información</t>
  </si>
  <si>
    <t>B.1.1</t>
  </si>
  <si>
    <t>DIA</t>
  </si>
  <si>
    <t>SubTotal programa de información</t>
  </si>
  <si>
    <t>B.2</t>
  </si>
  <si>
    <t>Programa de Divulgación al ciudadano</t>
  </si>
  <si>
    <t>B.2.1</t>
  </si>
  <si>
    <t>B.2.2</t>
  </si>
  <si>
    <t>B.2.3</t>
  </si>
  <si>
    <t>SubTotal programa de divulgación al ciudadano</t>
  </si>
  <si>
    <t>SUBTOTAL DEL COMPONENTE B</t>
  </si>
  <si>
    <t>COMPONTE C. ADECUACION DEL PUNTO DE ATENCION AL CIUDADANO</t>
  </si>
  <si>
    <t>C.1</t>
  </si>
  <si>
    <t>C.1.1</t>
  </si>
  <si>
    <t>C.1.2</t>
  </si>
  <si>
    <t>C.1.3</t>
  </si>
  <si>
    <t>SUBTOTAL COMPONENTES A+B+C</t>
  </si>
  <si>
    <t>CÁLCULO DEL FACTOR MULTIPLICADOR PERSONAL</t>
  </si>
  <si>
    <t>%</t>
  </si>
  <si>
    <t>% ACUMULADO</t>
  </si>
  <si>
    <t>PRESTACIONES SOCIALES</t>
  </si>
  <si>
    <t>Salarios</t>
  </si>
  <si>
    <t>Cesantías</t>
  </si>
  <si>
    <t>Intereses de Cesantías</t>
  </si>
  <si>
    <t>Prima de servicio</t>
  </si>
  <si>
    <t>Vacaciones</t>
  </si>
  <si>
    <t>SEGURIDAD SOCIAL</t>
  </si>
  <si>
    <t>Pensión</t>
  </si>
  <si>
    <t>Salud</t>
  </si>
  <si>
    <t>A.R.P.</t>
  </si>
  <si>
    <t>PARAFISCALES</t>
  </si>
  <si>
    <t>Caja de Compensación</t>
  </si>
  <si>
    <t>I.C.B.F.</t>
  </si>
  <si>
    <t>Sena</t>
  </si>
  <si>
    <t>COSTOS INDIRECTOS</t>
  </si>
  <si>
    <t>Operación oficina</t>
  </si>
  <si>
    <t>FACTOR MULTIPLICADOR</t>
  </si>
  <si>
    <t>CONCRETO GRAVA COMÚN 2000 PSI 14 MPa (140 Kg/m2)</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</si>
  <si>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</si>
  <si>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</si>
  <si>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</si>
  <si>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</si>
  <si>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</si>
  <si>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</si>
  <si>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</si>
  <si>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</si>
  <si>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</si>
  <si>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</si>
  <si>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ALAMBRE RECOCIDO No.18</t>
  </si>
  <si>
    <t>LADRILLO TOLETE RECOCIDO 24x12x6</t>
  </si>
  <si>
    <t>ARENA DE PEÑA</t>
  </si>
  <si>
    <t>ARENA DE RIO</t>
  </si>
  <si>
    <t>MARCO Y TAPA PARA CAJA DE INSPECCIÓN 0.5x0.5m</t>
  </si>
  <si>
    <t>LADRILLO TOLETE COMUN</t>
  </si>
  <si>
    <t>RECEBO COMUN</t>
  </si>
  <si>
    <t>FORMALETA PARAL CORTO-CAMILLA  0.73x1.4m (M2)</t>
  </si>
  <si>
    <t>FORMALETA MADERA PARA TAPAS-CAJAS Y CAMARAS</t>
  </si>
  <si>
    <t>DUCTO TELEFONICO LIVIANO PVC TIPO EB D=3"</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</si>
  <si>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</si>
  <si>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</si>
  <si>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</si>
  <si>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</si>
  <si>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</si>
  <si>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</si>
  <si>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</si>
  <si>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</si>
  <si>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</si>
  <si>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</si>
  <si>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</si>
  <si>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</si>
  <si>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</si>
  <si>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</si>
  <si>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CEMENTO GRIS TIPO III (Bulto x 50 Kg)</t>
  </si>
  <si>
    <t>TUBERIA CONDUIT GALVANIZADA RMC D=1"</t>
  </si>
  <si>
    <t>TUBERIA CONDUIT GALVANIZADA RMC D=1 1/2"</t>
  </si>
  <si>
    <t>ACERO FIGURADO No. 3 (Ø 3/8") F'y=60000 PSI</t>
  </si>
  <si>
    <t>ACERO FIGURADO No. 5 (Ø 5/8") F'y=60000 PSI</t>
  </si>
  <si>
    <t>ACERO FIGURADO No. 6 (Ø 3/4") F'y=60000 PSI</t>
  </si>
  <si>
    <t>MORTERO 1500 PSI 10,5 MPa (105 Kg/cm2)</t>
  </si>
  <si>
    <t>A.C.P.M.</t>
  </si>
  <si>
    <t>BLOQUE PARA CAMARA TELEFONICA ETB</t>
  </si>
  <si>
    <t>VIBROCOMPACTADORA TIPO RANA - VIBRACIONES POR MINUTO DE 5320 A 5880 - INCLUYE COMBUSTIBLE</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</si>
  <si>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</si>
  <si>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</si>
  <si>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</si>
  <si>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</si>
  <si>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RETROEXCAVADORA - MASA DE 7 A 9 TONELADAS - POTENCIA DE 74 A 99 HP - INCLUYE OPERARIO Y COMBUSTI</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</si>
  <si>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</si>
  <si>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</si>
  <si>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</si>
  <si>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</si>
  <si>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</si>
  <si>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</si>
  <si>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AGUA</t>
  </si>
  <si>
    <t>MORTERO 4000 PSI 28 MPa (280 Kg/cm2)</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</si>
  <si>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</si>
  <si>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</si>
  <si>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</si>
  <si>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</si>
  <si>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</si>
  <si>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</si>
  <si>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</si>
  <si>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</si>
  <si>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</si>
  <si>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</si>
  <si>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</si>
  <si>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</si>
  <si>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</si>
  <si>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</si>
  <si>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</si>
  <si>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</si>
  <si>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</si>
  <si>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</si>
  <si>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</si>
  <si>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</si>
  <si>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</si>
  <si>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</si>
  <si>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</si>
  <si>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</si>
  <si>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</si>
  <si>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</si>
  <si>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</si>
  <si>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</si>
  <si>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</si>
  <si>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</si>
  <si>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</si>
  <si>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</si>
  <si>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</si>
  <si>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</si>
  <si>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</si>
  <si>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</si>
  <si>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</si>
  <si>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</si>
  <si>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</si>
  <si>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</si>
  <si>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</si>
  <si>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</si>
  <si>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</si>
  <si>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</si>
  <si>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</si>
  <si>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</si>
  <si>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</si>
  <si>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</si>
  <si>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</si>
  <si>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</si>
  <si>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</si>
  <si>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</si>
  <si>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</si>
  <si>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</si>
  <si>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</si>
  <si>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</si>
  <si>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</si>
  <si>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</si>
  <si>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</si>
  <si>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</si>
  <si>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</si>
  <si>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</si>
  <si>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</si>
  <si>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</si>
  <si>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</si>
  <si>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</si>
  <si>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</si>
  <si>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</si>
  <si>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</si>
  <si>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</si>
  <si>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</si>
  <si>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</si>
  <si>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</si>
  <si>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</si>
  <si>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</si>
  <si>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</si>
  <si>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</si>
  <si>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</si>
  <si>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</si>
  <si>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</si>
  <si>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</si>
  <si>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</si>
  <si>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</si>
  <si>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</si>
  <si>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</si>
  <si>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</si>
  <si>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</si>
  <si>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</si>
  <si>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</si>
  <si>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</si>
  <si>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</si>
  <si>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</si>
  <si>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</si>
  <si>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</si>
  <si>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</si>
  <si>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</si>
  <si>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</si>
  <si>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</si>
  <si>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</si>
  <si>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</si>
  <si>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</si>
  <si>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</si>
  <si>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</si>
  <si>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</si>
  <si>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</si>
  <si>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</si>
  <si>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</si>
  <si>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</si>
  <si>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</si>
  <si>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</si>
  <si>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</si>
  <si>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</si>
  <si>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</si>
  <si>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</si>
  <si>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</si>
  <si>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</si>
  <si>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</si>
  <si>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</si>
  <si>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</si>
  <si>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</si>
  <si>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</si>
  <si>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</si>
  <si>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</si>
  <si>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</si>
  <si>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</si>
  <si>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</si>
  <si>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</si>
  <si>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</si>
  <si>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</si>
  <si>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</si>
  <si>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</si>
  <si>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</si>
  <si>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</si>
  <si>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</si>
  <si>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</si>
  <si>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</si>
  <si>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</si>
  <si>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</si>
  <si>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</si>
  <si>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</si>
  <si>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</si>
  <si>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</si>
  <si>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</si>
  <si>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</si>
  <si>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</si>
  <si>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</si>
  <si>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</si>
  <si>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</si>
  <si>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</si>
  <si>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</si>
  <si>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</si>
  <si>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</si>
  <si>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</si>
  <si>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</si>
  <si>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</si>
  <si>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</si>
  <si>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</si>
  <si>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</si>
  <si>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</si>
  <si>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</si>
  <si>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</si>
  <si>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</si>
  <si>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</si>
  <si>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</si>
  <si>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</si>
  <si>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</si>
  <si>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BOLARDO ALTO EN HIERRO M63</t>
  </si>
  <si>
    <t>CICLO-PARQUEADERO M100</t>
  </si>
  <si>
    <t>REGLA VIBRATORIA A GASOLINA. INCLUYE COMBUSTIBLE</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</si>
  <si>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</si>
  <si>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</si>
  <si>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</si>
  <si>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</si>
  <si>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</si>
  <si>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</si>
  <si>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</si>
  <si>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</si>
  <si>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</si>
  <si>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</si>
  <si>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</si>
  <si>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</si>
  <si>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</si>
  <si>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</si>
  <si>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</si>
  <si>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</si>
  <si>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</si>
  <si>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</si>
  <si>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</si>
  <si>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</si>
  <si>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</si>
  <si>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</si>
  <si>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</si>
  <si>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</si>
  <si>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</si>
  <si>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</si>
  <si>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</si>
  <si>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</si>
  <si>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</si>
  <si>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</si>
  <si>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</si>
  <si>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</si>
  <si>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</si>
  <si>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</si>
  <si>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</si>
  <si>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</si>
  <si>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</si>
  <si>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</si>
  <si>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</si>
  <si>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</si>
  <si>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</si>
  <si>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</si>
  <si>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</si>
  <si>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</si>
  <si>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</si>
  <si>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</si>
  <si>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</si>
  <si>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</si>
  <si>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</si>
  <si>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</si>
  <si>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</si>
  <si>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</si>
  <si>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</si>
  <si>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</si>
  <si>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</si>
  <si>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</si>
  <si>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</si>
  <si>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</si>
  <si>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</si>
  <si>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</si>
  <si>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</si>
  <si>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</si>
  <si>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</si>
  <si>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</si>
  <si>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</si>
  <si>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</si>
  <si>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</si>
  <si>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</si>
  <si>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</si>
  <si>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</si>
  <si>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</si>
  <si>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</si>
  <si>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</si>
  <si>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</si>
  <si>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</si>
  <si>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</si>
  <si>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</si>
  <si>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</si>
  <si>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</si>
  <si>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</si>
  <si>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</si>
  <si>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</si>
  <si>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</si>
  <si>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</si>
  <si>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</si>
  <si>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</si>
  <si>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</si>
  <si>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</si>
  <si>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</si>
  <si>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</si>
  <si>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</si>
  <si>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</si>
  <si>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</si>
  <si>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</si>
  <si>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</si>
  <si>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</si>
  <si>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</si>
  <si>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</si>
  <si>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</si>
  <si>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</si>
  <si>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</si>
  <si>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</si>
  <si>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</si>
  <si>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</si>
  <si>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</si>
  <si>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DE CONCRETO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</si>
  <si>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</si>
  <si>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</si>
  <si>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</si>
  <si>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</si>
  <si>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</si>
  <si>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</si>
  <si>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</si>
  <si>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</si>
  <si>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</si>
  <si>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</si>
  <si>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</si>
  <si>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</si>
  <si>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</si>
  <si>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</si>
  <si>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</si>
  <si>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</si>
  <si>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</si>
  <si>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</si>
  <si>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</si>
  <si>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</si>
  <si>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</si>
  <si>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</si>
  <si>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</si>
  <si>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</si>
  <si>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</si>
  <si>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</si>
  <si>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</si>
  <si>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</si>
  <si>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</si>
  <si>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</si>
  <si>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</si>
  <si>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</si>
  <si>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</si>
  <si>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</si>
  <si>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</si>
  <si>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</si>
  <si>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</si>
  <si>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</si>
  <si>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</si>
  <si>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</si>
  <si>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</si>
  <si>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</si>
  <si>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</si>
  <si>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</si>
  <si>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</si>
  <si>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</si>
  <si>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</si>
  <si>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</si>
  <si>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</si>
  <si>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</si>
  <si>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</si>
  <si>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</si>
  <si>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</si>
  <si>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</si>
  <si>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</si>
  <si>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</si>
  <si>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 - POTENCIA 2 A 3 KW</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</si>
  <si>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</si>
  <si>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</si>
  <si>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</si>
  <si>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</si>
  <si>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</si>
  <si>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</si>
  <si>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</si>
  <si>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</si>
  <si>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</si>
  <si>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</si>
  <si>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</si>
  <si>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</si>
  <si>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</si>
  <si>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</si>
  <si>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</si>
  <si>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</si>
  <si>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</si>
  <si>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</si>
  <si>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</si>
  <si>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</si>
  <si>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 INCLUYE OPERARIO Y COMBUSTIBLE</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</si>
  <si>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</si>
  <si>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</si>
  <si>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</si>
  <si>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</si>
  <si>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</si>
  <si>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</si>
  <si>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</si>
  <si>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</si>
  <si>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</si>
  <si>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</si>
  <si>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</si>
  <si>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</si>
  <si>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</si>
  <si>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</si>
  <si>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</si>
  <si>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</si>
  <si>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</si>
  <si>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</si>
  <si>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</si>
  <si>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</si>
  <si>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</si>
  <si>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</si>
  <si>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</si>
  <si>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</si>
  <si>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</si>
  <si>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</si>
  <si>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</si>
  <si>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</si>
  <si>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</si>
  <si>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</si>
  <si>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</si>
  <si>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</si>
  <si>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</si>
  <si>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</si>
  <si>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</si>
  <si>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</si>
  <si>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</si>
  <si>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</si>
  <si>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</si>
  <si>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</si>
  <si>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</si>
  <si>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</si>
  <si>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</si>
  <si>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</si>
  <si>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</si>
  <si>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</si>
  <si>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</si>
  <si>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</si>
  <si>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</si>
  <si>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</si>
  <si>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</si>
  <si>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</si>
  <si>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</si>
  <si>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</si>
  <si>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</si>
  <si>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</si>
  <si>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</si>
  <si>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</si>
  <si>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</si>
  <si>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</si>
  <si>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</si>
  <si>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</si>
  <si>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</si>
  <si>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</si>
  <si>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</si>
  <si>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</si>
  <si>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</si>
  <si>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</si>
  <si>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</si>
  <si>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</si>
  <si>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</si>
  <si>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</si>
  <si>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</si>
  <si>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</si>
  <si>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</si>
  <si>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</si>
  <si>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</si>
  <si>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</si>
  <si>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</si>
  <si>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</si>
  <si>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</si>
  <si>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</si>
  <si>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</si>
  <si>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</si>
  <si>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</si>
  <si>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</si>
  <si>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</si>
  <si>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</si>
  <si>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</si>
  <si>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</si>
  <si>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</si>
  <si>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</si>
  <si>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</si>
  <si>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</si>
  <si>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</si>
  <si>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</si>
  <si>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</si>
  <si>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</si>
  <si>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</si>
  <si>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</si>
  <si>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</si>
  <si>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</si>
  <si>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</si>
  <si>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</si>
  <si>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</si>
  <si>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</si>
  <si>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</si>
  <si>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</si>
  <si>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</si>
  <si>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</si>
  <si>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</si>
  <si>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</si>
  <si>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</si>
  <si>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</si>
  <si>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</si>
  <si>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</si>
  <si>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</si>
  <si>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</si>
  <si>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</si>
  <si>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</si>
  <si>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</si>
  <si>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</si>
  <si>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</si>
  <si>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</si>
  <si>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</si>
  <si>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</si>
  <si>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</si>
  <si>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</si>
  <si>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</si>
  <si>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</si>
  <si>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</si>
  <si>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</si>
  <si>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</si>
  <si>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</si>
  <si>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</si>
  <si>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</si>
  <si>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</si>
  <si>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</si>
  <si>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</si>
  <si>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</si>
  <si>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</si>
  <si>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</si>
  <si>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</si>
  <si>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</si>
  <si>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</si>
  <si>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</si>
  <si>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</si>
  <si>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</si>
  <si>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</si>
  <si>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</si>
  <si>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</si>
  <si>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</si>
  <si>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</si>
  <si>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</si>
  <si>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</si>
  <si>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</si>
  <si>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</si>
  <si>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</si>
  <si>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</si>
  <si>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</si>
  <si>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</si>
  <si>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</si>
  <si>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</si>
  <si>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</si>
  <si>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</si>
  <si>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</si>
  <si>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</si>
  <si>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</si>
  <si>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</si>
  <si>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</si>
  <si>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</si>
  <si>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</si>
  <si>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</si>
  <si>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</si>
  <si>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</si>
  <si>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</si>
  <si>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</si>
  <si>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</si>
  <si>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</si>
  <si>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</si>
  <si>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</si>
  <si>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</si>
  <si>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</si>
  <si>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</si>
  <si>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</si>
  <si>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</si>
  <si>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</si>
  <si>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</si>
  <si>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</si>
  <si>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</si>
  <si>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</si>
  <si>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</si>
  <si>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</si>
  <si>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</si>
  <si>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</si>
  <si>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</si>
  <si>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</si>
  <si>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</si>
  <si>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</si>
  <si>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</si>
  <si>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</si>
  <si>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</si>
  <si>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</si>
  <si>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</si>
  <si>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</si>
  <si>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</si>
  <si>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</si>
  <si>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</si>
  <si>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</si>
  <si>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</si>
  <si>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</si>
  <si>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</si>
  <si>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</si>
  <si>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</si>
  <si>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</si>
  <si>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</si>
  <si>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</si>
  <si>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</si>
  <si>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</si>
  <si>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</si>
  <si>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</si>
  <si>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</si>
  <si>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</si>
  <si>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</si>
  <si>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</si>
  <si>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</si>
  <si>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</si>
  <si>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</si>
  <si>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</si>
  <si>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</si>
  <si>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</si>
  <si>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</si>
  <si>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</si>
  <si>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</si>
  <si>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</si>
  <si>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</si>
  <si>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</si>
  <si>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</si>
  <si>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</si>
  <si>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</si>
  <si>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DISCO DIAMANTADO ASFALTO-CONCRETO 14"/350mm, cortes aprox. 1.600 a 1.800 mts. de profundidad máxima hasta 100mm.</t>
  </si>
  <si>
    <t>MOTOBOMBA SUMERGIBLE Ø 2" O 3" - INCLUYE COMBUSTIBLE</t>
  </si>
  <si>
    <t>CORTADORA DE LADRILLO (SIN DISCO) - PROFUNDIDAD DE CORTE DE 10 A 17cm</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</si>
  <si>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</si>
  <si>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</si>
  <si>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</si>
  <si>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</si>
  <si>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</si>
  <si>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</si>
  <si>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</si>
  <si>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</si>
  <si>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</si>
  <si>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</si>
  <si>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</si>
  <si>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</si>
  <si>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GALVANIZADA IMC D=1"</t>
  </si>
  <si>
    <t>TUBERIA CONDUIT GALVANIZADA IMC D=1 1/2"</t>
  </si>
  <si>
    <t>TUBERIA CONDUIT GALVANIZADA EMT D=1 1/2"</t>
  </si>
  <si>
    <t>ARENA LAVADA DE PEÑA</t>
  </si>
  <si>
    <t>TRANSPORTE DE PETREOS</t>
  </si>
  <si>
    <t>GEOTEXTIL NT 1600 o 351 NT</t>
  </si>
  <si>
    <t>GEOTEXTIL NT 1800 o 401 NT</t>
  </si>
  <si>
    <t>GEOTEXTIL NT 2000 o 451 NT</t>
  </si>
  <si>
    <t>GEOTEXTIL T 1050</t>
  </si>
  <si>
    <t>GEOTEXTIL T 1400 o 135 ST</t>
  </si>
  <si>
    <t>GEOTEXTIL T 1700 o 200 ST</t>
  </si>
  <si>
    <t>ENSAYO PARA DETERMINAR LA DENSIDAD DEL CEMENTO HIDRÁULICO. Norma técnica: NTC - 221  ASTM C188.</t>
  </si>
  <si>
    <t>DETERMINACIÓN DEL TIEMPO DE FRAGUADO DEL CEMENTO HIDRÁULICO MEDIANTE AGUJA DE VICAT. Norma técnica: NTC - 118 ASTM C191.</t>
  </si>
  <si>
    <t>EQUIVALENTE DE ARENA DE SUELOS Y AGREGADOS FINOS. Norma técnica: INV E 133-13 ASTM D2419 - 14.</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</si>
  <si>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</si>
  <si>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</si>
  <si>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</si>
  <si>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</si>
  <si>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</si>
  <si>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LA CANTIDAD DE MATERIAL QUE PASA EL TAMIZ DE 75 UM (N° 200) EN LOS AGREGADOS PÉTREOS MEDIANTE LAVADO. Norma técnica: INV E 214-13 NTC 78-1995</t>
  </si>
  <si>
    <t>DETERMINACIÓN DE LA GRAVEDAD ESPECÍFICA DE LAS PARTÍCULAS SÓLIDAS DE LOS SUELOS Y DEL LLENANTE MINERAL, EMPLEANDO UN PICNÓMETRO CON AGUA. Norma técnica: INV E - 128 -13 ASTM D854 - 14</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</si>
  <si>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</si>
  <si>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</si>
  <si>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B (RÁPIDA). Norma técnica: INV E 151-13 NTC-1917-00 ASTM D2435 / D2435M - 11.</t>
  </si>
  <si>
    <t>CONSOLIDACIÓN UNIDIMENSIONAL DE SUELOS - MÉTODO A (LENTA). Norma técnica: INV E 151-13 NTC-1917-00 ASTM D2435 / D2435M - 11.</t>
  </si>
  <si>
    <t>CONSOLIDACIÓN UNIDIMENSIONAL DE SUELOS - (DOBLE CICLO DE CARGA Y DESCARGA). Norma técnica: INV E 151-13 NTC-1917-00 ASTM D2435 / D2435M - 11.</t>
  </si>
  <si>
    <t>CBR DE SUELOS COMPACTADOS EN EL LABORATORIO (SUELOS GRANULARES). Norma técnica: INV E 148-13 NTC-2122-13 ASTM D1883 - 16.</t>
  </si>
  <si>
    <t>RELACIONES HUMEDAD - PESO UNITARIO SECO EN LOS SUELOS (ENSAYO NORMAL DE COMPACTACIÓN). Norma técnica: INV E 141-13 ASTM D698 - 12e2.</t>
  </si>
  <si>
    <t>OBTENCIÓN DE NÚCLEOS DE CONCRETO ENDURECIDO. NÚCLEOS DE 3". Norma técnica: INV E 418-13 NTC 3658.</t>
  </si>
  <si>
    <t>OBTENCIÓN DE NÚCLEOS DE CONCRETO ENDURECIDO. NÚCLEOS DE 4". Norma técnica: INV E 418-13 NTC 3658.</t>
  </si>
  <si>
    <t>EXTRACCIÓN DE TESTIGOS DE PAVIMENTOS ASFÁLTICOS MEDIANTE NÚCLEOS DE 4". Norma técnica: INV E-758-13 ASTM D 5361.</t>
  </si>
  <si>
    <t>RESISTENCIA A LA COMPRESIÓN DE CILINDROS DE CONCRETO (MOLDEADOS O NÚCLEOS). Norma técnica: INV E - 410 -13 NTC - 673 ASTM C 39/C 39M.</t>
  </si>
  <si>
    <t>TRACCIÓN INDIRECTA DE CILINDROS DE CONCRETO. Norma técnica: INV E - 411 -13 NTC - 722 ASTM C496/C496M.</t>
  </si>
  <si>
    <t>ENSAYO DE ADHERENCIA EN BANDEJA. Norma técnica: INV E – 740 - 13.</t>
  </si>
  <si>
    <t>ESTABILIDAD Y FLUJO DE MEZCLAS ASFÁLTICAS EN CALIENTE EMPLEANDO EL EQUIPO MARSHALL (Una probeta). Norma técnica: INV E – 748 - 13 ASTM D6926 ASTM D6927.</t>
  </si>
  <si>
    <t>SEÑALIZACION TUBULAR COLOMBINA PLASTICA</t>
  </si>
  <si>
    <t>CINTA DE SEÑALIZACION CAL 4 (ROLLO 500mx0.10m)</t>
  </si>
  <si>
    <t>PLASTICO NEGRO CALIBRE 6</t>
  </si>
  <si>
    <t>BOLSA DE LONA</t>
  </si>
  <si>
    <t>BAÑO TIPO FLUSHING</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</si>
  <si>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</si>
  <si>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</si>
  <si>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</si>
  <si>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</si>
  <si>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</si>
  <si>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</si>
  <si>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</si>
  <si>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</si>
  <si>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</si>
  <si>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</si>
  <si>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</si>
  <si>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</si>
  <si>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</si>
  <si>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</si>
  <si>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</si>
  <si>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</si>
  <si>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</si>
  <si>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</si>
  <si>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</si>
  <si>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</si>
  <si>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t>
  </si>
  <si>
    <t>TRITURADO 1-1/2"</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</si>
  <si>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</si>
  <si>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</si>
  <si>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</si>
  <si>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</si>
  <si>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</si>
  <si>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</si>
  <si>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</si>
  <si>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</si>
  <si>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</si>
  <si>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</si>
  <si>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</si>
  <si>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</si>
  <si>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</si>
  <si>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</si>
  <si>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</si>
  <si>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</si>
  <si>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</si>
  <si>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</si>
  <si>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</si>
  <si>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</si>
  <si>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</si>
  <si>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</si>
  <si>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</si>
  <si>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</si>
  <si>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</si>
  <si>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</si>
  <si>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</si>
  <si>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</si>
  <si>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</si>
  <si>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</si>
  <si>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</si>
  <si>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</si>
  <si>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</si>
  <si>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</si>
  <si>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</si>
  <si>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</si>
  <si>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</si>
  <si>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</si>
  <si>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</si>
  <si>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</si>
  <si>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</si>
  <si>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</si>
  <si>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</si>
  <si>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</si>
  <si>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</si>
  <si>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</si>
  <si>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</si>
  <si>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</si>
  <si>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</si>
  <si>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</si>
  <si>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</si>
  <si>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</si>
  <si>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</si>
  <si>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</si>
  <si>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</si>
  <si>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</si>
  <si>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</si>
  <si>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</si>
  <si>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DESTORNILLADOR DE IMPACTO</t>
  </si>
  <si>
    <t>PLANTA ELECTRICA POTENCIA ELÉCTRICA GENERADA 4KW - INCLUYE COMBUSTIBLE</t>
  </si>
  <si>
    <t>PULIDORA MANUAL ELECTRICA</t>
  </si>
  <si>
    <t>DISCO DE CORTE METAL 7 X 1/8"</t>
  </si>
  <si>
    <t>DISCO ABRASIVO DESBASTE METAL 7 X 1/4"</t>
  </si>
  <si>
    <t>TALADRO ROTOPERCUTOR - POTENCIA DE 860 A 1030 WATTS</t>
  </si>
  <si>
    <t>PISO EN ALUMINIO PARA PUENTES PEATONALES Y ESTACIONES TRANSMILENIO EN ALEACIÓN AA6070 - INCLUYE PERFILES DE ALUMINIO DE 30.5mm DE ALTURA Y 100mm DE ANCHO, SIN TROQUELAR.</t>
  </si>
  <si>
    <t>GUADAÑADORA - POTENCIA DE 1.3 A 1.7 KW</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</si>
  <si>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</si>
  <si>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</si>
  <si>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</si>
  <si>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</si>
  <si>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</si>
  <si>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</si>
  <si>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</si>
  <si>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</si>
  <si>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</si>
  <si>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</si>
  <si>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</si>
  <si>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</si>
  <si>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</si>
  <si>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</si>
  <si>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</si>
  <si>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</si>
  <si>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 Norma técnica: INV E 213-13 NTC 77-2007.</t>
  </si>
  <si>
    <t>RESISTENCIA A LA DEGRADACIÓN DE LOS AGREGADOS DE TAMAÑOS MENORES DE 37.5 MM (1½") POR MEDIO DE LA MÁQUINA DE LOS ÁNGELES (SIN TRITURACIÓN DE LOS AGREGADOS). Norma técnica: INV E 218-13 NTC 98-2012.</t>
  </si>
  <si>
    <t>PORCENTAJE DE PARTÍCULAS FRACTURADAS EN UN AGREGADO GRUESO. Norma técnica: INV E 227-13.</t>
  </si>
  <si>
    <t>ÍNDICES DE APLANAMIENTO Y ALARGAMIENTO DE LOS AGREGADOS PARA CARRETERAS. Norma técnica: INV E 230-13.</t>
  </si>
  <si>
    <t>DENSIDAD, DENSIDAD RELATIVA (GRAVEDAD ESPECÍFICA) Y ABSORCIÓN DEL AGREGADO FINO. Norma técnica: INV E 222-13 NTC-237-1995.</t>
  </si>
  <si>
    <t>PENETRACION DE LOS MATERIALES BITUMINOSOS. Norma técnica: INV E - 706 - 13 NTC 5028 ASTM D5.</t>
  </si>
  <si>
    <t>DUCTILIDAD DE LOS MATERIALES ASFÁLTICOS. Norma técnica: INV E-702-13 ASTM D113.</t>
  </si>
  <si>
    <t>EVALUACIÓN DE LA SUSCEPTIBILIDAD AL AGUA DE LAS MEZCLAS DE CONCRETO ASFÁLTICO UTILIZANDO LA PRUEBA DE TRACCIÓN INDIRECTA (Séis probetas). Norma técnica: INV E - 725 - 13 AASHTO T 283 ASTM D4867/D4867M.</t>
  </si>
  <si>
    <t>ENSAYO DE TENSIÓN INDIRECTA PARA DETERMINAR EL MÓDULO RESILIENTE DE MEZCLAS ASFÁLTICAS (3 TEMPERATURAS Y 3 FRECUENCIAS). Norma técnica: INV E - 749 - 13 UNE-EN 12697-26 Anexo F ASTM D7369.</t>
  </si>
  <si>
    <t>MÓDULO DE ELASTICIDAD ESTÁTICO Y RELACIÓN DE POISSON DEL CONCRETO EN COMPRESIÓN. Norma técnica: INV E - 749 - 13 UNE-EN 12697-26 Anexo F ASTM D7369.</t>
  </si>
  <si>
    <t>PUNTO DE ABLANDAMIENTO DE MATERIALES BITUMINOSOS (APARATO DE ANILLO Y BOLA). Norma técnica: INV E – 712 - 13 ASTM D36/D36M.</t>
  </si>
  <si>
    <t>ANDAMIO TUBULAR</t>
  </si>
  <si>
    <t>PLANCHON PARA ANDAMIO</t>
  </si>
  <si>
    <t>DISEÑO DE MEZCLAS ASFALTICAS METODO MARSHALL.</t>
  </si>
  <si>
    <t>DEMANDA BIOQUÍMICA DE OXIGENO (DBO5). Norma técnica: SM 5210 B.</t>
  </si>
  <si>
    <t>DEMANDA QUÍMICA DE OXIGENO (DQO). Norma técnica: SM 5220 D.</t>
  </si>
  <si>
    <t>OXÍGENO DISUELTO, MODIFICACIÓN DE AZIDA. Norma técnica: SM 4500 - OC.</t>
  </si>
  <si>
    <t>NITROGENO TOTAL KSELDAHL. Norma técnica: SM 4500-NORG C.</t>
  </si>
  <si>
    <t>FOSFORO TOTAL. Norma técnica: SM 4500 - P B, E.</t>
  </si>
  <si>
    <t>COLIFORMES TOTALES FERMENTACIÓN TUBOS MÚLTIPLES. Norma técnica: SM 9221  B.</t>
  </si>
  <si>
    <t>COLIFORMES FECALES  FERMENTACIÓN TUBOS MÚLTIPLES. Norma técnica: SM 9221 E.</t>
  </si>
  <si>
    <t>POTASIO. Norma técnica: SM 3500 K - B.</t>
  </si>
  <si>
    <t>ACIDEZ TOTAL. Norma técnica: SM 2310 B.</t>
  </si>
  <si>
    <t>ALCALINIDAD TOTAL. Norma técnica: SM 2320 B.</t>
  </si>
  <si>
    <t>TURBIEDAD, MÉTODO NEFELOMÉTRICO. Norma técnica: SM 2130 B.</t>
  </si>
  <si>
    <t>GRASAS Y ACEITES. Norma técnica: SM 5520 B.</t>
  </si>
  <si>
    <t>SOLIDOS SUSPENDIDOS TOTALES, SECADO A 103°C - 105°C. Norma técnica: SM 2540 D.</t>
  </si>
  <si>
    <t>SOLIDOS DISUELTOS TOTALES. Norma técnica: SM 2540 C.</t>
  </si>
  <si>
    <t>SOLIDOS TOTALES, SECADO A 103°C - 105°C. Norma técnica: SM 2540 B  ASTM C 1603 2010.</t>
  </si>
  <si>
    <t>SOLIDOS SEDIMENTABLES. Norma técnica: SM 2540 F.</t>
  </si>
  <si>
    <t>PH. Norma técnica: SM 4500 - H + B  ASTM D 1293 2012.</t>
  </si>
  <si>
    <t>TEMPERATURA DEL AGUA. Norma técnica: SM 2550 B.</t>
  </si>
  <si>
    <t>COLOR VERDADERO. Norma técnica: SM 2120 B.</t>
  </si>
  <si>
    <t>CEPILLO INDUSTRIAL DE NYLON CON CABO DE 35CM A 42CM X 9CM X 17CM</t>
  </si>
  <si>
    <t>CARRETILLA  RUEDA NEUMATICA PLATON METALICO CAPACIDAD CINCO PIES CUBICOS MANGO MADERA TIPO BUGGY</t>
  </si>
  <si>
    <t>BARRA DE 18LB CON PUNTA Y PALA 150CM X 10CM</t>
  </si>
  <si>
    <t>SERRUCHO DE 20" DIENTE ENDURECIDO</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</si>
  <si>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</si>
  <si>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</si>
  <si>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</si>
  <si>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</si>
  <si>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</si>
  <si>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</si>
  <si>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</si>
  <si>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</si>
  <si>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</si>
  <si>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</si>
  <si>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</si>
  <si>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</si>
  <si>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</si>
  <si>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</si>
  <si>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</si>
  <si>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</si>
  <si>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</si>
  <si>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RESPIRADOR PARA GASES DOBLE SIN CARTUCHO</t>
  </si>
  <si>
    <t>TELA VERDE PARA CERRAMIENTO 2.10 METRO DE ANCHO DE 60GR</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</si>
  <si>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</si>
  <si>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</si>
  <si>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</si>
  <si>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FLEXIÓN DEL CONCRETO USANDO UNA VIGA SIMPLEMENTE APOYADA Y CARGADA EN LOS TERCIOS DE LA LUZ LIBRE. Norma técnica: INV E - 414 -13 NTC - 2871 ASTM C78/C78M.</t>
  </si>
  <si>
    <t>SARDINEL ESPECIAL A 110 - RAMPA B (600X400X500MM)</t>
  </si>
  <si>
    <t>ESMALTE ALQUIDICO</t>
  </si>
  <si>
    <t>EQUIPO VACTOR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</si>
  <si>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</si>
  <si>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</si>
  <si>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</si>
  <si>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</si>
  <si>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</si>
  <si>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</si>
  <si>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</si>
  <si>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</si>
  <si>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</si>
  <si>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</si>
  <si>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</si>
  <si>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</si>
  <si>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</si>
  <si>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</si>
  <si>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TUBERÍA PVC PRESIÓN 1/2" RDE 9 500 PSI</t>
  </si>
  <si>
    <t>KIT DE NIVELACIÓN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</si>
  <si>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</si>
  <si>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</si>
  <si>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</si>
  <si>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</si>
  <si>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</si>
  <si>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CAJILLA PLASTICA Y TAPA EN POLIPROPILENO PARA MEDIDOR.</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</si>
  <si>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</si>
  <si>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</si>
  <si>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</si>
  <si>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</si>
  <si>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</si>
  <si>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</si>
  <si>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</si>
  <si>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</si>
  <si>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</si>
  <si>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</si>
  <si>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</si>
  <si>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</si>
  <si>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</si>
  <si>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</si>
  <si>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</si>
  <si>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</si>
  <si>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</si>
  <si>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</si>
  <si>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</si>
  <si>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</si>
  <si>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</si>
  <si>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</si>
  <si>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</si>
  <si>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</si>
  <si>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JUNTA DE DILATACIÓN ELASTOMÉRICA 250 TAMAÑO 64 x  70 mm</t>
  </si>
  <si>
    <t>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</si>
  <si>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</si>
  <si>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ALQUILER DE VEHICULO: CAMPERO, PICK-UP, CAMIONETA, CAMION O SIMILAR CON CAPACIDAD DE CARGA DE 3 TON O MAS, MODELO 2014 A 2011. 75% DE LA TARIFA ESTABLECIDA. INCLUYE TODOS LOS COSTOS DE OPERACIÓN Y MANTENIMIENTO EXCEPTO EL SALARIO DEL CONDUCTOR.</t>
  </si>
  <si>
    <t>AVISO PUNTO CREA 1.50m x 0.90m EN LÁMINA GALVANIZADA CAL. 24. INCLUYE SUMINISTRO E INSTALACIÓN</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</si>
  <si>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</si>
  <si>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</si>
  <si>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</si>
  <si>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</si>
  <si>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</si>
  <si>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</si>
  <si>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</si>
  <si>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COMPRESIÓN TRIAXIAL EN CONDICIÓN CD CONSOLIDADO - DRENADO SOBRE SUELOS (3 PUNTOS). Norma técnica: ASTM D7181 - 11</t>
  </si>
  <si>
    <t>CBR SOBRE MUESTRA INALTERADA (SUELOS COHESIVOS). Norma técnica: INV E 148-13 NTC-2122-13 ASTM D1883 - 16.</t>
  </si>
  <si>
    <t>COMPRESIÓN INCONFINADA EN MUESTRAS DE SUELO. Norma técnica: INV E 152-13 NTC-1527-00 ASTM D2166 / D2166M - 16.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</si>
  <si>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</si>
  <si>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</si>
  <si>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</si>
  <si>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DETERMINACIÓN DEL NÚMERO DE REBOTE (ÍNDICE ESCLEROMÉTRICO) EN EL CONCRETO ENDURECIDO, ZONA POR ELEMENTO. Norma técnica: INV E 413 -13  NTC 3692  ASTM C805/C805M.</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</si>
  <si>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</si>
  <si>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</si>
  <si>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</si>
  <si>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</si>
  <si>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</si>
  <si>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</si>
  <si>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</si>
  <si>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</si>
  <si>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NEOPRENO REFORZADO (doble refuerzo)</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</si>
  <si>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</si>
  <si>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</si>
  <si>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</si>
  <si>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</si>
  <si>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</si>
  <si>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</si>
  <si>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</si>
  <si>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</si>
  <si>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</si>
  <si>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</si>
  <si>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</si>
  <si>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</si>
  <si>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</si>
  <si>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</si>
  <si>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EFECTO DEL AGUA SOBRE LA RESISTENCIA A LA COMPRESIÓN DE LAS MEZCLAS ASFÁLTICAS COMPACTADAS (ENSAYO DE INMERSIÓN- COMPRESIÓN), incluye elaboración. Norma técnica: INV E – 738 - 13 ASTM D1075.</t>
  </si>
  <si>
    <t>MÓDULO RESILIENTE DE SUELOS Y AGREGADOS. Norma técnica: INV E 156-13 AASHTO T 307</t>
  </si>
  <si>
    <t>SISTEMA DE ANCLAJE PARA POSTES METÁLICOS 3/4" x 1500 (4 PERNOS)</t>
  </si>
  <si>
    <t>EQUIPO DE OXICORTE - PRESIÓN DE OXÍGENO 125 PSI - PRESIÓN GAS COMBUSTIBLE 15 PSI</t>
  </si>
  <si>
    <t>YEE PVC SANITARIA D=4"</t>
  </si>
  <si>
    <t>TEE HD 4"X2" EXTREMO LISO</t>
  </si>
  <si>
    <t>TUBERIA ACERO CARBON ASTM A=53 SCH 40 DE D=12"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</si>
  <si>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</si>
  <si>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</si>
  <si>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</si>
  <si>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</si>
  <si>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</si>
  <si>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</si>
  <si>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</si>
  <si>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</si>
  <si>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</si>
  <si>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</si>
  <si>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</si>
  <si>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</si>
  <si>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</si>
  <si>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ASFÁLTICAS EN CALIENTE MEDIANTE EL ENSAYO DE FLEXIÓN EN DOS PUNTOS SOBRE PROBETAS TRAPEZOIDALES. Norma técnica: INV E – 808 - 13  UNE-EN 12697-24  Anexo A NF P 98-261-1.</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</si>
  <si>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</si>
  <si>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</si>
  <si>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</si>
  <si>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</si>
  <si>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</si>
  <si>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</si>
  <si>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</si>
  <si>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</si>
  <si>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</si>
  <si>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JABONERA</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</si>
  <si>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</si>
  <si>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</si>
  <si>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</si>
  <si>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</si>
  <si>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</si>
  <si>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</si>
  <si>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</si>
  <si>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</si>
  <si>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</si>
  <si>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</si>
  <si>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</si>
  <si>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</si>
  <si>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</si>
  <si>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</si>
  <si>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</si>
  <si>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</si>
  <si>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</si>
  <si>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</si>
  <si>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</si>
  <si>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</si>
  <si>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</si>
  <si>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</si>
  <si>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</si>
  <si>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</si>
  <si>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</si>
  <si>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</si>
  <si>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</si>
  <si>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</si>
  <si>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</si>
  <si>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</si>
  <si>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</si>
  <si>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</si>
  <si>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</si>
  <si>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</si>
  <si>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</si>
  <si>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</si>
  <si>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</si>
  <si>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</si>
  <si>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</si>
  <si>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</si>
  <si>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</si>
  <si>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</si>
  <si>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</si>
  <si>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</si>
  <si>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</si>
  <si>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</si>
  <si>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</si>
  <si>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</si>
  <si>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</si>
  <si>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</si>
  <si>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</si>
  <si>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</si>
  <si>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</si>
  <si>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</si>
  <si>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</si>
  <si>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</si>
  <si>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</si>
  <si>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</si>
  <si>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</si>
  <si>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</si>
  <si>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</si>
  <si>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</si>
  <si>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</si>
  <si>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</si>
  <si>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</si>
  <si>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</si>
  <si>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DE 3/4" EMT</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</si>
  <si>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</si>
  <si>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</si>
  <si>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</si>
  <si>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</si>
  <si>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</si>
  <si>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</si>
  <si>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</si>
  <si>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</si>
  <si>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</si>
  <si>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</si>
  <si>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</si>
  <si>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</si>
  <si>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</si>
  <si>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</si>
  <si>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</si>
  <si>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</si>
  <si>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</si>
  <si>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</si>
  <si>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</si>
  <si>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</si>
  <si>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</si>
  <si>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</si>
  <si>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</si>
  <si>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</si>
  <si>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</si>
  <si>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</si>
  <si>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</si>
  <si>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</si>
  <si>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</si>
  <si>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</si>
  <si>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</si>
  <si>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</si>
  <si>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</si>
  <si>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</si>
  <si>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</si>
  <si>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</si>
  <si>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</si>
  <si>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</si>
  <si>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</si>
  <si>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</si>
  <si>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</si>
  <si>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</si>
  <si>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</si>
  <si>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</si>
  <si>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</si>
  <si>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</si>
  <si>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</si>
  <si>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</si>
  <si>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</si>
  <si>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</si>
  <si>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</si>
  <si>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</si>
  <si>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</si>
  <si>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</si>
  <si>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CLORUROS. Norma técnica: SM 4500 - CL - B.</t>
  </si>
  <si>
    <t>SULFATOS. Norma técnica: SM 4500 - SO4-2  - E  ASTM C 114 2015.</t>
  </si>
  <si>
    <t>NITRATOS. Norma técnica: SM 4500 - NO3-B.</t>
  </si>
  <si>
    <t>HIERRO TOTAL. Norma técnica: SM 3500 Fe - B.</t>
  </si>
  <si>
    <t>MAGNESIO. Norma técnica: SM 3500 Mg - B.</t>
  </si>
  <si>
    <t>SODIO. Norma técnica: SM 3500 Na - B.</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</si>
  <si>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</si>
  <si>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</si>
  <si>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</si>
  <si>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</si>
  <si>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</si>
  <si>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</si>
  <si>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</si>
  <si>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</si>
  <si>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</si>
  <si>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</si>
  <si>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</si>
  <si>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</si>
  <si>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</si>
  <si>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</si>
  <si>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</si>
  <si>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</si>
  <si>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</si>
  <si>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</si>
  <si>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</si>
  <si>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</si>
  <si>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</si>
  <si>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</si>
  <si>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</si>
  <si>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</si>
  <si>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</si>
  <si>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</si>
  <si>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</si>
  <si>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</si>
  <si>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</si>
  <si>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</si>
  <si>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</si>
  <si>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</si>
  <si>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</si>
  <si>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</si>
  <si>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</si>
  <si>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</si>
  <si>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</si>
  <si>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</si>
  <si>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</si>
  <si>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</si>
  <si>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TRONZADORA - POTENCIA DE 2120 A 2560 W</t>
  </si>
  <si>
    <t>TUBERIA EMT D= 4" ESP. 083</t>
  </si>
  <si>
    <t>COMPRESIÓN TRIAXIAL EN CONDICIÓN CU, CONSOLIDADO - NO DRENADO SOBRE SUELOS (3 PUNTOS). Norma técnica: INV E 153-13 ASTM D4767 - 11.</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</si>
  <si>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</si>
  <si>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</si>
  <si>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</si>
  <si>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</si>
  <si>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</si>
  <si>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</si>
  <si>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</si>
  <si>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</si>
  <si>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</si>
  <si>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</si>
  <si>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</si>
  <si>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</si>
  <si>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</si>
  <si>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</si>
  <si>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</si>
  <si>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</si>
  <si>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CURVA GALVANIZADA 1" IMC</t>
  </si>
  <si>
    <t>ALAMBRON 40  1/4 PULG LISO</t>
  </si>
  <si>
    <t>VARILLA DILATACIÓN ALUMINIO</t>
  </si>
  <si>
    <t>BALDOSA EN GRANO PULIDO TIPO 1 Y TIPO 2 (30X30)</t>
  </si>
  <si>
    <t>GRANITO (MEZCLA)</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</si>
  <si>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</si>
  <si>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</si>
  <si>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</si>
  <si>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</si>
  <si>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</si>
  <si>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</si>
  <si>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</si>
  <si>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</si>
  <si>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</si>
  <si>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</si>
  <si>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</si>
  <si>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</si>
  <si>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</si>
  <si>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</si>
  <si>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</si>
  <si>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</si>
  <si>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</si>
  <si>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</si>
  <si>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TUBERIA CONDUIT GALVANIZADA EMT D=1" (3M)</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</si>
  <si>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</si>
  <si>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</si>
  <si>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</si>
  <si>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</si>
  <si>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</si>
  <si>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</si>
  <si>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</si>
  <si>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</si>
  <si>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</si>
  <si>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</si>
  <si>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</si>
  <si>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3"</t>
  </si>
  <si>
    <t>UNIÓN EMT 3"</t>
  </si>
  <si>
    <t>CABLE COBRE 4/0 AWG 600V 90° C THHN/THWN</t>
  </si>
  <si>
    <t>CABLE DE COBRE AISLADO 8 AWG 600V 90° C THHN/THWN</t>
  </si>
  <si>
    <t>CURVA  EMT 1 1/4"</t>
  </si>
  <si>
    <t>UNIÓN EMT 1 1/4"</t>
  </si>
  <si>
    <t>CURVA  EMT 2"</t>
  </si>
  <si>
    <t>UNIÓN EMT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</si>
  <si>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</si>
  <si>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</si>
  <si>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</si>
  <si>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</si>
  <si>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</si>
  <si>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</si>
  <si>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</si>
  <si>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</si>
  <si>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</si>
  <si>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</si>
  <si>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</si>
  <si>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</si>
  <si>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</si>
  <si>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</si>
  <si>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</si>
  <si>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</si>
  <si>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</si>
  <si>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</si>
  <si>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</si>
  <si>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</si>
  <si>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</si>
  <si>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</si>
  <si>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</si>
  <si>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</si>
  <si>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</si>
  <si>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</si>
  <si>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</si>
  <si>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</si>
  <si>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</si>
  <si>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</si>
  <si>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</si>
  <si>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</si>
  <si>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</si>
  <si>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</si>
  <si>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</si>
  <si>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</si>
  <si>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</si>
  <si>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</si>
  <si>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</si>
  <si>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</si>
  <si>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</si>
  <si>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</si>
  <si>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TUBO CONDUIT IMC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</si>
  <si>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</si>
  <si>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</si>
  <si>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</si>
  <si>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</si>
  <si>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</si>
  <si>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</si>
  <si>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</si>
  <si>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</si>
  <si>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</si>
  <si>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</si>
  <si>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</si>
  <si>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</si>
  <si>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</si>
  <si>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</si>
  <si>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</si>
  <si>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</si>
  <si>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</si>
  <si>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</si>
  <si>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</si>
  <si>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</si>
  <si>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</si>
  <si>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</si>
  <si>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</si>
  <si>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</si>
  <si>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</si>
  <si>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</si>
  <si>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</si>
  <si>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</si>
  <si>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</si>
  <si>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</si>
  <si>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</si>
  <si>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</si>
  <si>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</si>
  <si>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</si>
  <si>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</si>
  <si>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</si>
  <si>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</si>
  <si>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</si>
  <si>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</si>
  <si>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</si>
  <si>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</si>
  <si>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</si>
  <si>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</si>
  <si>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</si>
  <si>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</si>
  <si>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</si>
  <si>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</si>
  <si>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</si>
  <si>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</si>
  <si>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</si>
  <si>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</si>
  <si>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</si>
  <si>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</si>
  <si>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</si>
  <si>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</si>
  <si>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</si>
  <si>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</si>
  <si>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</si>
  <si>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</si>
  <si>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</si>
  <si>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</si>
  <si>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</si>
  <si>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</si>
  <si>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</si>
  <si>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</si>
  <si>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</si>
  <si>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</si>
  <si>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</si>
  <si>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</si>
  <si>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</si>
  <si>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</si>
  <si>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</si>
  <si>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</si>
  <si>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</si>
  <si>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</si>
  <si>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</si>
  <si>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</si>
  <si>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</si>
  <si>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</si>
  <si>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</si>
  <si>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</si>
  <si>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CAMISA METALICA PERDIDA e= 3/8"</t>
  </si>
  <si>
    <t>SEÑAL VERTICAL UNA CARA PARA CICLORUTA PARAL 3m, ÁNGULO DE 2x1/4x3m LAMINA CAL. 16 PINTADA POR UNA CARA 0.60m x 0.60m o 0.75m x 0.75m</t>
  </si>
  <si>
    <t>EQUIPO DE TOPOGRAFÍA. INCLUYE TRÁNSITO, NIVEL Y ELEMENTOS COMPLEMENTARIOS - DÍA</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</si>
  <si>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</si>
  <si>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</si>
  <si>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</si>
  <si>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</si>
  <si>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</si>
  <si>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</si>
  <si>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</si>
  <si>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</si>
  <si>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</si>
  <si>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</si>
  <si>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</si>
  <si>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</si>
  <si>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</si>
  <si>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</si>
  <si>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</si>
  <si>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</si>
  <si>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</si>
  <si>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</si>
  <si>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</si>
  <si>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</si>
  <si>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</si>
  <si>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</si>
  <si>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</si>
  <si>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</si>
  <si>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</si>
  <si>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</si>
  <si>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</si>
  <si>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</si>
  <si>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</si>
  <si>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</si>
  <si>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EQUIPO DE TOPOGRAFÍA. INCLUYE TRÁNSITO, NIVEL Y ELEMENTOS COMPLEMENTARIOS - MES</t>
  </si>
  <si>
    <t>EQUIPO COMPLETO DE LABORATORIO - ESTUDIOS - DÍA</t>
  </si>
  <si>
    <t>EQUIPO COMPLETO DE LABORATORIO - ESTUDIOS - MES</t>
  </si>
  <si>
    <t>EQUIPO COMPLETO DE LABORATORIO - INTERVENTORIAS - DÍA</t>
  </si>
  <si>
    <t>EQUIPO COMPLETO DE LABORATORIO - INTERVENTORIAS - MES</t>
  </si>
  <si>
    <t>EQUIPO COMPLETO DE BATIMETRIA, HIDROMETRIA O SEDIMENTOMETRIA - DÍA</t>
  </si>
  <si>
    <t>EQUIPO COMPLETO DE BATIMETRIA, HIDROMETRIA O SEDIMENTOMETRIA - MES</t>
  </si>
  <si>
    <t xml:space="preserve"> PLOTTER - DÍA</t>
  </si>
  <si>
    <t>PLOTTER - MES</t>
  </si>
  <si>
    <t>DISTANCIOMETRO  (Incluyendo tránsito y Estación Total) - Capacidad de Lectura hasta 1500m</t>
  </si>
  <si>
    <t>DISTANCIOMETRO  (Incluyendo tránsito y Estación Total) - Capacidad de Lectura hasta 1500m.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</si>
  <si>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</si>
  <si>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</si>
  <si>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</si>
  <si>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</si>
  <si>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</si>
  <si>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</si>
  <si>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</si>
  <si>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</si>
  <si>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</si>
  <si>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ALQUILER ENTIBADO DESLIZANTE E2, RANGO PROFUNDIDAD DE EXCAVACIÓN: 3.0 M &lt; H &lt;= 4.8 M. INCL. ACCESORIOS Y ELEMENTOS DE FIJACIÓN</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</si>
  <si>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</si>
  <si>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DE 1300cc A 2000cc DE CILINDRADA, MODELO 2022 A 2019. 100% DE LA TARIFA ESTABLECIDA. INCLUYE TODOS LOS COSTOS DE OPERACIÓN Y MANTENIMIENTO EXCEPTO EL SALARIO DEL CONDUCTOR</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</si>
  <si>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</si>
  <si>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</si>
  <si>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</si>
  <si>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</si>
  <si>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</si>
  <si>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</si>
  <si>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</si>
  <si>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</si>
  <si>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</si>
  <si>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</si>
  <si>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</si>
  <si>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</si>
  <si>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</si>
  <si>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</si>
  <si>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</si>
  <si>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</si>
  <si>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</si>
  <si>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</si>
  <si>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</si>
  <si>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</si>
  <si>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</si>
  <si>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</si>
  <si>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</si>
  <si>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</si>
  <si>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</si>
  <si>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</si>
  <si>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</si>
  <si>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</si>
  <si>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PASACALLE  IMPRESO EN LONA BANNER (7.00m x 1.00m) INCLUYE PALOS A LOS EXTREMOS</t>
  </si>
  <si>
    <t>CARGA PUNTUAL EN MUESTRAS DE ROCA INTACTA. Norma técnica: ASTM D5731 - 16.</t>
  </si>
  <si>
    <t>MÉTODO PARA LA DETERMINACIÓN DEL ÍNDICE DE DESLEIMIENTO - DURABILIDAD DE LUTITAS Y OTRAS ROCAS DÉBILES. Norma técnica: INV E 236-13 ASTM D4644 - 16.</t>
  </si>
  <si>
    <t>RESISTENCIA A LA TRACCIÓN INDIRECTA DE MUESTRAS DE ROCA INTACTA. Norma técnica: ASTM D3967 - 16.</t>
  </si>
  <si>
    <t>JUEGO DE ARO Y TAPA EN HF PARA CAMARA T-13 Y T-14 NORMA ETB</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</si>
  <si>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</si>
  <si>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</si>
  <si>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</si>
  <si>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</si>
  <si>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</si>
  <si>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</si>
  <si>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</si>
  <si>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</si>
  <si>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</si>
  <si>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</si>
  <si>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</si>
  <si>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</si>
  <si>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CORTE DIRECTO EN CONDICIÓN UU, NO CONSOLIDADA - NO DRENADA (3 PUNTOS)</t>
  </si>
  <si>
    <t>CORTE DIRECTO EN CONDICIÓN CU, CONSOLIDADA - NO DRENADA (3 PUNTOS). Norma técnica: ASTM D6528 - 17.</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</si>
  <si>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</si>
  <si>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</si>
  <si>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</si>
  <si>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</si>
  <si>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</si>
  <si>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</si>
  <si>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</si>
  <si>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</si>
  <si>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</si>
  <si>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</si>
  <si>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CUBIERTA VERDE (INCLUYE GEOTEXTIL 1800 PARA BASE, LÁMINA DE DRENAJE DE BAJA RETENCIÓN DE AGUA, GEOTEXTIL 1800 PARA RETENCIÓN DE FINOS, TAPETE TIPO CRASSULACEA EXL, TRANSPORTE Y MANO DE OBRA.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</si>
  <si>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</si>
  <si>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</si>
  <si>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</si>
  <si>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</si>
  <si>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</si>
  <si>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</si>
  <si>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</si>
  <si>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</si>
  <si>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</si>
  <si>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</si>
  <si>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</si>
  <si>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</si>
  <si>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</si>
  <si>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</si>
  <si>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</si>
  <si>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</si>
  <si>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</si>
  <si>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 E 157-13 ASTM D5333-03.</t>
  </si>
  <si>
    <t>DETERMINACIÓN DEL CONTENIDO DE SALES SOLUBLES EN LOS SUELOS. Norma técnica: INV E 158-13 NLT 114.</t>
  </si>
  <si>
    <t>DETERMINACIÓN DE LA DENSIDAD Y DEL CONTENIDO DE AGUA DEL SUELO Y DEL SUELO-AGREGADO EN EL TERRENO. Norma técnica: INV E 164-13 ASTM D6938 - 17a.</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</si>
  <si>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</si>
  <si>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</si>
  <si>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</si>
  <si>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</si>
  <si>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</si>
  <si>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</si>
  <si>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</si>
  <si>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DETERMINACIÓN DEL CONTENIDO DE AZUFRE EN LOS AGREGADOS PÉTREOS. Norma técnica: INV E-233-13.</t>
  </si>
  <si>
    <t>DETERMINACIÓN DE LA REACTIVIDAD POTENCIAL ÁLCALI-SÍLICE DE AGREGADOS (MÉTODO QUÍMICO). Norma técnica: INV 234-13 NTC 175.</t>
  </si>
  <si>
    <t>DETERMINACIÓN DE LA LIMPIEZA SUPERFICIAL DE LAS PARTÍCULAS DE AGREGADO GRUESO. Norma técnica: INV E-237-13.</t>
  </si>
  <si>
    <t>DETERMINACIÓN DE LA RESISTENCIA DEL AGREGADO GRUESO A LA DEGRADACIÓN POR ABRASIÓN, UTILIZANDO EL APARATO MICRO-DEVAL. Norma técnica: INV E-238-13.</t>
  </si>
  <si>
    <t>DETERMINACIÓN DEL CONTENIDO DE VACÍOS EN AGREGADOS FINOS NO COMPACTADOS (INFLUENCIADO POR LA FORMA DE LAS PARTÍCULAS, LA TEXTURA SUPERFICIAL Y LA GRANULOMETRÍA). Norma técnica: INV 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</si>
  <si>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</si>
  <si>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</si>
  <si>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</si>
  <si>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</si>
  <si>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DETERMINACIÓN DEL CONTENIDO DE AGUA EN LOS MATERIALES BITUMINOSOS POR DESTILACIÓN. Norma técnica:: INV E-704-13 ASTM D95.</t>
  </si>
  <si>
    <t>PUNTOS DE INFLAMACIÓN Y DE COMBUSTIÓN MEDIANTE LA COPA ABIERTA CLEVELAND. Norma técnica: INV E-709-13 / ASTM D92.</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</si>
  <si>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</si>
  <si>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</si>
  <si>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 E - 720 - 13 ASTM D 2872.</t>
  </si>
  <si>
    <t>GRAVEDAD ESPECÍFICA BULK Y DENSIDAD DE MEZCLAS ASFÁLTICAS COMPACTADAS ABSORBENTES EMPLEANDO ESPECÍMENES RECUBIERTOS CON UNA PELÍCULA DE PARAFINA. Norma técnica: INV E – 734 - 13 ASTM D1188.</t>
  </si>
  <si>
    <t>GRAVEDAD ESPECÍFICA MÁXIMA DE MEZCLAS ASFÁLTICAS PARA PAVIMENTOS. Norma técnica: INV E – 735 - 13 ASTM D2041/D2041.</t>
  </si>
  <si>
    <t>MEDIDA DE LA DENSIDAD DE CAPAS DE CONCRETO ASFÁLTICO EN EL TERRENO EMPLEANDO EL MÉTODO NUCLEAR. Norma técnica: INV E - 746 - 13 ASTM D2950/D2950M.</t>
  </si>
  <si>
    <t>DETERMINACIÓN DE LAS PROPIEDADES REOLÓGICAS DE LOS LIGANTES ASFÁLTICOS MEDIANTE EL REÓMETRO DE CORTE DINÁMICO. Norma técnica: INV E – 750 - 13 AASHTO T 315.</t>
  </si>
  <si>
    <t>RESISTENCIA A LA DEFORMACIÓN PLÁSTICA DE LAS MEZCLAS ASFÁLTICAS MEDIANTE LA PISTA DE ENSAYO DE LABORATORIO. Norma técnica: INV E - 756 - 13 NLT173.</t>
  </si>
  <si>
    <t>RECUPERACIÓN DEL ASFALTO DE UNA SOLUCIÓN UTILIZANDO EL EVAPORADOR ROTATORIO. Norma técnica: INV E – 759 - 13 ASTM D5404/D5404M.</t>
  </si>
  <si>
    <t>ADHESIVIDAD DE LOS LIGANTES BITUMINOSOS A LOS AGREGADOS FINOS (MÉTODO RIEDEL - WEBER). Norma técnica: INV E – 774 - 13 NLT 355.</t>
  </si>
  <si>
    <t>ANÁLISIS GRANULOMÉTRICO DE LOS AGREGADOS EXTRAÍDOS DE MEZCLAS ASFÁLTICAS. Norma técnica: INV E – 782 - 13 ASTM D5444.</t>
  </si>
  <si>
    <t>DETERMINACIÓN DE LAS LEYES DE FATIGA DE MEZCLAS ASFÁLTICAS COMPACTADAS EN CALIENTE SOMETIDAS A FLEXIÓN DINÁMICA. Norma técnica: INV E - 784 - 13 AASHTO T 321 EN-12697-24 Anexo D.</t>
  </si>
  <si>
    <t>VISCOSIDAD SAYBOLT DE ASFALTOS. Norma técnica: INV E-714-13 ASTM D 88.</t>
  </si>
  <si>
    <t>RECUPERACIÓN ELÁSTICA POR TORSIÓN DE ASFALTOS MODIFICADOS. Norma técnica: INV E – 727 - 13 NLT 329.</t>
  </si>
  <si>
    <t>DESTILACIÓN DE EMULSIONES ASFÁLTICAS. Norma técnica: INV E – 762 - 13 ASTM D6997.</t>
  </si>
  <si>
    <t>VISCOSIDAD SAYBOLT FUROL DE EMULSIONES ASFÁLTICAS. Norma técnica: INV E – 763 - 13 ASTM D7496.</t>
  </si>
  <si>
    <t>PREFABRICADOS DE CONCRETO. MUESTREO Y ENSAYO DE PREFABRICADOS DE CONCRETO NO REFORZADOS, VIBROCOMPACTADOS. RESISTENCIA A LA COMPRESIÓN. Norma técnica: NTC 4024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</si>
  <si>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</si>
  <si>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</si>
  <si>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 E - 791 - 13 ASTM E 965 NLT 335.</t>
  </si>
  <si>
    <t>MÉTODO PARA DETERMINAR LA CARGA DE ROTURA Y ELONGACIÓN DE GEOTEXTILES (MÉTODO GRAB). Norma técnica: ASTM D4632 D4632M - 15a.</t>
  </si>
  <si>
    <t>MÉTODOS PARA MUESTREO Y ENSAYOS DE UNIDADES DE MAMPOSTERÍA Y OTROS PRODUCTOS DE ARCILLA. MÓDULO DE ROTURA. Norma técnica: NTC 4017 numeral 6.</t>
  </si>
  <si>
    <t>ADOQUINES DE CONCRETO PARA PAVIMENTOS. RESISTENCIA A LA FLEXOTRACCIÓN (MÓDULO DE ROTURA). Norma técnica: NTC 2017 numeral 6.4.</t>
  </si>
  <si>
    <t>RESISTENCIA A LA ABRASIÓN DE MATERIALES PARA PISOS Y PAVIMENTOS, MEDIANTE ARENA Y DISCO METÁLICO ANCHO. (ADOQUINES DE CONCRETO). Norma técnica: NTC 5147.</t>
  </si>
  <si>
    <t>RESISTENCIA A LA FLEXOTRACCIÓN (MÓDULO DE ROTURA) DE LOSETAS DE CONCRETO PARA PAVIMENTO. Norma técnica: NTC 4992 numeral 6.4.</t>
  </si>
  <si>
    <t>ABSORCIÓN DE AGUA DE LOSETAS DE CONCRETO PARA PAVIMENTOS. Norma técnica: NTC 4992 numeral 6.3.</t>
  </si>
  <si>
    <t>RESISTENCIA A LA ABRASIÓN DE MATERIALES PARA PISOS Y PAVIMENTOS, MEDIANTE ARENA Y DISCO METÁLICO ANCHO. (LOSETAS DE CONCRETO). Norma técnica: NTC 5147.</t>
  </si>
  <si>
    <t>RESISTENCIA A LA FLEXOTRACCIÓN (MÓDULO DE ROTURA) DE BORDILLOS Y SARDINELES. Norma técnica: NTC 4109.</t>
  </si>
  <si>
    <t>EXTRACCIÓN DE TESTIGOS DE PAVIMENTOS ASFÁLTICOS MEDIANTE ASERRADO, DE 100 CM X 100 CM. Norma técnica: INV E – 758 - 13 ASTM D 5361.</t>
  </si>
  <si>
    <t>PUESTO DE TRABAJO - ESCRITORIO 75x120x50</t>
  </si>
  <si>
    <t>SILLA ESCRITORIO GIRATORIA CON BRAZOS</t>
  </si>
  <si>
    <t>LAMINA ALFAJOR</t>
  </si>
  <si>
    <t>SILLA PLÁSTICA SIN BRAZOS</t>
  </si>
  <si>
    <t>TARIFA MES - PERSONAL DE OBRA - TÉCNICO PLOMERO (INCLUYE FACTOR DE PRESTACIONES)</t>
  </si>
  <si>
    <t>TARIFA MES - PERSONAL DE OBRA - AYUDANTE (INCLUYE FACTOR DE PRESTACIONES)</t>
  </si>
  <si>
    <t>COSTO DE LA REPRODUCCIÓN DE PLANOS TAMAÑO PLIEGO</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</si>
  <si>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</si>
  <si>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</si>
  <si>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</si>
  <si>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</si>
  <si>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</si>
  <si>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DETERMINACIÓN DEL COEFICIENTE DE PULIMIENTO ACELERADO (CPA) DE LAS PARTÍCULAS DE AGREGADO GRUESO. Norma técnica: INV E-232-13.</t>
  </si>
  <si>
    <t>PORCENTAJE DE VACÍOS CON AIRE EN MEZCLAS ASFÁLTICAS COMPACTADAS DENSAS Y ABIERTAS. Norma técnica: INV E - 736 - 13 ASTM D3203/D3203.</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</si>
  <si>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</si>
  <si>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</si>
  <si>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</si>
  <si>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SEDIMENTACIÓN DE LAS EMULSIONES ASFÁLTICAS DURANTE EL ALMACENAMIENTO. Norma técnica: INV E – 764 - 13 ASTM D 6930 NLT 140.</t>
  </si>
  <si>
    <t>TAMIZADO DE LAS EMULSIONES ASFALTICAS. Norma técnica: INV E – 765 - 13 ASTM6933.</t>
  </si>
  <si>
    <t>DEMULSIBILIDAD DE LAS EMULSIONES ASFÁLTICAS. Norma técnica: INV E - 766 - 13 ASTM D6936.</t>
  </si>
  <si>
    <t>IDENTIFICACIÓN DE LAS EMULSIONES ASFÁLTICAS CATIÓNICAS MEDIANTE LA DETERMINACIÓN DE LA CARGA DE LAS PARTÍCULAS. Norma técnica. INV E – 767 - 13 ASTM D7402 NLT 194.</t>
  </si>
  <si>
    <t>PH DE LAS EMULSIONES ASFÁLTICAS. Norma técnica: INV E – 768 - 13 NLT 195.</t>
  </si>
  <si>
    <t>ENSAYO DE MEZCLA CON CEMENTO DE LAS EMULSIONES ASFALTICAS. Norma técnica: INV E – 770 - 13 ASTM D6935 NLT 144.</t>
  </si>
  <si>
    <t>MEDIDA DEL COEFICIENTE DE RESISTENCIA AL DESLIZAMIENTO USANDO EL PÉNDULO BRITÁNICO. Norma técnica: INV E – 792 - 13 NTC 5129 ASTM E 501.</t>
  </si>
  <si>
    <t>TARIFA MES - PERSONAL DE OBRA - AYUDANTE (NO INCLUYE FACTOR DE PRESTACIONES)</t>
  </si>
  <si>
    <t>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</si>
  <si>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</si>
  <si>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</si>
  <si>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</si>
  <si>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</si>
  <si>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</si>
  <si>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</si>
  <si>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</si>
  <si>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</si>
  <si>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</si>
  <si>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</si>
  <si>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</si>
  <si>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</si>
  <si>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</si>
  <si>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</si>
  <si>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</si>
  <si>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</si>
  <si>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</si>
  <si>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</si>
  <si>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</si>
  <si>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</si>
  <si>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</si>
  <si>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</si>
  <si>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</si>
  <si>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</si>
  <si>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</si>
  <si>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</si>
  <si>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</si>
  <si>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</si>
  <si>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</si>
  <si>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</si>
  <si>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</si>
  <si>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</si>
  <si>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</si>
  <si>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</si>
  <si>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</si>
  <si>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</si>
  <si>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</si>
  <si>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</si>
  <si>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</si>
  <si>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</si>
  <si>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</si>
  <si>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</si>
  <si>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</si>
  <si>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TABLILLA EN TEKA PARA PISO TIPO DECK DE 8cm x 2cm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</si>
  <si>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</si>
  <si>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</si>
  <si>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</si>
  <si>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</si>
  <si>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</si>
  <si>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</si>
  <si>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</si>
  <si>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</si>
  <si>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</si>
  <si>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</si>
  <si>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</si>
  <si>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</si>
  <si>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</si>
  <si>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</si>
  <si>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</si>
  <si>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</si>
  <si>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</si>
  <si>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</si>
  <si>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</si>
  <si>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</si>
  <si>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</si>
  <si>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</si>
  <si>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</si>
  <si>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</si>
  <si>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</si>
  <si>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</si>
  <si>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</si>
  <si>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</si>
  <si>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</si>
  <si>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</si>
  <si>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</si>
  <si>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</si>
  <si>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</si>
  <si>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</si>
  <si>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</si>
  <si>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</si>
  <si>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</si>
  <si>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</si>
  <si>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</si>
  <si>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</si>
  <si>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</si>
  <si>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</si>
  <si>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</si>
  <si>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</si>
  <si>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</si>
  <si>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</si>
  <si>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</si>
  <si>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</si>
  <si>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</si>
  <si>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</si>
  <si>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</si>
  <si>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</si>
  <si>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</si>
  <si>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</si>
  <si>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</si>
  <si>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</si>
  <si>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MANTO GEOSINTÉTICO COMPUESTO DE CEMENTO A GRANEL. DIMENSIONES: 1.10m DE ANCHO x 8mm DE ESPESOR x 114ml. PESO DEL ROLLO A GRANEL: 1550Kg.</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</si>
  <si>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</si>
  <si>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</si>
  <si>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</si>
  <si>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</si>
  <si>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</si>
  <si>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</si>
  <si>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ALQUILER MES - ARRIENDO OFICINA INCL. ADMINISTRACIÓN, SERVICIOS PÚBLICOS, COMUNICACIONES</t>
  </si>
  <si>
    <t>ALQUILER MES - CAMPAMENTOS INCL. SERVICIOS PÚBLICOS PROVISIONALES</t>
  </si>
  <si>
    <t>GASTOS OFICINA (PAPELERIA, FOTOCOPIAS Y OTROS)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</si>
  <si>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</si>
  <si>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</si>
  <si>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</si>
  <si>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</si>
  <si>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</si>
  <si>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</si>
  <si>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LÁMINA DE FIBRA DE CARBONO PARA REFUERZO ESTRUCTURAL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</si>
  <si>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</si>
  <si>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</si>
  <si>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</si>
  <si>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</si>
  <si>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</si>
  <si>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</si>
  <si>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</si>
  <si>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OBTENCIÓN DE NÚCLEOS DE CONCRETO ENDURECIDO. NÚCLEOS DE 6". Norma técnica: INV E 418-13 NTC 3658.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</si>
  <si>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</si>
  <si>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</si>
  <si>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</si>
  <si>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</si>
  <si>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</si>
  <si>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</si>
  <si>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</si>
  <si>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</si>
  <si>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</si>
  <si>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</si>
  <si>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</si>
  <si>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</si>
  <si>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</si>
  <si>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</si>
  <si>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</si>
  <si>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</si>
  <si>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TUBO  EMT 3"</t>
  </si>
  <si>
    <t>TUBERIA CONDUIT GALVANIZADA IMC D=2"</t>
  </si>
  <si>
    <t>UNIÓN CONDUIT GALVANIZADA IMC D=2"</t>
  </si>
  <si>
    <t>TUBO CONDUIT GALVANIZADO IMC 3/4"</t>
  </si>
  <si>
    <t>UNIÓN CONDUIT GALVANIZADO IMC 3/4"</t>
  </si>
  <si>
    <t>TUBO  EMT 1 1/4"</t>
  </si>
  <si>
    <t>CABLES POSTENSADOS (Incl. Torón de 5/8" ASTM A 416, Grado 270k, anclajes de acuerdo con planos, ductos metálicos galvanizados, equipo para inyectar (Bomba+Mezclador), ... Ver Observaciones</t>
  </si>
  <si>
    <t>MORTERO SIN CONTRACCIÓN DE ALTAS RESISTENCIAS</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</si>
  <si>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</si>
  <si>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</si>
  <si>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</si>
  <si>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</si>
  <si>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</si>
  <si>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</si>
  <si>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</si>
  <si>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</si>
  <si>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</si>
  <si>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</si>
  <si>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</si>
  <si>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</si>
  <si>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</si>
  <si>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</si>
  <si>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</si>
  <si>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</si>
  <si>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</si>
  <si>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</si>
  <si>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</si>
  <si>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</si>
  <si>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DETERMINACIÓN DE LA RESISTENCIA DE MORTEROS DE CEMENTO HIDRÁULICO A LA COMPRESIÓN, USANDO CUBOS DE 50 MM DE LADO (UNIDAD). Norma técnica: ASTMC109 C109M NTC 220  INV E323.</t>
  </si>
  <si>
    <t>ESTACIÓN DE TOPOGRAFÍA CON TRÍPODE, DOS BASTONES, DOS PRISMAS CON PORTAPRISMA</t>
  </si>
  <si>
    <t>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</si>
  <si>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</si>
  <si>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</si>
  <si>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</si>
  <si>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</si>
  <si>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</si>
  <si>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</si>
  <si>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</si>
  <si>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</si>
  <si>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</si>
  <si>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</si>
  <si>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</si>
  <si>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</si>
  <si>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</si>
  <si>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</si>
  <si>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</si>
  <si>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</si>
  <si>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</si>
  <si>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</si>
  <si>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</si>
  <si>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</si>
  <si>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</si>
  <si>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</si>
  <si>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</si>
  <si>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</si>
  <si>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</si>
  <si>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</si>
  <si>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</si>
  <si>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</si>
  <si>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</si>
  <si>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</si>
  <si>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</si>
  <si>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</si>
  <si>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</si>
  <si>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</si>
  <si>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</si>
  <si>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DE 610 mm x 610mm EN ALUZINC PERFORADO PERFIL CLP INCLUYE PERFILES DE FIJACION SISTEMA DE SUSPENSION Y ESPACIO PARA LAMPARAS. SUMINISTRO E INSTALACIÓN</t>
  </si>
  <si>
    <t>VENTANAS EN ALUMINIO TIPO LENHER DE 1,20m x 0,30m CON ALFAJIA EN ALUMINIO Y VIDRIO LAMINADO DE 3+3 (6 mm).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</si>
  <si>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</si>
  <si>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</si>
  <si>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</si>
  <si>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 E-225-13.</t>
  </si>
  <si>
    <t>TARIFA HORA - PERSONAL DE OBRA - OFICIAL NOCTURNO (INCLUYE FACTOR DE PRESTACIONES)</t>
  </si>
  <si>
    <t>SERVICIO TELEFONIA LOCAL ILIMITADA E INTERNET ILIMITADO VELOCIDAD PROMEDIO (50-500 MB) ESTRATOS 1 Y 2</t>
  </si>
  <si>
    <t>SERVICIO TELEFONIA LOCAL ILIMITADA E INTERNET ILIMITADO VELOCIDAD PROMEDIO (80-500 MB) ESTRATO 3</t>
  </si>
  <si>
    <t>SERVICIO TELEFONIA LOCAL ILIMITADA E INTERNET ILIMITADO VELOCIDAD PROMEDIO (80-500 MB) ESTRATO 4</t>
  </si>
  <si>
    <t>SERVICIO TELEFONIA LOCAL ILIMITADA E INTERNET ILIMITADO VELOCIDAD PROMEDIO (80-500 MB) ESTRATO 5</t>
  </si>
  <si>
    <t>SERVICIO TELEFONIA LOCAL ILIMITADA E INTERNET ILIMITADO VELOCIDAD PROMEDIO (80-500 MB) ESTRATO 6</t>
  </si>
  <si>
    <t>LEVANTAMIENTO DE ACTAS DE FACHADA (Incluye personal, logística, papelería, fotografía)</t>
  </si>
  <si>
    <t>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</si>
  <si>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</si>
  <si>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 SW 846 1312 .</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</si>
  <si>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</si>
  <si>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</si>
  <si>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</si>
  <si>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</si>
  <si>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</si>
  <si>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</si>
  <si>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</si>
  <si>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</si>
  <si>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</si>
  <si>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</si>
  <si>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SM 3120 B  / EPA 7473.</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</si>
  <si>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</si>
  <si>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</si>
  <si>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</si>
  <si>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 E-130-13.</t>
  </si>
  <si>
    <t>PERMEABILIDAD DEL CONCRETO AL AGUA. Norma técnica: NTC-4483-98.</t>
  </si>
  <si>
    <t>DISEÑO DE MEZCLA DE SUELO - CEMENTO (NO INCLUYE PRUEBA DE DURABILIDAD)</t>
  </si>
  <si>
    <t>ENSAYO DE CLASIFICACIÓN DE LOS COMPONENTES DE LOS ÁRIDOS GRUESOS RECICLADOS. Norma técnica: UNE-EN 933-11.</t>
  </si>
  <si>
    <t>CONDUCTIVIDAD. Norma técnica: SM 2510 B.</t>
  </si>
  <si>
    <t>OLOR. Norma técnica: SM 2150 B.</t>
  </si>
  <si>
    <t>CADMIO TOTAL. Norma técnica: SM 3111 B.</t>
  </si>
  <si>
    <t>COBRE TOTAL. Norma técnica: SM 3111 B.</t>
  </si>
  <si>
    <t>MERCURIO TOTAL. Norma técnica: SM 3112 B.</t>
  </si>
  <si>
    <t>NIQUEL TOTAL. Norma técnica: SM 3111 B.</t>
  </si>
  <si>
    <t>PLOMO TOTAL. Norma técnica: SM 3111 B.</t>
  </si>
  <si>
    <t>ZINC TOTAL. Norma técnica: SM 3111 B.</t>
  </si>
  <si>
    <t>DUREZA TOTAL. Norma técnica: SM 2340 C.</t>
  </si>
  <si>
    <t>FOSFATOS. Norma técnica: SM 4110 B.</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</si>
  <si>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</si>
  <si>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</si>
  <si>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</si>
  <si>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</si>
  <si>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</si>
  <si>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</si>
  <si>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</si>
  <si>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</si>
  <si>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</si>
  <si>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</si>
  <si>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</si>
  <si>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</si>
  <si>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</si>
  <si>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</si>
  <si>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</si>
  <si>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</si>
  <si>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</si>
  <si>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</si>
  <si>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</si>
  <si>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</si>
  <si>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VÁLVULA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</si>
  <si>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</si>
  <si>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</si>
  <si>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</si>
  <si>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</si>
  <si>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</si>
  <si>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</si>
  <si>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</si>
  <si>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</si>
  <si>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</si>
  <si>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</si>
  <si>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</si>
  <si>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</si>
  <si>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</si>
  <si>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</si>
  <si>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</si>
  <si>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</si>
  <si>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</si>
  <si>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</si>
  <si>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</si>
  <si>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</si>
  <si>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</si>
  <si>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</si>
  <si>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</si>
  <si>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</si>
  <si>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</si>
  <si>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</si>
  <si>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</si>
  <si>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</si>
  <si>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</si>
  <si>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</si>
  <si>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</si>
  <si>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</si>
  <si>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</si>
  <si>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</si>
  <si>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</si>
  <si>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</si>
  <si>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</si>
  <si>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</si>
  <si>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</si>
  <si>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</si>
  <si>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</si>
  <si>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</si>
  <si>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</si>
  <si>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</si>
  <si>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FENOLES. Norma: SM 5530 B, D.</t>
  </si>
  <si>
    <t>USO DEL PENETRÓMETRO DINÁMICO DE CONO EN APLICACIONES DE PAVIMENTOS A POCA PROFUNDIDAD. Norma técnica: INV E 172-13 ASTM D6951 / D6951M - 09(2015).</t>
  </si>
  <si>
    <t>DETERMINACIÓN DE SUELOS EXPANSIVOS (PROBETA). Norma técnica: INV E 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</si>
  <si>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</si>
  <si>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</si>
  <si>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</si>
  <si>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DETERMINACIÓN LÍMITE LÍQUIDO, LÍMITE PLÁSTICO E ÍNDICE DE PLASTICIDAD DE SUELOS. Norma técnica: INV E 125-13 e INV E 126-13 NTC-4630-1999.</t>
  </si>
  <si>
    <t>PH DE LOS SUELOS. Norma técnica: INV E -131.</t>
  </si>
  <si>
    <t>RELACIONES HUMEDAD-DENSIDAD DE MEZCLAS DE SUELO CEMENTO. Norma técnica: INV E 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</si>
  <si>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</si>
  <si>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</si>
  <si>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</si>
  <si>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VACÍOS DEL LLENANTE SECO COMPACTADO. Norma técnica: INV E 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</si>
  <si>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</si>
  <si>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</si>
  <si>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MÉTODO PARA LA DETERMINACIÓN DE LA PERMEABILIDAD DEL AGUA DE LOS GEOTEXTILES POR MEDIO DE LA PERMITIVIDAD. Norma técnica: ASTM D4491 D4491M - 17.</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</si>
  <si>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</si>
  <si>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</si>
  <si>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</si>
  <si>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</si>
  <si>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</si>
  <si>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</si>
  <si>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</si>
  <si>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</si>
  <si>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</si>
  <si>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</si>
  <si>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</si>
  <si>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</si>
  <si>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</si>
  <si>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</si>
  <si>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</si>
  <si>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</si>
  <si>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</si>
  <si>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</si>
  <si>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</si>
  <si>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</si>
  <si>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</si>
  <si>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</si>
  <si>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</si>
  <si>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</si>
  <si>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</si>
  <si>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</si>
  <si>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</si>
  <si>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</si>
  <si>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</si>
  <si>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</si>
  <si>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</si>
  <si>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</si>
  <si>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</si>
  <si>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</si>
  <si>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</si>
  <si>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</si>
  <si>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</si>
  <si>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</si>
  <si>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</si>
  <si>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</si>
  <si>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</si>
  <si>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</si>
  <si>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PERSIANA EN ALUMINIO EXTRUIDO NATURAL MATE O ACERO GALVANIZADO (Suministro e instalación)</t>
  </si>
  <si>
    <t>CAJA 4X2 DE 3/4" (Soporte de dispositivo). Metalica</t>
  </si>
  <si>
    <t>HIEDRA MIAMI (12 Unidades por m2)</t>
  </si>
  <si>
    <t>CABLE CONDUCTOR MONOPOLAR DE ALUMINIO HF FR PARA 600 V  C.A.  CALIBRE No.6 AWG</t>
  </si>
  <si>
    <t>CABLE MONOPOLAR DE COBRE, HF FR PARA 600 V  C.A. CALIBRE No. 8 AWG</t>
  </si>
  <si>
    <t>FACHADA FIJA EN PANELES DE VIDRIO LAMINADO DE SEGURIDAD EN 3 MÓDULOS VERTICALES CON BORDE PERIMETRAL EN NEOPRENO+ESTRUCT. METAL. EXTER. DE PERFIL TRAPEZ. FIJACIÓN A ESTRUCTURA CON BUJES.</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</si>
  <si>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</si>
  <si>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</si>
  <si>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</si>
  <si>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</si>
  <si>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</si>
  <si>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</si>
  <si>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</si>
  <si>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</si>
  <si>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</si>
  <si>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BARANDA EN VIDRIO TEMPLADO OPALIZADO DE 10mm H=1.00m Y PASAMANOS CILINDRICO EN ACERO INOXIDABLE MATE DE D=1 1/2" EDIFICIO ACCESO (ESCALERAS, RAMPAS, TERRAZAS, TORNIQUETES) (Suministro e instalación).</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</si>
  <si>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</si>
  <si>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</si>
  <si>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</si>
  <si>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</si>
  <si>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</si>
  <si>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</si>
  <si>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</si>
  <si>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</si>
  <si>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</si>
  <si>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</si>
  <si>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</si>
  <si>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</si>
  <si>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</si>
  <si>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JUEGO INFANTIL TIPO M-5A DE TRES PUESTOS, ACABADO SUPERFICIAL EN PINTURA EN POLVO SECO TGIC RESISTENTE A LA INTERPERIE. (Incluye suministro e instalación)</t>
  </si>
  <si>
    <t>JUEGO INFANTIL TIPO M-3 METÁLICO. INCLUYE RODADERO, BARRAS DE FLEXIÓN, ESCALADOR ÁRBOL Y ARCO, PASAMANOS Y ANGULATADO, PLATAFORMAS CUBIERTAS, ACABDO SUPERFICIAL EN PINTURA EN POLVO EN SECO TGIC</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</si>
  <si>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</si>
  <si>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</si>
  <si>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</si>
  <si>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</si>
  <si>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</si>
  <si>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</si>
  <si>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REDUCCIÓN HD 24" x 16"</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</si>
  <si>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</si>
  <si>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</si>
  <si>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</si>
  <si>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</si>
  <si>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</si>
  <si>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</si>
  <si>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</si>
  <si>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</si>
  <si>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</si>
  <si>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</si>
  <si>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</si>
  <si>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</si>
  <si>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</si>
  <si>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</si>
  <si>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</si>
  <si>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</si>
  <si>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</si>
  <si>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</si>
  <si>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</si>
  <si>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</si>
  <si>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</si>
  <si>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</si>
  <si>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</si>
  <si>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</si>
  <si>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VÁLVULA 1 1/2" PARA EXPULSIÓN DE AIRE</t>
  </si>
  <si>
    <t>KIT DE PUESTA A TIERRA CAPACITIVO VERTICAL DE 90 KG DE HIDROSOLTA</t>
  </si>
  <si>
    <t>TUBO ACERO CARBÓN A106 SCH-40  S/C 2"</t>
  </si>
  <si>
    <t>VÁLVULA COMPUERTA D=4" EXTREMOS BRIDADOS (A) (150 PSI)</t>
  </si>
  <si>
    <t>VÁLVULA DE GLOBO DE 4" (A)</t>
  </si>
  <si>
    <t>HIDROSOLTA (15 KILOGRAMOS)</t>
  </si>
  <si>
    <t>VÁLVULA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</si>
  <si>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</si>
  <si>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</si>
  <si>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</si>
  <si>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</si>
  <si>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</si>
  <si>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</si>
  <si>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</si>
  <si>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</si>
  <si>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</si>
  <si>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</si>
  <si>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</si>
  <si>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</si>
  <si>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</si>
  <si>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VÁLVULA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</si>
  <si>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</si>
  <si>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</si>
  <si>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</si>
  <si>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</si>
  <si>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</si>
  <si>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</si>
  <si>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</si>
  <si>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</si>
  <si>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</si>
  <si>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</si>
  <si>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</si>
  <si>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</si>
  <si>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</si>
  <si>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PERNOS ROSCADO EN "U" PARA TUBERÍA D=3"</t>
  </si>
  <si>
    <t>POSTE TIPO MÁSTIL T1 (3.80m) EN TUBO SCH 40 GALVANIZADO Y PINTADO</t>
  </si>
  <si>
    <t>TAPA VALVULA TIPO CHOROTE TRAFICO PESADO</t>
  </si>
  <si>
    <t>AGUA - E. COLI</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</si>
  <si>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</si>
  <si>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</si>
  <si>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</si>
  <si>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</si>
  <si>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</si>
  <si>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</si>
  <si>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UNIÓN JUNTA DE DESMONTAJE TIPO DRESSER Ø 4" 150 PSI</t>
  </si>
  <si>
    <t>VÁLVULA DE CHEQUE DE 4" 150 PSI EXTREMOS BRIDADOS.</t>
  </si>
  <si>
    <t>VÁLVULA VENTOSA HD COMBINADA TRIPLE ACCIÓN (TRIPLE EFECTO) D=3" EXTREMO EN BRIDA CLASE 150</t>
  </si>
  <si>
    <t>VÁLVULA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</si>
  <si>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</si>
  <si>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</si>
  <si>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</si>
  <si>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</si>
  <si>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</si>
  <si>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4" x 3"</t>
  </si>
  <si>
    <t>CONDUCTORES DE ALUMINIO 4X(1X2/0) AWG AISLADO HFFR 600 V C.A.</t>
  </si>
  <si>
    <t>SIFON PVC 135° D=3"</t>
  </si>
  <si>
    <t>BARRA SOPORTE BAÑO MOVILIDAD REDUCIDA</t>
  </si>
  <si>
    <t>PUERTA METÁLICA CON REJILLA DE 0.80 m x 2.10 m.</t>
  </si>
  <si>
    <t>LUMINARIA PANEL LED 1.20 X 0.30MT. INSTALADA EN EL TECHO. INCLUYE SUMINISTRO E INSTALACIÓN, 42W 120V C.A 4396LM</t>
  </si>
  <si>
    <t>SIFON PVC 135° D=4"</t>
  </si>
  <si>
    <t>LUMINARIA PANEL LED 60 X 60CM. INSTALADA EN EL TECHO. INCLUYE SUMINISTRO E INSTALACIÓN, 33W 120V C.A 3520LM</t>
  </si>
  <si>
    <t>LUMINARIA PANEL LED  REDONDO INSTALADA EN EL TECHO. INCLUYE SUMINISTRO E INSTALACIÓN, 12W 120V C.A 710LM</t>
  </si>
  <si>
    <t>ACCESORIOS DE INSTALACIÓN ADICIONALES: CONDULETAS, CONECTORES, RECTOS, ADAPTADOR PVC A EMT, CAJAS METÁLICAS 5800 ENTRE OTROS</t>
  </si>
  <si>
    <t>CODO 90° PVC E.L.  D= 2"</t>
  </si>
  <si>
    <t>LUMINARIA LED I, 16 LED, RA03SIM, 21W, 4000°K  100-227 V</t>
  </si>
  <si>
    <t>UPS 2.0 KVA</t>
  </si>
  <si>
    <t>ESPECIES DE JARDINERÍA PORTE BAJO (CINTAS)</t>
  </si>
  <si>
    <t>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</si>
  <si>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</si>
  <si>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</si>
  <si>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</si>
  <si>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</si>
  <si>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</si>
  <si>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ABRAZADERA DE UNA SALIDA PARA SUJECIÓN DE CABLES AL POSTE</t>
  </si>
  <si>
    <t>POSTE METALICO GALVANIZADO EN CALIENTE H=14m CON BRAZO TRIPLE PROPOSITO DE 1.5m</t>
  </si>
  <si>
    <t>LUMINARIA REALED IV 128 LED, RA02SII, 200W COMPLETA PARA ALUMBRADO PÚBLICO</t>
  </si>
  <si>
    <t>CIMBRA DE SOPORTE. FORZA ANDAMIOS Y FORZA ACERO LOSA</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</si>
  <si>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</si>
  <si>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</si>
  <si>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</si>
  <si>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</si>
  <si>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</si>
  <si>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POSTE METÁLICO AP, H=21M CON CANASTA DE ANCLAJE, CANASTA DE MANTENIMIENTO, SOPORTE PARA LUMINARIAS, LÍNEA DE VIDA Y PELDAÑOS. INCLUYE TRANSPORTE AL PORTAL AMÉRICAS</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</si>
  <si>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</si>
  <si>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</si>
  <si>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</si>
  <si>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</si>
  <si>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</si>
  <si>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</si>
  <si>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</si>
  <si>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</si>
  <si>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</si>
  <si>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</si>
  <si>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</si>
  <si>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</si>
  <si>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MÉTODOS PARA MUESTREO Y ENSAYOS DE UNIDADES DE MAMPOSTERÍA Y OTROS PRODUCTOS DE ARCILLA. EFLORECENCIA. Norma técnica: NTC 4017 numeral 12.</t>
  </si>
  <si>
    <t>MÉTODOS PARA MUESTREO Y ENSAYOS DE UNIDADES DE MAMPOSTERÍA Y OTROS PRODUCTOS DE ARCILLA. ABSORCIÓN DE AGUA. Norma técnica: NTC 4017 numeral 10.3.</t>
  </si>
  <si>
    <t>MÉTODOS PARA MUESTREO Y ENSAYOS DE UNIDADES DE MAMPOSTERÍA Y OTROS PRODUCTOS DE ARCILLA. MEDICIÓN DEL ALABEO. Norma técnica: NTC 4017 numeral 19.</t>
  </si>
  <si>
    <t>MÉTODOS PARA MUESTREO Y ENSAYOS DE UNIDADES DE MAMPOSTERÍA Y OTROS PRODUCTOS DE ARCILLA. RESISTENCIA A LA COMPRESIÓN. Norma técnica: NTC 4017 numeral 7.</t>
  </si>
  <si>
    <t>MÉTODOS PARA MUESTREO Y ENSAYOS DE UNIDADES DE MAMPOSTERÍA Y OTROS PRODUCTOS DE ARCILLA. MEDICIÓN DEL TAMAÑO. Norma técnica: NTC 4017 numeral 18.</t>
  </si>
  <si>
    <t>MEDICIONES (DIMENSIONES) DE LOSETAS DE CONCRETO PARA PAVIMENTOS. Norma técnica: NTC 4992 numeral 6.2.10.</t>
  </si>
  <si>
    <t>PREFABRICADOS DE CONCRETO. MUESTREO Y ENSAYO DE PREFABRICADOS DE CONCRETO NO REFORZADOS, VIBROCOMPACTADOS. ABSORCIÓN DE AGUA. Norma técnica: NTC 4024 numeral 8.</t>
  </si>
  <si>
    <t>ADOQUINES DE CONCRETO PARA PAVIMENTOS. MEDICIONES. Norma técnica: NTC 2017 numeral 6.2.</t>
  </si>
  <si>
    <t>DETERMINACIÓN DE LA VISCOSIDAD DEL ASFALTO EMPLEANDO VISCOSÍMETROS CAPILARES DE VACÍO. Norma técnica: INV E – 716 - 13 ASTM D2171.</t>
  </si>
  <si>
    <t>CARACTERIZACIÓN DE LAS MEZCLAS ASFÁLTICAS ABIERTAS POR MEDIO DEL ENSAYO CANTABRO DE PÉRDIDA POR DESGASTE. Norma técnica: INV E - 760 - 13 NLT 352.</t>
  </si>
  <si>
    <t>DISEÑO DE MEZCLAS DE AGREGADOS CON CEMENTO ASFÁLTICO ESPUMADO. COMPACTACIÓN DE 6 PROBETAS. Norma técnica: INV E – 785 - 13.</t>
  </si>
  <si>
    <t>EFECTO DEL AGUA SOBRE LAS MEZCLAS ASFÁLTICAS SUELTAS. Norma técnica:  INV E – 757 - 13.</t>
  </si>
  <si>
    <t>DETERMINACIÓN DEL POTENCIAL DE REACTIVIDAD ÁLCALI DEL AGREGADOS (MÉTODO DE LAS BARRAS DE MORTERO). Norma técnica: ASTM 1260.</t>
  </si>
  <si>
    <t>ENSAYO DE PLACA CON CARGA ESTÁTICA NO REPETIDA SOBRE SUELOS Y CAPAS NO TRATADAS DE PAVIMENTOS, PARA EMPLEAR ENLA EVALUACIÓN Y EL DISEÑO DE PAVIMENTOS (NO INCLUYE TRANSPORTE NI VOLQUETA) - TOMA POR PU. Norma técnica : INV E 168-13.</t>
  </si>
  <si>
    <t>DISEÑO DE MEZCLAS DE AGREGADOS, RECICLADOS O SIN RECICLAR, CON EMULSIÓN ASFÁLTICA, MEDIANTE EL MÉTODO DE INMERSIÓN – COMPRESIÓN (INCLUYE ELABORACIÓN DE PROBETAS). Norma técnica: INV E 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</si>
  <si>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</si>
  <si>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</si>
  <si>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</si>
  <si>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</si>
  <si>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</si>
  <si>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</si>
  <si>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</si>
  <si>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</si>
  <si>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</si>
  <si>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</si>
  <si>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APIQUE MANUAL HASTA 2 M DE 1.5 M X 1.5 M - RELLENO Y ADECUACIÓN DEL SITIO - INCLUYE TRANSPORTE</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</si>
  <si>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</si>
  <si>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</si>
  <si>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</si>
  <si>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</si>
  <si>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</si>
  <si>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</si>
  <si>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</si>
  <si>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</si>
  <si>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</si>
  <si>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</si>
  <si>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</si>
  <si>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</si>
  <si>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</si>
  <si>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</si>
  <si>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</si>
  <si>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</si>
  <si>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</si>
  <si>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GRÚA TELESCÓPICA MOVIL - CARGA MÁXIMA DE 55 A 64 TONELADAS - INCLUYE TRANSPORTE DE IDA Y VUELTA, COMBUSTIBLE Y OPERARIO</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</si>
  <si>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</si>
  <si>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</si>
  <si>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</si>
  <si>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</si>
  <si>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</si>
  <si>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</si>
  <si>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</si>
  <si>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</si>
  <si>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</si>
  <si>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</si>
  <si>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</si>
  <si>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</si>
  <si>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</si>
  <si>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</si>
  <si>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</si>
  <si>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</si>
  <si>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</si>
  <si>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</si>
  <si>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</si>
  <si>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</si>
  <si>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</si>
  <si>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</si>
  <si>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</si>
  <si>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</si>
  <si>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</si>
  <si>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</si>
  <si>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</si>
  <si>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</si>
  <si>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</si>
  <si>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</si>
  <si>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</si>
  <si>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</si>
  <si>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</si>
  <si>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</si>
  <si>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</si>
  <si>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</si>
  <si>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ALQUILER CEPILLO TEXTURIZADOR DE 1.20 m. Con tubo en aluminio de 1.85 m.</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</si>
  <si>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</si>
  <si>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</si>
  <si>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</si>
  <si>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</si>
  <si>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</si>
  <si>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</si>
  <si>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</si>
  <si>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CERRAMIENTO NYLOFOR 3D PRO Altura 2.00 m Fabricada en alambre de acero galvanizado de 5mm, recubierto con pintura de Poliéster Verde, de 4.75 mm de diámetro.Concreto de 3000 psi.</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</si>
  <si>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</si>
  <si>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</si>
  <si>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</si>
  <si>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</si>
  <si>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</si>
  <si>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</si>
  <si>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</si>
  <si>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</si>
  <si>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</si>
  <si>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</si>
  <si>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</si>
  <si>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</si>
  <si>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ALQUILER EQUIPO DE PERFORACIÓN, INCLUYE  JUEGO DE BROCAS - (BARRENADORA. Incl. Trípode y elementos de perforación y extensión) Incl. OPERARIO Y COMBUSTIBLE. Incluye Stand By mínimo de 5 horas diarias.</t>
  </si>
  <si>
    <t>ADAPTADOR TERMINAL CAMPANA PVC D= 6"</t>
  </si>
  <si>
    <t>MEDICIÓN DE LA RESISTENCIA AL DESLIZAMIENTO EN ESTRUCTURA DE PAVIMENTO RÍGIDOS Y FLEXIBLES (Coeficiente de Fricción) CON CON EQUIPO DE ALTO RENDIMIENTO. Incl. movilización, toma de información, proces</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</si>
  <si>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</si>
  <si>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</si>
  <si>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</si>
  <si>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</si>
  <si>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</si>
  <si>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</si>
  <si>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</si>
  <si>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</si>
  <si>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</si>
  <si>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</si>
  <si>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</si>
  <si>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</si>
  <si>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</si>
  <si>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</si>
  <si>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</si>
  <si>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</si>
  <si>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</si>
  <si>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</si>
  <si>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</si>
  <si>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</si>
  <si>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</si>
  <si>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</si>
  <si>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</si>
  <si>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</si>
  <si>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</si>
  <si>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</si>
  <si>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</si>
  <si>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</si>
  <si>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</si>
  <si>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</si>
  <si>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</si>
  <si>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</si>
  <si>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</si>
  <si>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</si>
  <si>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</si>
  <si>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</si>
  <si>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</si>
  <si>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</si>
  <si>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</si>
  <si>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</si>
  <si>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</si>
  <si>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</si>
  <si>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</si>
  <si>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</si>
  <si>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</si>
  <si>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</si>
  <si>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</si>
  <si>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</si>
  <si>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</si>
  <si>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</si>
  <si>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</si>
  <si>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</si>
  <si>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</si>
  <si>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</si>
  <si>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</si>
  <si>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</si>
  <si>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</si>
  <si>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</si>
  <si>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</si>
  <si>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</si>
  <si>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</si>
  <si>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</si>
  <si>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</si>
  <si>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</si>
  <si>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</si>
  <si>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</si>
  <si>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</si>
  <si>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</si>
  <si>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</si>
  <si>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</si>
  <si>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</si>
  <si>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DEFLECTÓMETRO DE IMPACTO (FWD/HWD) PARA PAVIMENTO CON SUPERFICIE FLEXIBLE. Incluye movilización, carro escolta del equipo, toma de información, procesamiento y entrega de resultados. Norma técnica: INV E – 798 - 13 ASTM D4694 INV E – 797 - 13 ASTM D4695.</t>
  </si>
  <si>
    <t>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</si>
  <si>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</si>
  <si>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</si>
  <si>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</si>
  <si>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</si>
  <si>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</si>
  <si>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</si>
  <si>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</si>
  <si>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</si>
  <si>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</si>
  <si>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</si>
  <si>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DETERMINACIÓN DE ESPESORES EN ESTRUCTURA DE PAVIMENTO CON EQUIPO GEORRADAR, EQUIPADO MÍNIMO CON DOS ANTENAS DE OPERACIÓN, CON FRECUENCIAS: LA PRIMERA COMO MÍNIMO 1000 MHZ Y LA SEGUNDA ENTRE 300 Y 600. Norma técnica: ASTM D4748.</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</si>
  <si>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</si>
  <si>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TRANSVERSAL EN ESTRUCTURA DE PAVIMENTO CON PERFILÓMETRO LASER Y DETERMINACIÓN DE LA IRREGULARIDAD SUPERFICIAL (AHUELLAMIENTO). Incluye movilización y carro escolta del equipo y toma</t>
  </si>
  <si>
    <t>MEDICIÓN DE PERFIL DE MACROTEXTURA EN ESTRUCTURA DE  PAVIMENTO CON PERFILÓMETRO LASER Y DETERMINACIÓN DE LA PROFUNDIDAD MEDIA DEL PERFIL (MDP). Incluye movilización y carro escolta del equipo y toma d. Norma técnica: ASTM E1845.</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</si>
  <si>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</si>
  <si>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</si>
  <si>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</si>
  <si>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RADIOGRÁFICO. Norma técnica: ASTM E94.</t>
  </si>
  <si>
    <t>EVALUACIÓN DEL GRADO DE LIMPIEZA MANUAL. Norma técnica: SSPC-SP2.</t>
  </si>
  <si>
    <t>EVALUACIÓN DEL GRADO DE LIMPIEZA MANUAL Y MECÁNICA. Norma técnica: SSPC-SP3.</t>
  </si>
  <si>
    <t>EVALUACIÓN DEL GRADO DE LIMPIEZA POR CHORRO ABRASIVO A GRADO METAL BLANCO BASADO EN EL PATRÓN SSPC - VIS1. Norma técnica: SSPC-SP5 SSPC-SP7.</t>
  </si>
  <si>
    <t>EVALUACIÓN DEL GRADO DE RUGOSIDAD DEL RECUBRIMIENTO. Norma técnica: NTC 3951  ASTM D4417.</t>
  </si>
  <si>
    <t>EVALUACIÓN DE CONDICIONES AMBIENTALES (EN EL MOMENTO DE LA APLICACIÓN DEL RECUBRIMIENTO). Norma técnica: NTC 3951  ASTM E337.</t>
  </si>
  <si>
    <t>INSPECCIÓN VISUAL PARA EVALUACIÓN DE DEFECTOS Y DEFINICIÓN DE PROCEDIMIENTOS DE REPARACIÓN. Norma técnica: ASTM 123A/123M.</t>
  </si>
  <si>
    <t>TRACCIÓN DE ACERO ESTRUCTURAL. Norma técnica: NTC 3353 - ASTM E8.</t>
  </si>
  <si>
    <t>TRACCIÓN DE BARRAS LISAS Y CORRUGADAS EN ACERO AL CARBONO. Norma técnica: NTC 2289 NTC 3353 ASTM A370.</t>
  </si>
  <si>
    <t>TRACCIÓN DE ALAMBRE DE ACERO/TORON DE ACERO. Norma técnica: NTC 2289 NTC 3353 ASTM A370.</t>
  </si>
  <si>
    <t>DUREZA ROCKWELL DE MATERIALES METÁLICOS (ALUMINIO). Norma técnica: ASTM E18.</t>
  </si>
  <si>
    <t>DETERMINACIÓN DE LA EXPANSIÓN DEL CEMENTO EN BARRAS DE MORTERO SUMERGIDAS AL AGUA. Norma técnica: NTC - 4927.</t>
  </si>
  <si>
    <t>DETERMINACIÓN DE LA ACTIVIDAD PUZOLÁNICA EN CEMENTOS CON PUZOLANA. Norma técnica: NTC - 1512.</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</si>
  <si>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</si>
  <si>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</si>
  <si>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</si>
  <si>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</si>
  <si>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</si>
  <si>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FLUJO LIBRE, FLUJO RESTRINGIDO Y SEGREGACIÓN EN CONCRETOS AUTOCOMPACTANTES. Norma técnica: NTC 5222.</t>
  </si>
  <si>
    <t>TIEMPO DE FRAGUADO DE MEZCLAS DE CONCRETO POR MEDIO DE SU RESISTENCIA A LA PENETRACIÓN. Norma técnica: NTC 890.</t>
  </si>
  <si>
    <t>TOMA DE LECTURAS DIARIAS PARA ESTIMAR LA RESISTENCIA DEL CONCRETO POR EL MÉTODO DE MADUREZ. Norma técnica: NTC 3756.</t>
  </si>
  <si>
    <t>RESISTENCIA A LA PENETRACIÓN PISTÓN DE 50 MM DE DIÁMETRO. Norma técnica: ASTM D6241.</t>
  </si>
  <si>
    <t>TAMAÑO DE  ABERTURA APARENTE. Norma técnica: ASTM D4751 NTC-2255-2003.</t>
  </si>
  <si>
    <t>ESTABILIDAD  ULTRAVIOLETA POR HR. Norma técnica: ASTM D4355.</t>
  </si>
  <si>
    <t>DENSIDAD DE PLÁSTICOS MEDIANTE LA TÉCNICA DE GRADIENTE DE DENSIDAD. Norma técnica: ASTM D1505.</t>
  </si>
  <si>
    <t>DENSIDAD Y GRAVEDAD ESPECÍFICA (DENSIDAD RELATIVA) DE PLÁSTICOS POR DESPLAZAMIENTO. Norma técnica: ASTM D792.</t>
  </si>
  <si>
    <t>ESPESOR NOMINAL DE LOS GEOSINTÉTICOS. Norma técnica: ASTM D5199.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</si>
  <si>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</si>
  <si>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</si>
  <si>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</si>
  <si>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</si>
  <si>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</si>
  <si>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</si>
  <si>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</si>
  <si>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</si>
  <si>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</si>
  <si>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EMULSIÓN ASFÁLTICA. Norma técnica: INV E – 761 - 13 ASTM D244.</t>
  </si>
  <si>
    <t>ESTABILIDAD DE LAS EMULSIONES ASFÁLTICAS DURANTE EL ALMACENAMIENTO. Norma técnica: INV E – 764 - 13 ASTM D 6930 NLT 140.</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</si>
  <si>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</si>
  <si>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</si>
  <si>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</si>
  <si>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</si>
  <si>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</si>
  <si>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</si>
  <si>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</si>
  <si>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</si>
  <si>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</si>
  <si>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</si>
  <si>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</si>
  <si>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</si>
  <si>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COMPRESIÓN DE PLÁSTICOS RÍGIDOS. Norma técnica: ASTM D695.</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</si>
  <si>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</si>
  <si>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</si>
  <si>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</si>
  <si>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</si>
  <si>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</si>
  <si>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</si>
  <si>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TRANSFORMADOR SEMISUMERGIBLE 115 KVA, 11.4 / 0.208-0.120 KV DYN5 (Suministro e instalación).</t>
  </si>
  <si>
    <t>TRANSFORMADOR SEMISUMERGIBLE 150 KVA 11.4 /0.208-0.120 KV DYN5.  (Suministro e instalación)</t>
  </si>
  <si>
    <t>SECCIONADOR O CAJA DE MANIOBRA DE 6 VÍAS, E-S 600, D200, SERIE 15 KV.</t>
  </si>
  <si>
    <t>SECCIONADOR O CAJA DE MANIOBRA DE 4 VÍAS, E-S 600, D200, SERIE 15 KV.</t>
  </si>
  <si>
    <t>BARRAJE PREFORMADO BT DE 6 SALIDAS PARA AP INCLUYE FUSIBLE DE PROTECCIÓN DE CABLE 500 AMP, NORMA CODENSA SC340. JGO x1. INCLUYE SOPORTE PARA BARRAJE JGOx2.</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</si>
  <si>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</si>
  <si>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</si>
  <si>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</si>
  <si>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</si>
  <si>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</si>
  <si>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</si>
  <si>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</si>
  <si>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</si>
  <si>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</si>
  <si>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</si>
  <si>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</si>
  <si>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</si>
  <si>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</si>
  <si>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</si>
  <si>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</si>
  <si>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</si>
  <si>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</si>
  <si>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</si>
  <si>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</si>
  <si>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</si>
  <si>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CIELORASO TIPO PANEL 300 C LISO LAMINA ALUMINIO 0.70 MM O SIMILAR. INCLUYE ESTRUCTURA SOPORTE CON PORTAPANEL EN ALUZINC, PINTURA POLIESTER 1 CARA, SOPORTES, ANCLAJES Y REMATES PERIMETRALES.</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</si>
  <si>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</si>
  <si>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</si>
  <si>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</si>
  <si>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</si>
  <si>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</si>
  <si>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</si>
  <si>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</si>
  <si>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TAPÓN INFERIOR Y SUPERIOR PARA TUBERÍA INCLINÓMETRO</t>
  </si>
  <si>
    <t>ACOPLE PARA TUBERÍA INCLINÓMETRO</t>
  </si>
  <si>
    <t>PIEZOMETRO DE HILO VIBRATIL PARA PRESIÓN DE 0.30 MPA</t>
  </si>
  <si>
    <t>CABLE PVC PARA PIZÓMETRO</t>
  </si>
  <si>
    <t>TUBERÍA PARA INCLINÓMETRO D= 70mm (Tubo de 3m)</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</si>
  <si>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</si>
  <si>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</si>
  <si>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</si>
  <si>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</si>
  <si>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</si>
  <si>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</si>
  <si>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UNIDAD LECTORA PARA PIEZÓMETRO</t>
  </si>
  <si>
    <t>MÓDULOS SONOROS (Incluye suministro e instalación)</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</si>
  <si>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</si>
  <si>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</si>
  <si>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</si>
  <si>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</si>
  <si>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</si>
  <si>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</si>
  <si>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</si>
  <si>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</si>
  <si>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</si>
  <si>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</si>
  <si>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</si>
  <si>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</si>
  <si>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</si>
  <si>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</si>
  <si>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UNIÓN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</si>
  <si>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</si>
  <si>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</si>
  <si>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</si>
  <si>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</si>
  <si>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</si>
  <si>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</si>
  <si>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VÁLVULA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</si>
  <si>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</si>
  <si>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</si>
  <si>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</si>
  <si>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</si>
  <si>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LUMINARIA CELSA ACROLED 12W. DRIVER ELECTRONICO 120-277VAC. 4.000K. VIDA UTIL = 100.000 HORAS. SUMINISTRO E INSTALACIÓN, NO INCLUYE CABLEADO</t>
  </si>
  <si>
    <t>REDUCCION AC  8"x4" EXTREMO LISO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</si>
  <si>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</si>
  <si>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</si>
  <si>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</si>
  <si>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</si>
  <si>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</si>
  <si>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</si>
  <si>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</si>
  <si>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</si>
  <si>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</si>
  <si>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</si>
  <si>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</si>
  <si>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</si>
  <si>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</si>
  <si>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</si>
  <si>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</si>
  <si>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</si>
  <si>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</si>
  <si>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GIMNASIO EXTERIOR-DOBLE SWING. SUMINISTRO E INSTALACIÓN</t>
  </si>
  <si>
    <t>BRIDA LOCA POLIETILENO D= 8"</t>
  </si>
  <si>
    <t>PORTABRIDA POLIETILENO D= 8"</t>
  </si>
  <si>
    <t>UNIÓN PE 6"</t>
  </si>
  <si>
    <t>BRIDA LOCA POLIETILENO D= 4"</t>
  </si>
  <si>
    <t>PORTABRIDA POLIETILENO D= 4"</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</si>
  <si>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</si>
  <si>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</si>
  <si>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</si>
  <si>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</si>
  <si>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</si>
  <si>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</si>
  <si>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</si>
  <si>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</si>
  <si>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</si>
  <si>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</si>
  <si>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</si>
  <si>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</si>
  <si>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</si>
  <si>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</si>
  <si>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</si>
  <si>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</si>
  <si>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</si>
  <si>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</si>
  <si>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TAPÓN HD EXTREMO LISO D=2"</t>
  </si>
  <si>
    <t>TEE HD 3"</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</si>
  <si>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</si>
  <si>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</si>
  <si>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</si>
  <si>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</si>
  <si>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</si>
  <si>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</si>
  <si>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</si>
  <si>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</si>
  <si>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</si>
  <si>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</si>
  <si>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</si>
  <si>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</si>
  <si>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</si>
  <si>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</si>
  <si>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</si>
  <si>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VÁLVULA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</si>
  <si>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</si>
  <si>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</si>
  <si>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</si>
  <si>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</si>
  <si>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LUMINARIA LED 22.7 W, 120 V, 60 HZ (INCLUYE ACCESORIOS DE INSTALACIÓN Y FIJACIÓN, CAJA DE SALIDA, ELEMENTOS DE CONEXIÓN, DE EMPALME Y DE MONTAJE NO INCLUYE TUBERIA NI CABLEADO)</t>
  </si>
  <si>
    <t>LUMINARIA LED 19 W, 120 V, 60 HZ (INCLUYE ACCESORIOS DE INSTALACIÓN Y FIJACIÓN, CAJA DE SALIDA, ELEMENTOS DE CONEXIÓN, DE EMPALME Y DE MONTAJE). NO INCLUYE TUBERIA NI CABLEADO)</t>
  </si>
  <si>
    <t>BATERIA EXTERNA DE EMERGENCIA 120 V, 60 HZ, (PROPORCIONA ENERGÍA POR 90 MIN A LAS LUMINARIAS)</t>
  </si>
  <si>
    <t>BREAKER INDUSTRIAL GRADUABLE DE 40A HASTA 100A</t>
  </si>
  <si>
    <t>BLOQUE DE CEMENTO MACIZO 6X20X20 COLOR ARENA, CHOCOLATE O SIMILAR</t>
  </si>
  <si>
    <t>RECEPCIÓN DE NIDOS RESCATADOS  (MAXIMO 3 HUEVOS).</t>
  </si>
  <si>
    <t>GUACAL PARA TRASLADO DE FAUNA</t>
  </si>
  <si>
    <t>BLOQUE DE CEMENTO MACIZO 6X20X20 COLOR OCRE</t>
  </si>
  <si>
    <t>ELEMENTOS PARA AHUYENTAMIENTO DE AVIFAUNA</t>
  </si>
  <si>
    <t>RECEPCIÓN DE AVES RESCATADAS</t>
  </si>
  <si>
    <t>INFORME SOBRE LAS AVES RESCATADAS</t>
  </si>
  <si>
    <t>CABLE MONOPOLAR DE COBRE, HF FR PARA 600 V  C.A. CALIBRE No. 12 AWG</t>
  </si>
  <si>
    <t>POSTE ORNAMENTAL METALICO, H=5M</t>
  </si>
  <si>
    <t>TAQUILLA DE PAGO TIPO 2 (Suministro e instalación)</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</si>
  <si>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</si>
  <si>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</si>
  <si>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</si>
  <si>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</si>
  <si>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</si>
  <si>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</si>
  <si>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</si>
  <si>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</si>
  <si>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</si>
  <si>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</si>
  <si>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</si>
  <si>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</si>
  <si>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</si>
  <si>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</si>
  <si>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</si>
  <si>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</si>
  <si>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</si>
  <si>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</si>
  <si>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</si>
  <si>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</si>
  <si>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</si>
  <si>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</si>
  <si>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</si>
  <si>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</si>
  <si>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SUBESTACIÓN SUMERGIBLE NORMA CTS594 (Incl. Transporte, sumin, instal, pruebas y puesta en funcionamiento).EXCLUSIVA PARA ESPACIO PUBLICO. INCL. TRANSFORMADOR 30 KVA TRIFASICO, 11400/380-240V, 60HZ.</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</si>
  <si>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</si>
  <si>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</si>
  <si>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</si>
  <si>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</si>
  <si>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</si>
  <si>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</si>
  <si>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</si>
  <si>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</si>
  <si>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</si>
  <si>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</si>
  <si>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</si>
  <si>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</si>
  <si>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</si>
  <si>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</si>
  <si>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</si>
  <si>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</si>
  <si>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MÉTODOS PARA MUESTREO Y ENSAYOS DE UNIDADES DE MAMPOSTERÍA Y OTROS PRODUCTOS DE ARCILLA. COEFICIENTE DE SATURACIÓN. Norma Técnica: NTC 4017 numeral 10.4.4</t>
  </si>
  <si>
    <t>RESISTENCIA A LA ABRASIÓN POR CHORRO DE ARENA (SANDBLASTING). Norma Técnica: INV-425-13 ASTM C418</t>
  </si>
  <si>
    <t>PIEZA DE REMATE CURVA A117 PARA RAMPA TIPO C (600x400x450mm)</t>
  </si>
  <si>
    <t>SARDINEL ESPECIAL A116 PARA RAMPA TIPO C (600x600x350mm)</t>
  </si>
  <si>
    <t>PIEZA DE REMATE A115 PARA RAMPA VEHICULAR TIPO B (600x400x450mm)</t>
  </si>
  <si>
    <t>TEE HD EXTREMO LISO 3" x 3"</t>
  </si>
  <si>
    <t>KIT DE NIVELACIÓN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</si>
  <si>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</si>
  <si>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</si>
  <si>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</si>
  <si>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</si>
  <si>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</si>
  <si>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</si>
  <si>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</si>
  <si>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</si>
  <si>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</si>
  <si>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</si>
  <si>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</si>
  <si>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HERRAJE ANTI PÁNICO PARA PUERTA PRACTICABLE DE MADERA 2 HOJAS. Suministro e instalación.</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</si>
  <si>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</si>
  <si>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</si>
  <si>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</si>
  <si>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</si>
  <si>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</si>
  <si>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</si>
  <si>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</si>
  <si>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</si>
  <si>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</si>
  <si>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</si>
  <si>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</si>
  <si>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</si>
  <si>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</si>
  <si>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</si>
  <si>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</si>
  <si>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</si>
  <si>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</si>
  <si>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</si>
  <si>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</si>
  <si>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</si>
  <si>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</si>
  <si>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</si>
  <si>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</si>
  <si>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</si>
  <si>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</si>
  <si>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</si>
  <si>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</si>
  <si>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</si>
  <si>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</si>
  <si>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LUMINARIA YOA MAXI 72 W</t>
  </si>
  <si>
    <t>SOPORTE PARA LUMINARIA YOA MAXI 72 W</t>
  </si>
  <si>
    <t>FOTOCELDA PARA LUMINARIA YOA MAXI 72 W</t>
  </si>
  <si>
    <t>POSTE EN FIBRA DE VIDRIO H=6m</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</si>
  <si>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</si>
  <si>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</si>
  <si>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</si>
  <si>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</si>
  <si>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</si>
  <si>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</si>
  <si>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</si>
  <si>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</si>
  <si>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</si>
  <si>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</si>
  <si>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</si>
  <si>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</si>
  <si>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</si>
  <si>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</si>
  <si>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</si>
  <si>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</si>
  <si>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</si>
  <si>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</si>
  <si>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</si>
  <si>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</si>
  <si>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</si>
  <si>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</si>
  <si>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</si>
  <si>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</si>
  <si>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</si>
  <si>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</si>
  <si>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</si>
  <si>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</si>
  <si>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</si>
  <si>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</si>
  <si>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</si>
  <si>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</si>
  <si>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</si>
  <si>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</si>
  <si>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</si>
  <si>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</si>
  <si>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</si>
  <si>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</si>
  <si>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</si>
  <si>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</si>
  <si>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</si>
  <si>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</si>
  <si>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</si>
  <si>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CUCHARO H= 1.5 m (Incluye aplicación y mezcla se sustrato, tutor, amarre y siembra. Incluye transporte y disposición final de sobrantes en sitio autorizado. Suministro y plantación).</t>
  </si>
  <si>
    <t>TELA PARA CERRAMIENTO 55 gr/m2, COLOR BLANCO, ANCHO = 2.10m</t>
  </si>
  <si>
    <t>ESPUMA DE POLIETILENO, ANCHO = 1.00 m,  ESPESOR = 5 mm</t>
  </si>
  <si>
    <t>HELECHO MACHO H=1.0mt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</si>
  <si>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</si>
  <si>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</si>
  <si>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</si>
  <si>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</si>
  <si>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</si>
  <si>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</si>
  <si>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</si>
  <si>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</si>
  <si>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</si>
  <si>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</si>
  <si>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</si>
  <si>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</si>
  <si>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</si>
  <si>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</si>
  <si>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</si>
  <si>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</si>
  <si>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</si>
  <si>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</si>
  <si>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</si>
  <si>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</si>
  <si>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</si>
  <si>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</si>
  <si>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</si>
  <si>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</si>
  <si>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</si>
  <si>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</si>
  <si>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</si>
  <si>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</si>
  <si>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</si>
  <si>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</si>
  <si>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SERVICIO ESPECIAL DE RECOLECCIÓN A PARTIR DE CAJAS DE AMPLIROLL - APYO CON MAQUINARIA. - RECOLECCIÓN POR M3 AFORO No. 1 (Incluye pajarita)</t>
  </si>
  <si>
    <t>TAPABOCAS DESECHABLE. (Según Apéndice Bioseguridad Covid 19)_ Exento de IVA de forma temporal</t>
  </si>
  <si>
    <t>HIPOCLORITO - (Según Apéndice Bioseguridad Covid 19)_ Exento de IVA de forma temporal</t>
  </si>
  <si>
    <t>TEE PE100 PN16 12"X6"</t>
  </si>
  <si>
    <t>ANGEO PLÁSTICO</t>
  </si>
  <si>
    <t>TRAGANTE CÚPULA CONCÉNTRICA DE 8"x 6" EN ALUMINIO</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</si>
  <si>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</si>
  <si>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</si>
  <si>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</si>
  <si>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</si>
  <si>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</si>
  <si>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</si>
  <si>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</si>
  <si>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</si>
  <si>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</si>
  <si>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</si>
  <si>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</si>
  <si>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</si>
  <si>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</si>
  <si>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</si>
  <si>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</si>
  <si>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</si>
  <si>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</si>
  <si>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SARDINEL DRENANTE h=255mm, Long=1m</t>
  </si>
  <si>
    <t>SARDINEL DE DRENAJE RD200 H=33cm Long=0,5m - INSPECCIÓN</t>
  </si>
  <si>
    <t>SARDINEL DRENANTE h=255mm, Long=0,5m-INSPECCIÓN</t>
  </si>
  <si>
    <t>TAPA INICIO / FINAL PARA SARDINEL DRENANTE H=255mm</t>
  </si>
  <si>
    <t>TAPA INICIO / FINAL PARA SARDINEL DE DRENAJE RD 200 H:33</t>
  </si>
  <si>
    <t>BLOQUE DE CEMENTO MACIZO 4.2MPA VERDE DE 6X10X20 cm.</t>
  </si>
  <si>
    <t>MICROFIBRA SINTÉTICA MULTIFILAMENTO  DE POLIPROPILENO</t>
  </si>
  <si>
    <t>RESISTENCIA A LA TRACCIÓN DE RECUBRIMIENTOS, UTILIZANDO PROBADORES PORTÁTILES DE ADHERENCIA. Norma Técnica: NTC 3916 ASTM D4541</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</si>
  <si>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</si>
  <si>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</si>
  <si>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</si>
  <si>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</si>
  <si>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</si>
  <si>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</si>
  <si>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</si>
  <si>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</si>
  <si>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</si>
  <si>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</si>
  <si>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</si>
  <si>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</si>
  <si>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</si>
  <si>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</si>
  <si>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</si>
  <si>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</si>
  <si>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</si>
  <si>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</si>
  <si>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</si>
  <si>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</si>
  <si>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COMPRESIÓN INCONFINADA DE MEZCLAS COMPACTADAS DE SUELO-CAL CON MEDICIÓN DE ESFUERZO-DEFORMACIÓN. Norma Técnica INVE 605 -13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</si>
  <si>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</si>
  <si>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</si>
  <si>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</si>
  <si>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</si>
  <si>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</si>
  <si>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VALORACIÓN DE LA CONTINUIDAD EN PELÍCULA. Norma Técnica NTC 3951 ASTM D5162</t>
  </si>
  <si>
    <t>MÉTODO DE ENSAYO PARA DETERMINAR LA FINURA DEL CEMENTO HIDRÁULICO UTILIZANDO EL TAMIZ DE 45 mm (No. 325). Norma Técnica NTC 294</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</si>
  <si>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</si>
  <si>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</si>
  <si>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</si>
  <si>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</si>
  <si>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</si>
  <si>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</si>
  <si>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</si>
  <si>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</si>
  <si>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Detección y Georreferenciación con equipos GPR (Radares de penetración terrestre) y de detección EM de tuberías enterradas bajo superficie - Incluye Equipos GNSS, Transporte, Mano de obra, informe, radargrama, planos y demás costos asociados a la actividad.</t>
  </si>
  <si>
    <t>AFOROS DE TRANSITO (MOTORIZADOS Y NO MOTORIZADOS) A PARTIR DE CAPTURA DE VIDEO. Incluye digitación y entrega de base de datos en archivo Excel. Captura día hábil y no hábil, con sus respectivos movimientos. Incluye todos los costos directos e indirectos</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</si>
  <si>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</si>
  <si>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</si>
  <si>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</si>
  <si>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</si>
  <si>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Proyecto Av.Boyacá desde la AC 170 hasta la AC 183: GEOBLOQUE DE POLIESTIRENO EXPANDIDO  EPS DENSIDAD 29 a 30 Kg/m3</t>
  </si>
  <si>
    <t>Proyecto Av.Boyacá desde la AC 170 hasta la AC 183: COLLAR DERIVACIÓN DE 8" x 1"</t>
  </si>
  <si>
    <t>Proyecto Av.Boyacá desde la AC 170 hasta la AC 183_CAMARA PREFABRICADA PZ8  RECTA DIAMETRO INTERNO: 1.10m , ESPESOR DE PARED: 0.126 , INCLUYE AROTAPA Y TAPA</t>
  </si>
  <si>
    <t>Proyecto Av.Boyacá desde la AC 170 hasta la AC 183: CAMARA PZ10 PREFABRICADA RECTA DIAMETRO INTERNO: 1.20m , ESPESOR DE PARED: 0.136 , INCLUYE AROTAPA Y TAPA</t>
  </si>
  <si>
    <t>Proyecto Av.Boyacá desde la AC 170 hasta la AC 183: POSTE EN MADERA ESTRUCTURAL INMUNIZADA (EUCALIPTO) DIAMETRO 17 A 20cm</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</si>
  <si>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</si>
  <si>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JUNTA DE DILATACIÓN ELASTOMÉRICA 230 MOVIMIENTO 230mm+/-115mm MODULOS 1.83 m</t>
  </si>
  <si>
    <t>Proyecto Intersección a Desnivel Autopista Sur (NQS) con Av. Bosa: CEMENTO ASFÁLTICO 60-70</t>
  </si>
  <si>
    <t>Proyecto Intersección a Desnivel Autopista Sur (NQS) con Av. Bosa: TUBERÍA HD, ACUEDUCTO, PN 16, D=300 MM - 12"</t>
  </si>
  <si>
    <t>Proyecto Intersección a Desnivel Autopista Sur (NQS) con Av. Bosa: TUBERÍA HD, ACUEDUCTO, PN 16, D=150 MM - 6"</t>
  </si>
  <si>
    <t>Proyecto Intersección a Desnivel Autopista Sur (NQS) con Av. Bosa: TUBERÍA HD, ACUEDUCTO, PN 16, D=100 MM - 4"</t>
  </si>
  <si>
    <t>Proyecto Intersección a Desnivel Autopista Sur (NQS) con Av. Bosa: TUBERÍA HD, ACUEDUCTO, PN 16, D=200 mm - 8"</t>
  </si>
  <si>
    <t>Proyecto Intersección a Desnivel Autopista Sur (NQS) con Av. Bosa: TUBERÍA HD, ACUEDUCTO, PN 16, D=400 MM - 14"</t>
  </si>
  <si>
    <t>Proyecto Intersección a Desnivel Autopista Sur (NQS) con Av. Bosa: CENIZA</t>
  </si>
  <si>
    <t>Proyecto Intersección a Desnivel Autopista Sur (NQS) con Av. Bosa: JUNTA DE DILATACIÓN ELASTOMÉRICA 160 MOVIMIENTO 160mm+/-80mm MODULOS 2 m</t>
  </si>
  <si>
    <t>Proyecto Intersección a Desnivel Autopista Sur (NQS) con Av. Bosa: BASE BG TIPO A ESTABILIZADA CON ASFALTO EN CALIENTE (ASFALTO 5% 80-100)_ENTREGADO EN PLANTA</t>
  </si>
  <si>
    <t>Proyecto Intersección a Desnivel Autopista Sur (NQS) con Av. Bosa: TAPA DE SEGURIDAD Ø0.60m SEGÚN NP-013 EAAB (TAPAS PARA ACUEDUCTO ANEXO NP-013-8 ANEXO H)</t>
  </si>
  <si>
    <t>Proyecto Intersección a Desnivel Autopista Sur (NQS) con Av. Bosa: TANQUE + TAPA FILTRO ANAEROBICO 2000 LT NEGRO/TAPA ROJA</t>
  </si>
  <si>
    <t>Proyecto Intersección a Desnivel Autopista Sur (NQS) con Av. Bosa: CODO 90° BRIDADO, D 3" (DN80), ASTM A126, GALVANIZADO ASTM A123, GR. 65-45-12 CONEXIONES BRIDADAS ASME B16.42, RF, CLASE 150 LB</t>
  </si>
  <si>
    <t>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</si>
  <si>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Proyecto Intersección a Desnivel Autopista Sur (NQS) con Av. Bosa: AISLADOR SÍSMICO CON NÚCLEO DE PLOMO (DIÁMETRO 1.20 m, DESPLAZAMIENTO MÁXIMO 150 mm Y CARGA AXIAL MÁXIMA 10000 kN).  INCLUYE ENSAYO DE CALIDAD LRB AL 20%</t>
  </si>
  <si>
    <t>Proyecto Intersección a Desnivel Autopista Sur (NQS) con Av. Bosa: CEMENTO EXPANSIVO</t>
  </si>
  <si>
    <t>Proyecto Intersección a Desnivel Autopista Sur (NQS) con Av. Bosa: ROBLE AUSTRALIANO H=1.5 (Incluye siembra, tierra, abono, transporte y tutor)</t>
  </si>
  <si>
    <t>Proyecto Intersección a Desnivel Autopista Sur (NQS) con Av. Bosa: CAUCHO TEQUENDAMA H=1.5 (Incluye siembra, tierra, abono, transporte y tutor)</t>
  </si>
  <si>
    <t>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t>
  </si>
  <si>
    <t>Proyecto Intersección a Desnivel Autopista Sur (NQS) con Av. Bosa: Cinturón de Cierre en Acero φ16" revestido con Pintura Anticorrosiva. L=0,30m. Fabricado a partir de Lámina ASTM A 36 de Espesor 6mm. Presión de Trabajo = 150 psi.</t>
  </si>
  <si>
    <t>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t>
  </si>
  <si>
    <t>Proyecto Intersección a Desnivel Autopista Sur (NQS) con Av. Bosa: Cinturón de Cierre en Acero φ 24" revestido con Pintura Anticorrosiva. L=0,30m. Fabricado apartir de Lámina ASTM A 36 de Espesor 6mm. Presión de Trabajo = 150 psi.</t>
  </si>
  <si>
    <t>Proyecto Intersección a Desnivel Autopista Sur (NQS) con Av. Bosa: Cinturón de Cierre en Acero φ36" revestido con Pintura Anticorrosiva. L=0,30m. Fabricado apartir de Lámina ASTM A 36 de Espesor 6mm. Presión de Trabajo = 150 psi.</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</si>
  <si>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t>
  </si>
  <si>
    <t>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</si>
  <si>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t>
  </si>
  <si>
    <t>Proyecto Intersección a Desnivel Autopista Sur (NQS) con Av. Bosa: Compensador de dilatación de goma DN-400 con cuerpo en EPDM y refuerzo de nylon; con bridas giratorias zincadas en acero carbono taladradas según ASA 150 lbs. L= 130 mm.</t>
  </si>
  <si>
    <t>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t>
  </si>
  <si>
    <t>Proyecto Intersección a Desnivel Autopista Sur (NQS) con Av. Bosa: ROBLE AUSTRALIANO H-1.5 (Incluye siembra, tierra, abono, transporte y tutor)</t>
  </si>
  <si>
    <t>Proyecto Intersección a Desnivel Autopista Sur (NQS) con Av. Bosa: CAUCHO TEQUENDAMA H- 1.5 (Incluye siembra, tierra, abono, transporte y tutor)</t>
  </si>
  <si>
    <t>Proyecto Intersección a Desnivel Autopista Sur (NQS) con Av. Bosa: VÁLVULA DE MARIPOSA Ø 16"A BRIDA - BRIDA (A) (150 PSI)</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</si>
  <si>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</si>
  <si>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</si>
  <si>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</si>
  <si>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</si>
  <si>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</si>
  <si>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</si>
  <si>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</si>
  <si>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</si>
  <si>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</si>
  <si>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</si>
  <si>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</si>
  <si>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</si>
  <si>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</si>
  <si>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</si>
  <si>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</si>
  <si>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</si>
  <si>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</si>
  <si>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</si>
  <si>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</si>
  <si>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GEORADAR(GPR)- Ground Penetrating Radar. Señal electromagnética de alta frecuencia, barrido con antena. Detección de redes</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</si>
  <si>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</si>
  <si>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</si>
  <si>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MARCO Y TAPA PARA CAJA DE INSPECCION CODENSA CS290</t>
  </si>
  <si>
    <t>PROYECTO CONSTRUCCIÓN DE LA AVENIDA BOYACÁ (AK 72) CÁMARA GRP P271 TIPO II (0°) DN ENTRADA 2000 DN SALIDA 2000 (BL1+BL2=2250 MM) DN CHIMENEA  1200 (H=1550 MM), INCLUYE ESCALERA Y ACCESORIOS, NO INCLUYE TRANSPORTE NI TUBERÍA. SUMINISTRO</t>
  </si>
  <si>
    <t>PROYECTO CONSTRUCCIÓN DE LA AVENIDA BOYACÁ (AK 72) CÁMARA GRP P2 TIPO II (1°-30°) DN ENTRADA 2000 DN SALIDA 2000 (BL1+BL2=3200 MM) DN CHIMENEA  1200 (H=1550 MM), INCLUYE ESCALERA Y ACCESORIOS, NO  INCLUYE TRANSPORTE NI TUBERÍA. SUMINISTRO.</t>
  </si>
  <si>
    <t>PROYECTO CONSTRUCCIÓN DE LA AVENIDA BOYACÁ (AK 72) CÁMARA GRP P70 TIPO II (31°-60°) DN ENTRADA 2000 DN SALIDA 2000 (BL1+BL2=3800 MM) DN CHIMENEA  1200 (H=1550 MM), INCLUYE ESCALERA Y ACCESORIOS, NO INCLUYE TRANSPORTE NI TUBERÍA. SUMINISTRO</t>
  </si>
  <si>
    <t>ALQUILER SOPLETE GAS 2,5 CM BOQUILLA DIÁMETRO CON GATILLO QUEMADOR DISCOVER</t>
  </si>
  <si>
    <t>RECARGA DE CILINDRO DE GAS 40 LB</t>
  </si>
  <si>
    <t>MANTO ASFÁLTICO IMPERMEABILIZANTE HDPE + FP 250</t>
  </si>
  <si>
    <t>EMULSIÓN ASFÁLTICA IMPERMEABILIZANTE ED-9 - Impermeabilización y reparación de humedad. (Tambor de 55 galones)</t>
  </si>
  <si>
    <t>COPA T11 4X2 PULG GRAMOS 24 DESBASTE CARBONO</t>
  </si>
  <si>
    <t>ANDAMIO CERTIFICADO MULTIDIRECCIONAL, 1 TORRE, SECCIÓN  DE 1.4 X 1.4 M, ALTURA DE ANDAMIO 3 M</t>
  </si>
  <si>
    <t>TEJIDO DE FIBRA DE CARBONO PARA REFORZAMIENTO ESTRUCTURAL. Rollo de 50cm x 100M</t>
  </si>
  <si>
    <t>MORTERO SIN CONTRACCIÓN PARA ANCLAJES Y RELLENOS DE PRECISIÓN</t>
  </si>
  <si>
    <t>APOYO ELASTOMÉRICO D60 400MM X 69MM CON 5 PLATINAS DE REFUERZO INTERNO</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</si>
  <si>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</si>
  <si>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</si>
  <si>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</si>
  <si>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</si>
  <si>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</si>
  <si>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</si>
  <si>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</si>
  <si>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</si>
  <si>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</si>
  <si>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</si>
  <si>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</si>
  <si>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</si>
  <si>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</si>
  <si>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</si>
  <si>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</si>
  <si>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</si>
  <si>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</si>
  <si>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</si>
  <si>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</si>
  <si>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</si>
  <si>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</si>
  <si>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</si>
  <si>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</si>
  <si>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</si>
  <si>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</si>
  <si>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</si>
  <si>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</si>
  <si>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</si>
  <si>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</si>
  <si>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</si>
  <si>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</si>
  <si>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Ecomuro 40x40x20 cm Mamposteria</t>
  </si>
  <si>
    <t>Ampliacion puente vehicular calle 153 por Autonorte - Lamina súper T formaleta 1200 x 1600 x 15 mm</t>
  </si>
  <si>
    <t>Ampliacion puente vehicular calle 153 por Autonorte - Pruebas PIT a pilotes de 0.50-0.60m de diámetro</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</si>
  <si>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</si>
  <si>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</si>
  <si>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</si>
  <si>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</si>
  <si>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</si>
  <si>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</si>
  <si>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</si>
  <si>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</si>
  <si>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</si>
  <si>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</si>
  <si>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</si>
  <si>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</si>
  <si>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</si>
  <si>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</si>
  <si>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</si>
  <si>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</si>
  <si>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</si>
  <si>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</si>
  <si>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</si>
  <si>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</si>
  <si>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</si>
  <si>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</si>
  <si>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</si>
  <si>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</si>
  <si>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</si>
  <si>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</si>
  <si>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</si>
  <si>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</si>
  <si>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</si>
  <si>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</si>
  <si>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</si>
  <si>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</si>
  <si>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</si>
  <si>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t>
  </si>
  <si>
    <t>AMPLIACION PUENTE VEHICULAR CALLE 153 POR AUTONORTE - EXTENSOMETROS FIJOS DE VARILLA DE 20 METROS CON PUNTO DE LECTURA MANUAL Y UNA SOLA POSICION (INCLUYE PERFORACION, LECTURA E INFORME; NO INCLUYE TOPOGRAFIA)</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</si>
  <si>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</si>
  <si>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</si>
  <si>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</si>
  <si>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</si>
  <si>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</si>
  <si>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</si>
  <si>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BOTIQUÍN TIPO A DOTADO PORTÁTIL_(Según Apéndice Bioseguridad Covid 19_V2)</t>
  </si>
  <si>
    <t>JABÓN LIQUIDO PARA MANOS._(Según Apéndice Bioseguridad Covid 19_V1 y V2)</t>
  </si>
  <si>
    <t>RESPIRADOR ELASTOMÉRICO MEDIA CARA_(Según Apéndice Bioseguridad Covid 19)</t>
  </si>
  <si>
    <t>BOTIQUÍN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</si>
  <si>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</si>
  <si>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</si>
  <si>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</si>
  <si>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</si>
  <si>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</si>
  <si>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</si>
  <si>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</si>
  <si>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</si>
  <si>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</si>
  <si>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</si>
  <si>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</si>
  <si>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</si>
  <si>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</si>
  <si>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</si>
  <si>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</si>
  <si>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MOTOSOLDADOR - CORRIENTE DE SOLDADURA MÁXIMA DE 195 A 600 AMPERIOS - INCLUYE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</si>
  <si>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</si>
  <si>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</si>
  <si>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</si>
  <si>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</si>
  <si>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</si>
  <si>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</si>
  <si>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</si>
  <si>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</si>
  <si>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</si>
  <si>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</si>
  <si>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</si>
  <si>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</si>
  <si>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</si>
  <si>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</si>
  <si>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</si>
  <si>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</si>
  <si>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</si>
  <si>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</si>
  <si>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</si>
  <si>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</si>
  <si>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</si>
  <si>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</si>
  <si>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</si>
  <si>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FILTRO P-100 PARTÍCULAS S/ACEITE HUMOS METÁLICOS VAPORES_(Según Apéndice Bioseguridad Covid 19)</t>
  </si>
  <si>
    <t>MÉTODO DE PRUEBA ESTÁNDAR PARA IONES SULFATO EN AGUA. Norma técnica: ASTM D516</t>
  </si>
  <si>
    <t>ESPESOR DE LA PELÍCULA DE ASFALTO EN MEZCLAS BITUMINOSAS. Norma técnica: INVE 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</si>
  <si>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</si>
  <si>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</si>
  <si>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</si>
  <si>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</si>
  <si>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</si>
  <si>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</si>
  <si>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</si>
  <si>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</si>
  <si>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</si>
  <si>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</si>
  <si>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</si>
  <si>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</si>
  <si>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</si>
  <si>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</si>
  <si>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</si>
  <si>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</si>
  <si>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</si>
  <si>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</si>
  <si>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</si>
  <si>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</si>
  <si>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</si>
  <si>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</si>
  <si>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</si>
  <si>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</si>
  <si>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</si>
  <si>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</si>
  <si>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</si>
  <si>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</si>
  <si>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</si>
  <si>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</si>
  <si>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</si>
  <si>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</si>
  <si>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</si>
  <si>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</si>
  <si>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</si>
  <si>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</si>
  <si>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</si>
  <si>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</si>
  <si>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</si>
  <si>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</si>
  <si>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</si>
  <si>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</si>
  <si>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</si>
  <si>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</si>
  <si>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</si>
  <si>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</si>
  <si>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</si>
  <si>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</si>
  <si>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</si>
  <si>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</si>
  <si>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</si>
  <si>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</si>
  <si>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</si>
  <si>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</si>
  <si>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</si>
  <si>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</si>
  <si>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</si>
  <si>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</si>
  <si>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</si>
  <si>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</si>
  <si>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</si>
  <si>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</si>
  <si>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</si>
  <si>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</si>
  <si>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</si>
  <si>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</si>
  <si>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</si>
  <si>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</si>
  <si>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</si>
  <si>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</si>
  <si>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</si>
  <si>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</si>
  <si>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</si>
  <si>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</si>
  <si>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</si>
  <si>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</si>
  <si>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</si>
  <si>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</si>
  <si>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</si>
  <si>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</si>
  <si>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</si>
  <si>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</si>
  <si>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</si>
  <si>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</si>
  <si>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</si>
  <si>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</si>
  <si>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</si>
  <si>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</si>
  <si>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</si>
  <si>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</si>
  <si>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</si>
  <si>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</si>
  <si>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</si>
  <si>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</si>
  <si>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</si>
  <si>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</si>
  <si>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</si>
  <si>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</si>
  <si>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</si>
  <si>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</si>
  <si>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</si>
  <si>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</si>
  <si>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</si>
  <si>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</si>
  <si>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</si>
  <si>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</si>
  <si>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</si>
  <si>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</si>
  <si>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</si>
  <si>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</si>
  <si>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</si>
  <si>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</si>
  <si>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</si>
  <si>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</si>
  <si>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</si>
  <si>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</si>
  <si>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</si>
  <si>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</si>
  <si>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</si>
  <si>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</si>
  <si>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</si>
  <si>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</si>
  <si>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</si>
  <si>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</si>
  <si>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</si>
  <si>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</si>
  <si>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</si>
  <si>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</si>
  <si>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</si>
  <si>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</si>
  <si>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</si>
  <si>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</si>
  <si>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</si>
  <si>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</si>
  <si>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</si>
  <si>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</si>
  <si>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</si>
  <si>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</si>
  <si>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</si>
  <si>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TEE 3" PVC (INCLUYE SUMINISTRO E INSTALACION)</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</si>
  <si>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</si>
  <si>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</si>
  <si>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</si>
  <si>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</si>
  <si>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</si>
  <si>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</si>
  <si>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</si>
  <si>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TEE 4" PVC (INCLUYE SUMINISTRO E INSTALACION)</t>
  </si>
  <si>
    <t>PATIO ZONAL EL GACO - CODO PVCP 90° 3/4"  (INCLUYE SUMINISTRO E INSTALACION)</t>
  </si>
  <si>
    <t>PATIO ZONAL EL GACO - CODO PVCP 45° 1 1/4"  (INCLUYE SUMINISTRO E INSTALACION)</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</si>
  <si>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</si>
  <si>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</si>
  <si>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</si>
  <si>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</si>
  <si>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</si>
  <si>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</si>
  <si>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</si>
  <si>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</si>
  <si>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2 1/2" PVC (INCLUYE SUMINISTRO E INSTALACION)</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</si>
  <si>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</si>
  <si>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</si>
  <si>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</si>
  <si>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</si>
  <si>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</si>
  <si>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</si>
  <si>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</si>
  <si>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</si>
  <si>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</si>
  <si>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</si>
  <si>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</si>
  <si>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</si>
  <si>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</si>
  <si>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</si>
  <si>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</si>
  <si>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</si>
  <si>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</si>
  <si>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</si>
  <si>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</si>
  <si>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</si>
  <si>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</si>
  <si>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</si>
  <si>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</si>
  <si>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</si>
  <si>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</si>
  <si>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</si>
  <si>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</si>
  <si>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</si>
  <si>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</si>
  <si>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</si>
  <si>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</si>
  <si>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Sensor de flujo Ø1½" (Reducción ranurada 2" a 1 1/2")</t>
  </si>
  <si>
    <t>PATIO ZONAL EL GACO:  BANDEJA PORTACABLE TIPO MALLA DE 40 CM DE ANCHO</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</si>
  <si>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</si>
  <si>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</si>
  <si>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</si>
  <si>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</si>
  <si>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</si>
  <si>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</si>
  <si>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</si>
  <si>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</si>
  <si>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</si>
  <si>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</si>
  <si>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</si>
  <si>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</si>
  <si>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</si>
  <si>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</si>
  <si>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PATIO ZONAL EL GACO:  Organizador de cables para RACK 80x80 2RU.</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</si>
  <si>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</si>
  <si>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</si>
  <si>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</si>
  <si>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</si>
  <si>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</si>
  <si>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</si>
  <si>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</si>
  <si>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</si>
  <si>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</si>
  <si>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</si>
  <si>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</si>
  <si>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</si>
  <si>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</si>
  <si>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</si>
  <si>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</si>
  <si>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</si>
  <si>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</si>
  <si>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</si>
  <si>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</si>
  <si>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</si>
  <si>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</si>
  <si>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</si>
  <si>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</si>
  <si>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</si>
  <si>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</si>
  <si>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</si>
  <si>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</si>
  <si>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</si>
  <si>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</si>
  <si>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</si>
  <si>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</si>
  <si>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</si>
  <si>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</si>
  <si>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</si>
  <si>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</si>
  <si>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</si>
  <si>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</si>
  <si>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</si>
  <si>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</si>
  <si>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</si>
  <si>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</si>
  <si>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</si>
  <si>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</si>
  <si>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</si>
  <si>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</si>
  <si>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</si>
  <si>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</si>
  <si>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</si>
  <si>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</si>
  <si>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</si>
  <si>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</si>
  <si>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</si>
  <si>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</si>
  <si>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</si>
  <si>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</si>
  <si>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</si>
  <si>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</si>
  <si>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</si>
  <si>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</si>
  <si>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</si>
  <si>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</si>
  <si>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</si>
  <si>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</si>
  <si>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</si>
  <si>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</si>
  <si>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</si>
  <si>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</si>
  <si>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</si>
  <si>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</si>
  <si>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</si>
  <si>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</si>
  <si>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</si>
  <si>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</si>
  <si>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</si>
  <si>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</si>
  <si>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</si>
  <si>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</si>
  <si>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</si>
  <si>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</si>
  <si>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</si>
  <si>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</si>
  <si>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</si>
  <si>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</si>
  <si>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</si>
  <si>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</si>
  <si>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</si>
  <si>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</si>
  <si>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</si>
  <si>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</si>
  <si>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</si>
  <si>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</si>
  <si>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</si>
  <si>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</si>
  <si>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</si>
  <si>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</si>
  <si>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</si>
  <si>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</si>
  <si>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</si>
  <si>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</si>
  <si>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</si>
  <si>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</si>
  <si>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</si>
  <si>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</si>
  <si>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</si>
  <si>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</si>
  <si>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</si>
  <si>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</si>
  <si>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</si>
  <si>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</si>
  <si>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</si>
  <si>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</si>
  <si>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</si>
  <si>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</si>
  <si>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</si>
  <si>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</si>
  <si>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</si>
  <si>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</si>
  <si>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</si>
  <si>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</si>
  <si>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</si>
  <si>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</si>
  <si>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</si>
  <si>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</si>
  <si>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</si>
  <si>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</si>
  <si>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</si>
  <si>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</si>
  <si>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</si>
  <si>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</si>
  <si>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</si>
  <si>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</si>
  <si>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</si>
  <si>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</si>
  <si>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</si>
  <si>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</si>
  <si>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</si>
  <si>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</si>
  <si>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</si>
  <si>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</si>
  <si>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</si>
  <si>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</si>
  <si>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</si>
  <si>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</si>
  <si>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</si>
  <si>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</si>
  <si>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</si>
  <si>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</si>
  <si>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</si>
  <si>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</si>
  <si>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</si>
  <si>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</si>
  <si>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</si>
  <si>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</si>
  <si>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</si>
  <si>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</si>
  <si>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</si>
  <si>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</si>
  <si>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</si>
  <si>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</si>
  <si>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</si>
  <si>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</si>
  <si>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</si>
  <si>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</si>
  <si>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</si>
  <si>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</si>
  <si>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</si>
  <si>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</si>
  <si>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</si>
  <si>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</si>
  <si>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</si>
  <si>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</si>
  <si>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</si>
  <si>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</si>
  <si>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</si>
  <si>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</si>
  <si>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</si>
  <si>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</si>
  <si>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</si>
  <si>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</si>
  <si>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</si>
  <si>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</si>
  <si>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</si>
  <si>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</si>
  <si>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</si>
  <si>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</si>
  <si>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</si>
  <si>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</si>
  <si>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</si>
  <si>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</si>
  <si>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</si>
  <si>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</si>
  <si>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</si>
  <si>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</si>
  <si>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</si>
  <si>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</si>
  <si>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</si>
  <si>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</si>
  <si>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TUBO CONDUIT GALVANIZADO RMC 6'' </t>
  </si>
  <si>
    <t xml:space="preserve">TUBERÍA ALCANTARILLADO 1500 MM 60" HDPE </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</si>
  <si>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</si>
  <si>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</si>
  <si>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</si>
  <si>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</si>
  <si>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</si>
  <si>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</si>
  <si>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</si>
  <si>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</si>
  <si>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</si>
  <si>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ESTUDIOS Y DISEÑOS PARA SITIOS INESTABLES EN BOGOTÁ D.C - INMUNIZANTE Y PRESERVANTE DE MADERA</t>
  </si>
  <si>
    <t xml:space="preserve">ESTUDIOS Y DISEÑOS PARA SITIOS INESTABLES EN BOGOTÁ D.C - COSEDORA Y SELLADORA ELECTRICA DE SACOS </t>
  </si>
  <si>
    <t>ESTUDIOS Y DISEÑOS PARA SITIOS INESTABLES EN BOGOTÁ D.C - MANTO PERMANENTE PARA CONTROL DE EROSIÓN - TERRATRAC TRM15 O SIMILAR</t>
  </si>
  <si>
    <t>ESTUDIOS Y DISEÑOS PARA SITIOS INESTABLES EN BOGOTÁ D.C - GEODREN PLANAR PERMADRAIN 70 DE 0,50M O SIMILAR</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</si>
  <si>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</si>
  <si>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</si>
  <si>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</si>
  <si>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DEL SISTEMA DE TIRANTES CON HORQUILLAS FIJAS, PARA EL PROCESO DE SUSTITUCIÓN DE LOS TIRANTES DE LA PASARELA PEATONAL DE ACCESO AL PORTAL NORTE CALLE 174 EN LA CIUDAD DE BOGOTÁ D.C.</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</si>
  <si>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</si>
  <si>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</si>
  <si>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</si>
  <si>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</si>
  <si>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</si>
  <si>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</si>
  <si>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</si>
  <si>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</si>
  <si>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</si>
  <si>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MEDIDA DE LA IRREGULARIDAD SUPERFICIAL DE UN PAVIMENTO MEDIANTE LA REGLA DE TRES METROS, ESTÁTICA O RODANTE (Por unidad) - No Incluye Transporte</t>
  </si>
  <si>
    <t>MEDIDA DE SEGREGACIÓN TÉRMICA DE MEZCLAS ASFÁLTICAS MEDIANTE CÁMARA TERMOGRÁFICA (Por unidad) - No Incluye Transporte</t>
  </si>
  <si>
    <t>MEDIDA DE SEGREGACIÓN TÉRMICA DE MEZCLAS ASFÁLTICAS MEDIANTE CÁMARA TERMOGRÁFICA (Por jornada) - No Incluye Transporte</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</si>
  <si>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</si>
  <si>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</si>
  <si>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</si>
  <si>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</si>
  <si>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</si>
  <si>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</si>
  <si>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</si>
  <si>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</si>
  <si>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</si>
  <si>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</si>
  <si>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</si>
  <si>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</si>
  <si>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</si>
  <si>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</si>
  <si>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</si>
  <si>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</si>
  <si>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</si>
  <si>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</si>
  <si>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</si>
  <si>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</si>
  <si>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</si>
  <si>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</si>
  <si>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</si>
  <si>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</si>
  <si>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</si>
  <si>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</si>
  <si>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</si>
  <si>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</si>
  <si>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</si>
  <si>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</si>
  <si>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</si>
  <si>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</si>
  <si>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</si>
  <si>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</si>
  <si>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</si>
  <si>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</si>
  <si>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</si>
  <si>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</si>
  <si>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</si>
  <si>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</si>
  <si>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</si>
  <si>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</si>
  <si>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</si>
  <si>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</si>
  <si>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</si>
  <si>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</si>
  <si>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</si>
  <si>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</si>
  <si>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</si>
  <si>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</si>
  <si>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</si>
  <si>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</si>
  <si>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</si>
  <si>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</si>
  <si>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</si>
  <si>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</si>
  <si>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</si>
  <si>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</si>
  <si>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</si>
  <si>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</si>
  <si>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</si>
  <si>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</si>
  <si>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</si>
  <si>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</si>
  <si>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</si>
  <si>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</si>
  <si>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</si>
  <si>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</si>
  <si>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</si>
  <si>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</si>
  <si>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</si>
  <si>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</si>
  <si>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</si>
  <si>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</si>
  <si>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</si>
  <si>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</si>
  <si>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</si>
  <si>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ESTUDIOS Y DISEÑOS PARA SITIOS INESTABLES EN BOGOTÁ D.C - BIOROLL TIPO FILTER DRENCH ØPROM= 20CM. INCLUYE GEOCABLE PARA SUJECIÓN</t>
  </si>
  <si>
    <t>ESTUDIOS Y DISEÑOS PARA SITIOS INESTABLES EN BOGOTÁ D.C - GUADUA NATURAL SELECCIONADA LONGITUD DE 6.00 m DIÁMETRO ENTRE 8 A 15 cm, CONICIDAD - CURVATURA INTERIOR A 6 cm. Incluye suministro)</t>
  </si>
  <si>
    <t>ESTUDIOS Y DISEÑOS PARA SITIOS INESTABLES EN BOGOTÁ D.C - GEOCABLE</t>
  </si>
  <si>
    <t>ESTUDIOS Y DISEÑOS PARA SITIOS INESTABLES EN BOGOTÁ D.C - GEOBIOMALLA SJ-HB-150 PARA CONTROL DE EROSIÓN EN TALUDES</t>
  </si>
  <si>
    <t>ESTUDIOS Y DISEÑOS PARA SITIOS INESTABLES EN BOGOTÁ D.C - BROCA SDS 1 1/4" X 36"</t>
  </si>
  <si>
    <t>ESTUDIOS Y DISEÑOS PARA SITIOS INESTABLES EN BOGOTÁ D.C - MALLA ROMBOIDAL SISTEMA TECCO® G45/2, TECCO® SPIKE PLATE P33/40, CLIP DE UNIÓN, SUJETACABLES, ANCLAJES DE CABEZA FLEXIBLE Y CABLE PERIMETRAL O SISTEMA EQUIVALENTE</t>
  </si>
  <si>
    <t>ESTUDIOS Y DISEÑOS PARA SITIOS INESTABLES EN BOGOTÁ D.C - MALLA ROMBOIDAL SISTEMA TECCO® G65/3, TECCO® SPIKE PLATE P33/40, CLIP DE UNIÓN, SUJETACABLES, ANCLAJES DE CABEZA FLEXIBLE Y CABLE PERIMETRAL O SISTEMA EQUIVALENTE</t>
  </si>
  <si>
    <t>ESTUDIOS Y DISEÑOS PARA SITIOS INESTABLES EN BOGOTÁ D.C - BARRA ROSCADA Ø=28MM, FY= 500N/MM2 (GEWI® PLUS 670/800 28MM  O EQUIVALENTE). INCLUYE ACOPLE GEWI® PLUS 28 MM, TUERCA CALOTA GEWI® PLUS 28 55°MM Y ESPACIADOR PARA BARRA DE 28 MM</t>
  </si>
  <si>
    <t>ESTUDIOS Y DISEÑOS PARA SITIOS INESTABLES EN BOGOTÁ D.C - BARRA ROSCADA Ø=18MM, FY= 500N/MM2 (BARRA DYWIDAG 18MM 950/1050). INCLUYE TUERCA HEXAGONAL DYWIDAG 18MM Y ACOPLE DYWIDAG 18MM 950/1050</t>
  </si>
  <si>
    <t>ESTUDIOS Y DISEÑOS PARA SITIOS INESTABLES EN BOGOTÁ D.C - TRITURADO 2"</t>
  </si>
  <si>
    <t>REFORZAMIENTO ESTRUCTURAL DEL PUENTE VEHICULAR AV. MEDELLÍN (CALLE 80) POR AV. NQS (Cra. 30) EN BOGOTÁ D.C - POLIESTIRENO LÁMINA DE 1,00X1,00X0,05 m, DENSIDAD 35 KG/M3</t>
  </si>
  <si>
    <t>REFORZAMIENTO ESTRUCTURAL DEL PUENTE VEHICULAR AV. MEDELLÍN (CALLE 80) POR AV. NQS (Cra. 30) EN BOGOTÁ D.C - NEOPRENO 35x25x5CM, D60 REFORZADO CON TRES PLATINAS 5 MM</t>
  </si>
  <si>
    <t>ESTUDIOS Y DISEÑOS PARA SITIOS INESTABLES EN BOGOTÁ D.C -TABLESTACADO METALICO EN ACERO ESTRUCTURAL HR A36</t>
  </si>
  <si>
    <t>ESTUDIOS Y DISEÑOS PARA SITIOS INESTABLES EN BOGOTÁ D.C -COSEDORA Y SELLADORA ELECTRICA DE SACOS</t>
  </si>
  <si>
    <t>ESTUDIOS Y DISEÑOS PARA SITIOS INESTABLES EN BOGOTÁ D.C - SISTEMA DE ANCLAJE REFORZADO (INCLUYE PATA DE ANCLA, CABLE DE 1/8" Y PRENSA METÁLICA, CARGA MAXIMA 500KG)</t>
  </si>
  <si>
    <t>ESTUDIOS Y DISEÑOS PARA SITIOS INESTABLES EN BOGOTÁ D.C -GEOCABLE</t>
  </si>
  <si>
    <t>ESTUDIOS Y DISEÑOS PARA SITIOS INESTABLES EN BOGOTÁ D.C -GEOBIOMALLA TIPO SJ HAND BAG O SIMILAR CON FINES DE GEOBIOPROTECCION Y REVEGETACION PARA CONTROL DE EROSIÓN Y ESTABILIZACION DE TALUDES</t>
  </si>
  <si>
    <t>ESTUDIOS Y DISEÑOS PARA SITIOS INESTABLES EN BOGOTÁ D.C -BROCA SDS 1 1/4" X 36"</t>
  </si>
  <si>
    <t>REFORZAMIENTO ESTRUCTURAL DEL PUENTE VEHICULAR AV. MEDELLÍN (CALLE 80) POR AV. NQS (Cra. 30) EN BOGOTÁ D.C - JUNTA ELASTOMÉRICA MOVIMIENTO 50 MM +/- 25 MM (INCLUYE SUMINISTRO E INSTALACIÓN Y TODOS LOS COSTOS DE SUMINISTRO E INSTALACIÓN DE MATERIAL PARA ANCLAJE)</t>
  </si>
  <si>
    <t>REFORZAMIENTO ESTRUCTURAL DEL PUENTE VEHICULAR AV. MEDELLÍN (CALLE 80) POR AV. NQS (Cra. 30) EN BOGOTÁ D.C - CONSTRUCCIÓN DE MICROPILOTES, D=0,30M, L=21M, INYECCIÓN F´C=21 MPA. INCLUYE PERFORACIÓN E INYECCIÓN. CEMENTO SUMINISTRADO POR EL CLIENTE</t>
  </si>
  <si>
    <t>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t>
  </si>
  <si>
    <t>REFORZAMIENTO ESTRUCTURAL DEL PUENTE VEHICULAR AV. MEDELLÍN (CALLE 80) POR AV. NQS (Cra. 30) EN BOGOTÁ D.C - CELDA DE PRESIÓN EN CUERDA VIBRANTE, DIÁMETRO 230 MM. TRANSDUCTOR EN CUERDA VIBRANTE, 350 KPA; INCLUYE 10 METROS DE CABLE POR CADA CELDA.</t>
  </si>
  <si>
    <t>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t>
  </si>
  <si>
    <t>REFORZAMIENTO ESTRUCTURAL DEL PUENTE VEHICULAR AV. MEDELLÍN (CALLE 80) POR AV. NQS (Cra. 30) EN BOGOTÁ D.C - TRANSPORTE DE EQUIPO Y PERSONAL PARA INSTRUMENTACIÓN REDES MATRICES DE ACUEDUCTO</t>
  </si>
  <si>
    <t>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</si>
  <si>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IZAJE COMPUTARIZADO POR APOYO DE NEOPRENO, INCLUYE TRANSPORTES, EQUIPOS Y TÉCNICO. NO INCLUYE ESTRUCTURA DE APOYO</t>
  </si>
  <si>
    <t>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</si>
  <si>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</si>
  <si>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</si>
  <si>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</si>
  <si>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</si>
  <si>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</si>
  <si>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</si>
  <si>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</si>
  <si>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</si>
  <si>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</si>
  <si>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</si>
  <si>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</si>
  <si>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</si>
  <si>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</si>
  <si>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</si>
  <si>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</si>
  <si>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</si>
  <si>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</si>
  <si>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</si>
  <si>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</si>
  <si>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</si>
  <si>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</si>
  <si>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</si>
  <si>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</si>
  <si>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</si>
  <si>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</si>
  <si>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</si>
  <si>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</si>
  <si>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</si>
  <si>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TABLETA TACTIL EN LAMINA METALICA, ANCHO 0.20M INSTALADA ALINEADA CON LA SUPERFICIE DEL PISO (INCLUYE SUMINISTRO E INSTALACIÓN).</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</si>
  <si>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</si>
  <si>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</si>
  <si>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</si>
  <si>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</si>
  <si>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</si>
  <si>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</si>
  <si>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</si>
  <si>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</si>
  <si>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</si>
  <si>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</si>
  <si>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</si>
  <si>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</si>
  <si>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</si>
  <si>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</si>
  <si>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</si>
  <si>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</si>
  <si>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</si>
  <si>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</si>
  <si>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</si>
  <si>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</si>
  <si>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</si>
  <si>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</si>
  <si>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</si>
  <si>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</si>
  <si>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</si>
  <si>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</si>
  <si>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</si>
  <si>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</si>
  <si>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</si>
  <si>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</si>
  <si>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PANELES EN VIDRIO LAMINADO Y DE SEGURIDAD PARA PASAMANOS EXTERIOR, FIJACIÓN CON BUJES. (SUMINISTRO E INSTALACIÓN)</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</si>
  <si>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</si>
  <si>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PASAMANOS EXTERIOR EN PLATINAS VERTICALES 2" X 5/8" + TOPE, PIE EN LONGITUDINAL, EN TUBULAR DE ACERO D=2" SOLDADO A PLATINAS (SUMINISTRO E INSTALACIÓN)</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</si>
  <si>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</si>
  <si>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</si>
  <si>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 CABLE MONOPOLAR DE ALUMINIO, THHW PARA 600 V C.A., CALIBRE No 6 AWG. (Suministro e Instalación)</t>
  </si>
  <si>
    <t>CONSTRUCCIÓN INTERSECCIÓN A DESNIVEL PUENTE ARANDA Y DEMÁS OBRAS COMPLEMENTARIAS TRONCAL CALLE 13 - BARANDA EN VIDRIO TEMPLADO 6 MM, H=1.0M Y PASAMANOS CILÍNDRICO EN ACERO INOXIDABLE MATE DE D= 2" TORNIQUETES PLATAFORMAS. (SUMINISTRO E INSTALACIÓN)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</si>
  <si>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</si>
  <si>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CONSTRUCCIÓN INTERSECCIÓN A DESNIVEL PUENTE ARANDA Y DEMÁS OBRAS COMPLEMENTARIAS TRONCAL CALLE 13 - Breaker industrial 3 X 20 AMP (Suministro e instalación)</t>
  </si>
  <si>
    <t>CONSTRUCCIÓN INTERSECCIÓN A DESNIVEL PUENTE ARANDA Y DEMÁS OBRAS COMPLEMENTARIAS TRONCAL CALLE 13 - Breaker industrial 3 X 30 AMP (Suministro e instalación)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</si>
  <si>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</si>
  <si>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CONSTRUCCIÓN INTERSECCIÓN A DESNIVEL PUENTE ARANDA Y DEMÁS OBRAS COMPLEMENTARIAS TRONCAL CALLE 13 - Breaker industrial 3 X 40 AMP (Suministro e instalación)</t>
  </si>
  <si>
    <t>CONSTRUCCIÓN INTERSECCIÓN A DESNIVEL PUENTE ARANDA Y DEMÁS OBRAS COMPLEMENTARIAS TRONCAL CALLE 13 - CICLOPARQUEADERO METÁLICO SENCILLO, SEGÚN DETALLE ESPECÍFICO</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</si>
  <si>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</si>
  <si>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CONSTRUCCIÓN INTERSECCIÓN A DESNIVEL PUENTE ARANDA Y DEMÁS OBRAS COMPLEMENTARIAS TRONCAL CALLE 13 - BREAKER ENCHUFABLE 1x20A (suministro e instalación)</t>
  </si>
  <si>
    <t>CONSTRUCCIÓN INTERSECCIÓN A DESNIVEL PUENTE ARANDA Y DEMÁS OBRAS COMPLEMENTARIAS TRONCAL CALLE 13 - Breaker industrial graduable de 40A hasta 100A (Suministro e instalación)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</si>
  <si>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</si>
  <si>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</si>
  <si>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</si>
  <si>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</si>
  <si>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MODULO INSTITUCIONAL CAFÉ PARA TRONCAL CARRERA SÉPTIMA DE ACUERDO A PLANOS DE DISEÑO. (INCLUYE FABRICACIÓN, SUMINISTRO E INSTALACIÓN)</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</si>
  <si>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</si>
  <si>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</si>
  <si>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</si>
  <si>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MESON INTERIOR TAQUILLAS CON ESTRUCTURA METÁLICA DE SOPORTE Y ACABADO EN ACERO INOXIDABLE MATE, CON APOYO PISO, DE A=40CM. (SUMINISTRO E INSTALACIÓN)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</si>
  <si>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</si>
  <si>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</si>
  <si>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</si>
  <si>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</si>
  <si>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</si>
  <si>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</si>
  <si>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QUIEBRA SOL METÁLICO</t>
  </si>
  <si>
    <t>CONSTRUCCIÓN INTERSECCIÓN A DESNIVEL PUENTE ARANDA Y DEMÁS OBRAS COMPLEMENTARIAS TRONCAL CALLE 13 -CABLE MONOPOLAR DE ALUMINIO, HF FR PARA 600V C.A. CALIBRE NO. 8 AWG (INCLUYE SUMINISTRO E INSTALACIÓN)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</si>
  <si>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</si>
  <si>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</si>
  <si>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</si>
  <si>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</si>
  <si>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</si>
  <si>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</si>
  <si>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PUERTA EN ALUMINIO Y VIDRIO DE 4 MM DE ESPESOR DE 1.00 M X 3.00 M. (INCLUYE SUMINISTRO E INSTALACIÓN)</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</si>
  <si>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</si>
  <si>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</si>
  <si>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</si>
  <si>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</si>
  <si>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</si>
  <si>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</si>
  <si>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</si>
  <si>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</si>
  <si>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 xml:space="preserve"> CONSTRUCCIÓN INTERSECCIÓN A DESNIVEL PUENTE ARANDA Y DEMÁS OBRAS COMPLEMENTARIAS TRONCAL CALLE 13 -CABLE CONDUCTOR DE COBRE DESNUDO, CALIBRE NO. 10 AWG. (INCLUYE SUMINISTRO E INSTALACIÓN)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</si>
  <si>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</si>
  <si>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</si>
  <si>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PANEL SEPARADOR DE ORINALES 0.50M X 1.50M ANCLADO A MURO EN LÁMINA DE ACERO INOXIDABLE MATE CAL, 18</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</si>
  <si>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</si>
  <si>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</si>
  <si>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</si>
  <si>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</si>
  <si>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</si>
  <si>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UNIÓN DE DESMONTAJE RÍGIDA Ø 30" CLASE 300 (Suministro e instalación)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</si>
  <si>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</si>
  <si>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</si>
  <si>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</si>
  <si>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VÁLVULA MARIPOSA DE Ø 10", ASTM A536, CL 300 #, CON EXTREMOS BRIDADOS ANSI/ASME B16.5 (Suministro e instalación)</t>
  </si>
  <si>
    <t>CONSTRUCCIÓN INTERSECCIÓN A DESNIVEL PUENTE ARANDA Y DEMÁS OBRAS COMPLEMENTARIAS TRONCAL CALLE 13 - VÁLVULA TIPO MARIPOSA DE Ø 12", ASTM A536, CL 300 #, CON EXTREMOS BRIDADOS ANSI/ASME B16.5 (Suministro e instalación)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</si>
  <si>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</si>
  <si>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VÁLVULA TIPO MARIPOSA DE Ø 18", ASTM A536, CL 300 #, CON EXTREMOS BRIDADOS ANSI/ASME B16.5 (Suministro e instalación)</t>
  </si>
  <si>
    <t xml:space="preserve"> CONSTRUCCIÓN INTERSECCIÓN A DESNIVEL PUENTE ARANDA Y DEMÁS OBRAS COMPLEMENTARIAS TRONCAL CALLE 13 -REDUCCION PVC SOLDAR D=2X1 (Suministro e Instalación)</t>
  </si>
  <si>
    <t>CONSTRUCCIÓN INTERSECCIÓN A DESNIVEL PUENTE ARANDA Y DEMÁS OBRAS COMPLEMENTARIAS TRONCAL CALLE 13 - VÁLVULA TIPO MARIPOSA DE Ø 30", ASTM A536, CL 300 #, CON EXTREMOS BRIDADOS ANSI/ASME B16.47 (SUMINISTRO E INSTALACIÓN)</t>
  </si>
  <si>
    <t xml:space="preserve"> CONSTRUCCIÓN INTERSECCIÓN A DESNIVEL PUENTE ARANDA Y DEMÁS OBRAS COMPLEMENTARIAS TRONCAL CALLE 13 -Bomba electrica de 1HP,  Caudal 4.86 Gpm, presión 36.75 psi. (Suministro e instalación)</t>
  </si>
  <si>
    <t>CONSTRUCCIÓN INTERSECCIÓN A DESNIVEL PUENTE ARANDA Y DEMÁS OBRAS COMPLEMENTARIAS TRONCAL CALLE 13 - VÁLVULA TIPO MARIPOSA DE Ø 36", ASTM A536, CL 300 #, CON EXTREMOS BRIDADOS ANSI/ASME B16.47 (Suministro e instalación)</t>
  </si>
  <si>
    <t xml:space="preserve"> CONSTRUCCIÓN INTERSECCIÓN A DESNIVEL PUENTE ARANDA Y DEMÁS OBRAS COMPLEMENTARIAS TRONCAL CALLE 13 -UNION HG 3/4". Suministro e instalaciòn</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</si>
  <si>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</si>
  <si>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</si>
  <si>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 xml:space="preserve"> CONSTRUCCIÓN INTERSECCIÓN A DESNIVEL PUENTE ARANDA Y DEMÁS OBRAS COMPLEMENTARIAS TRONCAL CALLE 13 -VÁLVULA DE CHEQUE Ø 8", 300#, EXTREMOS BRIDADOS ANSI/ASME B16.5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</si>
  <si>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</si>
  <si>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CONSTRUCCIÓN INTERSECCIÓN A DESNIVEL PUENTE ARANDA Y DEMÁS OBRAS COMPLEMENTARIAS TRONCAL CALLE 13 - CODO 90° D=4" LR, ASTM A234, WPB D=4" CLASE 150 (Suministro e instalación)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</si>
  <si>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</si>
  <si>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</si>
  <si>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</si>
  <si>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</si>
  <si>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CONSTRUCCIÓN INTERSECCIÓN A DESNIVEL PUENTE ARANDA Y DEMÁS OBRAS COMPLEMENTARIAS TRONCAL CALLE 13 - TUBERIA HG D= 1/2`` (INCLUYE SUMINISTRO E INSTALACIÓN, SOLDADURA).</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</si>
  <si>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</si>
  <si>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CONSTRUCCIÓN INTERSECCIÓN A DESNIVEL PUENTE ARANDA Y DEMÁS OBRAS COMPLEMENTARIAS TRONCAL CALLE 13 - TUBERIA HG D= 3/4`` (INCLUYE SUMINISTRO E INSTALACIÓN, SOLDADURA).</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</si>
  <si>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</si>
  <si>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CODO 90° HG DE 1/2". Suministro en instalación.</t>
  </si>
  <si>
    <t>CONSTRUCCIÓN INTERSECCIÓN A DESNIVEL PUENTE ARANDA Y DEMÁS OBRAS COMPLEMENTARIAS TRONCAL CALLE 13 - CODO 90° HG DE ¾". Suministro en instalación.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</si>
  <si>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</si>
  <si>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CONSTRUCCIÓN INTERSECCIÓN A DESNIVEL PUENTE ARANDA Y DEMÁS OBRAS COMPLEMENTARIAS TRONCAL CALLE 13 - TEE HG DE 3/4". Suministro en instalación</t>
  </si>
  <si>
    <t>CONSTRUCCIÓN INTERSECCIÓN A DESNIVEL PUENTE ARANDA Y DEMÁS OBRAS COMPLEMENTARIAS TRONCAL CALLE 13 - REDUCCION HG E.L. D=3/4" A  1/2" (Incluye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</si>
  <si>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</si>
  <si>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</si>
  <si>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</si>
  <si>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D=3" Clase 300 extremos bridados ANSI B16.5 (Suministro e instalación)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</si>
  <si>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</si>
  <si>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</si>
  <si>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</si>
  <si>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</si>
  <si>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</si>
  <si>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</si>
  <si>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</si>
  <si>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</si>
  <si>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</si>
  <si>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</si>
  <si>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</si>
  <si>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</si>
  <si>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</si>
  <si>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</si>
  <si>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</si>
  <si>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</si>
  <si>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</si>
  <si>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</si>
  <si>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</si>
  <si>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</si>
  <si>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REVITALIZACIÓN DEL EJE AMBIENTAL EN BOGOTA D.C. FASE II - ADOQUÍN ENCHAPE CON PATAS DE ARCILLA DE 1/4x26 TIPO SALMONA</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</si>
  <si>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</si>
  <si>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</si>
  <si>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</si>
  <si>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</si>
  <si>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</si>
  <si>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</si>
  <si>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</si>
  <si>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</si>
  <si>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BANCA EN CONCRETO M-02-A, (INCLUYE TRANSPORTE DEL ELEMENTO)</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</si>
  <si>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</si>
  <si>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</si>
  <si>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</si>
  <si>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</si>
  <si>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</si>
  <si>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</si>
  <si>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</si>
  <si>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</si>
  <si>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NOMBRE SALON</t>
  </si>
  <si>
    <t>JAC El Verjon Bajo</t>
  </si>
  <si>
    <t xml:space="preserve">JAC Rocío </t>
  </si>
  <si>
    <t>JAC El Dorado</t>
  </si>
  <si>
    <t xml:space="preserve">JAC Turbay Ayala </t>
  </si>
  <si>
    <t>JAC El Mirador</t>
  </si>
  <si>
    <t>JAC Lourdes</t>
  </si>
  <si>
    <t>Colegio Verjon Bajo km 11 Vía la Calera</t>
  </si>
  <si>
    <t>Carrera 5 Este# 3 B 20</t>
  </si>
  <si>
    <t>Transversal 8 Este # 1 A - 08</t>
  </si>
  <si>
    <t> Calle 9 B # 5 - 35</t>
  </si>
  <si>
    <t>Carrera 2 # 1 A – 69 Este</t>
  </si>
  <si>
    <t>Calle 3 Con carrera 1 Este</t>
  </si>
  <si>
    <t>CONTRATAR POR EL SISTEMA DE PRECIOS UNITARIOS FIJOS A MONTO AGOTABLE, EL DIAGNOSTICO Y LAS OBRAS DE MANTENIMIENTO, REQUERIDAS EN LOS SALONES COMUNALES DE LA LOCALIDAD DE SANTA FE</t>
  </si>
  <si>
    <t>VIGENCIA</t>
  </si>
  <si>
    <t>Nº</t>
  </si>
  <si>
    <t>ÍTEM DE PAGO</t>
  </si>
  <si>
    <t>CODIGO IDRD</t>
  </si>
  <si>
    <t>UND.</t>
  </si>
  <si>
    <t xml:space="preserve">VALOR TOTAL                                </t>
  </si>
  <si>
    <t>Cerramiento lona h=2.20 mts(Exc) **</t>
  </si>
  <si>
    <t>ML</t>
  </si>
  <si>
    <t>M3</t>
  </si>
  <si>
    <t>DESCRIPCION</t>
  </si>
  <si>
    <t>PORCENTAJE</t>
  </si>
  <si>
    <t>A=</t>
  </si>
  <si>
    <t>I=</t>
  </si>
  <si>
    <t>U=</t>
  </si>
  <si>
    <t>TOTAL A.I.U</t>
  </si>
  <si>
    <t>A.I.U.=</t>
  </si>
  <si>
    <t>ANEXO No. 1 - PRESUPUESTO OFICIAL</t>
  </si>
  <si>
    <t>ARQUITECTO</t>
  </si>
  <si>
    <t>ANALISIS DEL VALOR DEL AIU
FONDO DE DESARROLLO LOCAL DE RAFAEL URIBE URIBE</t>
  </si>
  <si>
    <t>Retefuente</t>
  </si>
  <si>
    <t>COMPONTE B. MANEJO DE LA VEGETACION Y DEL PAISAJE</t>
  </si>
  <si>
    <t>B1</t>
  </si>
  <si>
    <t>C 1</t>
  </si>
  <si>
    <t>C 2</t>
  </si>
  <si>
    <t>C 3</t>
  </si>
  <si>
    <t>COMPONENTE D.   GESTIÓN EN SEGURIDAD Y SALUD EN EL TRABAJO</t>
  </si>
  <si>
    <t>MATRIZ PARA CÁLCULO DE AIU- AMBIENTAL
FONDO DE DESARROLLO LOCAL DE RAFAEL URIBE URIBE</t>
  </si>
  <si>
    <t>FONDO DE DESARROLLO LOCAL DE RAFAEL URIBE URIBE</t>
  </si>
  <si>
    <t>SUBTOTAL COMPONENTES A+B+C+D</t>
  </si>
  <si>
    <t>SISTEMA DE GESTIÓN AMBIENTAL, SEGURIDAD Y SALUD EN EL TRABAJO
FONDO DE DESARROLLO LOCAL DE RAFAEL URIBE URIBE</t>
  </si>
  <si>
    <t>Los valores anteriormente relacionados se tomaron de la base IDRD de precios unitarios del 30-11-2023 mas el porcentaje de incremento del salario minimo del año 2024 12% y año 2025 9,53%</t>
  </si>
  <si>
    <t>IMPREVISTO</t>
  </si>
  <si>
    <t>NOTA 3: El A.I.U y cada uno de sus componentes están en porcentaje (%) con dos decimales porcentuales cada componente.</t>
  </si>
  <si>
    <t>NOTA 2: Para las operaciones aritméticas, cuando la fracción decimal del peso es  igual o superior a 5 se aproximó por exceso al número entero siguiente del peso y cuando la fracción decimal del peso sea inferior a 5 se aproximó por defecto al número entero del peso.</t>
  </si>
  <si>
    <t>NOTA 1:  Se debe tener en cuenta que los valores unitarios, para este formulario de presupuesto oficial, no incluye el valor de A.I.U., pero para dar cumplimiento a la Circular 24 de 2024 emanada por la Secretaría de Gobierno de Bogotá, en el Formulario 1 - Propuesta Económica se debe incluir en cada precio unitario el valor del A.I.U. en la columna indicada para estos valores.</t>
  </si>
  <si>
    <t>NOTAS</t>
  </si>
  <si>
    <t xml:space="preserve"> A.I.U   (B) </t>
  </si>
  <si>
    <t>COSTO DIRECTO DE OBRAS INICIALES (A):</t>
  </si>
  <si>
    <t>UND</t>
  </si>
  <si>
    <t>Señal Para Biosaludable (0.80x1.20m) dos caras</t>
  </si>
  <si>
    <t>Señal informativ Identifica. escenarios deportivos</t>
  </si>
  <si>
    <t xml:space="preserve">Señal IDG-S-2 caras (Sum + Inst)                      </t>
  </si>
  <si>
    <t xml:space="preserve">Señal SC-80 2 caras (Sum + Inst)                      </t>
  </si>
  <si>
    <t xml:space="preserve">Señal SC-120 2 caras (Sum + Inst)                      </t>
  </si>
  <si>
    <t>MODULO BARRAS PARALELAS (SUM + INST)</t>
  </si>
  <si>
    <t xml:space="preserve">UND   </t>
  </si>
  <si>
    <t xml:space="preserve">ModuloFlexionesTricepsSencGimn.aire libre(Sum+Instalac)     </t>
  </si>
  <si>
    <t>BARANDA CERRAMIENTOS M-83  (SUM + INST)</t>
  </si>
  <si>
    <t>Modulo Complemento para Baranda M-80(0,80x0,85m)**</t>
  </si>
  <si>
    <t>Modulo caballo bicicleta estática (Suminis+Insta)</t>
  </si>
  <si>
    <t>Modulo espalda brazos altos (Suminist+Insta)</t>
  </si>
  <si>
    <t>BALANCIN EN MADERA  (SUM + INST)</t>
  </si>
  <si>
    <t>JUEGO INFANTIL EN MADERA      (SUM + INST)</t>
  </si>
  <si>
    <t xml:space="preserve">Juegos infantiles M-3 (Sum+Instal) **  </t>
  </si>
  <si>
    <t>Deslizadero fibra de vidrio L=3.0m(DESM+SUM+INST)</t>
  </si>
  <si>
    <t>Banca prefab M-31 sinEspald sumin e instala Zona Verde</t>
  </si>
  <si>
    <t>Banca prefab M-31 sinEspald sumin+instala Z.dura</t>
  </si>
  <si>
    <t>CANECAS M-120 (SUM + INST)</t>
  </si>
  <si>
    <t>CerramMalla esla cal10 IDRDh=2.5 incluye Columneta</t>
  </si>
  <si>
    <t>Juegos infantiles M-5 Columpio (Sum+Instal) **</t>
  </si>
  <si>
    <t>Baranda juegos infant M-80 sin viga+Anclaj(Sum+Ins</t>
  </si>
  <si>
    <t xml:space="preserve">Modulo m - 5 columpio (sum + inst)                     </t>
  </si>
  <si>
    <t xml:space="preserve">Barras de giro travezaño (sum + inst)                  </t>
  </si>
  <si>
    <t>Modulo Multifuncional A-4 Gim aire libre(Sum+Inst)</t>
  </si>
  <si>
    <t>MODULO BALANCÍN CINTURA (PENDULO) SUM+INST</t>
  </si>
  <si>
    <t xml:space="preserve">Balancín tubo galvanizado 2" x 2.00 (sum + inst)       </t>
  </si>
  <si>
    <t>Asiento fibra lona columpio(desm+sum+inst)</t>
  </si>
  <si>
    <t>Asiento fibra lona colump (sum + inst)</t>
  </si>
  <si>
    <t>Modulo Escalador  Gimn. al aire libre(Sum+Inst)</t>
  </si>
  <si>
    <t>Modulo Sky - Gimnasio Aire libre(Sumin+Inst)</t>
  </si>
  <si>
    <t>Modulo Remo  Gimnasio al aire libre(Sumi+Instal)</t>
  </si>
  <si>
    <t>CANECAS ACERO INOXIDABLE (SUM + INST)</t>
  </si>
  <si>
    <t>8. MOBILIARIO URBANO</t>
  </si>
  <si>
    <t xml:space="preserve">M2   </t>
  </si>
  <si>
    <t xml:space="preserve">EmpradizacionCanchas y zonasEspeciales               </t>
  </si>
  <si>
    <t>Pintura Modulo M-5 Columpio</t>
  </si>
  <si>
    <t>Pintura Exterior Gris Basalto (3 Manos)</t>
  </si>
  <si>
    <t>PINTURA MODULO M-3A</t>
  </si>
  <si>
    <t>JGO</t>
  </si>
  <si>
    <t>Pintura estructura microfutbol (con Compresor)</t>
  </si>
  <si>
    <t>Pintura Baranda M-80 (2 MANOS)</t>
  </si>
  <si>
    <t>Pintura estructura baloncesto</t>
  </si>
  <si>
    <t>Pintura Modulo- M-3(retir.pint+anticorrosivo+pint)</t>
  </si>
  <si>
    <t>LIJADO, LIMP Y PINTURA (ESTACION RUTA DE LA VIDA)</t>
  </si>
  <si>
    <t>Demarcacion pintura trafico multiple a=0.10m</t>
  </si>
  <si>
    <t>Pintura Baranda Pasaman2"+ 2 Trav.11/2"+ paral2"</t>
  </si>
  <si>
    <t xml:space="preserve">Pintura cerramiento malla eslabonada                </t>
  </si>
  <si>
    <t>Piso Caucho recicl 7cm (EPDM 1cm+SBR 6cm sum+inst)</t>
  </si>
  <si>
    <t>Adoquin arcilla e= 6 cm sobre arena CDRC</t>
  </si>
  <si>
    <t>Piso Caucho recicl 5cm (EPDM 1cm+SBR 4cm sum+inst)</t>
  </si>
  <si>
    <t>7. PISO EMPRADIZACION Y PINTURA</t>
  </si>
  <si>
    <t>Malla eslabonada cal10+ang+platin+pint (Sum+Inst)</t>
  </si>
  <si>
    <t xml:space="preserve">kg   </t>
  </si>
  <si>
    <t xml:space="preserve">Malla electrosoldada d=6 mm@0.15 (area 6x2.35)      </t>
  </si>
  <si>
    <t xml:space="preserve">6. ESTRUCTURAS METÁLICAS    </t>
  </si>
  <si>
    <t xml:space="preserve">Placa contrapiso 0.05 m 3000 psi reforzado       </t>
  </si>
  <si>
    <t xml:space="preserve">Placa contrapiso 0.10 m 2500 psi reforzado       </t>
  </si>
  <si>
    <t xml:space="preserve">COLUMNAS, VIGAS, PLACAS Y SUPER-ESTRUCTURA </t>
  </si>
  <si>
    <t xml:space="preserve"> 5.   ESTRUCTURA  </t>
  </si>
  <si>
    <t>Relleno en Subbase Granular Reciclada Tipo A</t>
  </si>
  <si>
    <t>Relleno rajon  (mecanico) **</t>
  </si>
  <si>
    <t>Relleno compactado Subbase granular tipo IDRD</t>
  </si>
  <si>
    <t>Relleno compactado  Base granular tipo IDRD   **</t>
  </si>
  <si>
    <t>Excavacion manual con retiro suelo blando</t>
  </si>
  <si>
    <t>Excavacion manual con retiro en recebo</t>
  </si>
  <si>
    <t>Excavac Mecanic+retiro(250m3/dia)V-15m3-BlandoCDRC</t>
  </si>
  <si>
    <t>4. EXCAVAVION NIVELACION Y RELLENO</t>
  </si>
  <si>
    <t>Desmonte  juego tipo M-3-STPM</t>
  </si>
  <si>
    <t>Desmonte,corte,reinstalac adoquin pegado sin Sumin</t>
  </si>
  <si>
    <t>Desmonte juegos tipo M-5 o 5A-STPM</t>
  </si>
  <si>
    <t xml:space="preserve">JGO  </t>
  </si>
  <si>
    <t>Desmonte estruc. de cancha multiple + retiro</t>
  </si>
  <si>
    <t>Desmonte de  Balancin Madera-STPM</t>
  </si>
  <si>
    <t>Desmonte Señal (IDG-S)</t>
  </si>
  <si>
    <t>DESMONTE PISO DE CAUCHO(Trasiego+Retiro)</t>
  </si>
  <si>
    <t>UNI</t>
  </si>
  <si>
    <t>Desmonte Banca Exist.(demol. de bases y retiro)**</t>
  </si>
  <si>
    <t>Desmonte  + Retir juego Infantil Metalico(rod o pasa)</t>
  </si>
  <si>
    <t xml:space="preserve">Desmonte y retiro canecas                           </t>
  </si>
  <si>
    <t xml:space="preserve">ML   </t>
  </si>
  <si>
    <t xml:space="preserve">Desmonte y retiro malla existente h=2.0 m              </t>
  </si>
  <si>
    <t>Desmonte y retiro juegos infantiles(Máx.10eventos)</t>
  </si>
  <si>
    <t>3. DESMONTES Y RETIROS</t>
  </si>
  <si>
    <t>Descapote  Manual y Retiro (e=10-15Cm).</t>
  </si>
  <si>
    <t>Demolición Manual de  Bordillo incly cargue y reti</t>
  </si>
  <si>
    <t>Demolición placa de contrapiso H=0.10M+Trasi+Retir</t>
  </si>
  <si>
    <t>Demolición carcamo  equipo inclu. cargue y retiro</t>
  </si>
  <si>
    <t>Demolicion sendero en adoquin incluye cargue+retiro</t>
  </si>
  <si>
    <t>Demol pav asfaltico e=0.10m (corte disco+cargue+retiro)</t>
  </si>
  <si>
    <t>Demolición cerramiento contra impacto h=5.0m</t>
  </si>
  <si>
    <t xml:space="preserve">IPC 2025 a mayo </t>
  </si>
  <si>
    <t>Demolicion anden concr e=0.10 incl. cargue y ret *</t>
  </si>
  <si>
    <t>IPC 2024</t>
  </si>
  <si>
    <t>2. DEMOLICIONES</t>
  </si>
  <si>
    <t>1. PRELIMINARES</t>
  </si>
  <si>
    <t>SALARIO 2025</t>
  </si>
  <si>
    <t>SALARIO 2024</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</si>
  <si>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</si>
  <si>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SALARIO 2023</t>
  </si>
  <si>
    <t>FLDRUU-LP-XXX-2025</t>
  </si>
  <si>
    <t>Versión</t>
  </si>
  <si>
    <t>CCE-EICP-FM-116</t>
  </si>
  <si>
    <t>Código</t>
  </si>
  <si>
    <t xml:space="preserve">Formulario 1 - Propuesta económica  - Licitación de obra pública de infraestructura social </t>
  </si>
  <si>
    <t>OBJETO:</t>
  </si>
  <si>
    <t>TOPOGRAFO</t>
  </si>
  <si>
    <t>ESPECIALISTA HIDRAULICO</t>
  </si>
  <si>
    <t>PERSONAL  TÉCNICO Y PERSONAL AUXILIAR</t>
  </si>
  <si>
    <t>TARIFA MES - PERSONAL TÉCNICO - INSPECTOR 1 (No incluye Factor de Prestaciones)</t>
  </si>
  <si>
    <t>TARIFA MES - PERSONAL TÉCNICO - TOPÓGRAFO INSPECTOR (No incluye Factor de Prestaciones)</t>
  </si>
  <si>
    <t>PERSONAL  ADMINISTRATIVO</t>
  </si>
  <si>
    <t>TARIFA MES - PERSONAL ADMINISTRATIVO - AUXILIAR ADMINISTRATIVO-ALMACENISTA (No incluye Factor de Prestaciones)</t>
  </si>
  <si>
    <t>NA</t>
  </si>
  <si>
    <t>COMPONTE C. ACTIVIDADES DE OBRA</t>
  </si>
  <si>
    <t>KIT BRIGADA DE ASEO Y LIMPIEZA</t>
  </si>
  <si>
    <t>COMPONENTE E.  PLAN DE SEÑALIZACIÓN</t>
  </si>
  <si>
    <t>CINTA PARA SEÑALIZACION DE 500MT X 4" PELIGO CALIBRE 3.5</t>
  </si>
  <si>
    <t>SEÑAL EN POLIESTRIENO (30cm x 20cm) FOTOLUMINISCENTE - NORMA NTC - ISO</t>
  </si>
  <si>
    <t>SUBTOTAL COMPONENTES A+B+C+D+E</t>
  </si>
  <si>
    <t xml:space="preserve">Residente Social </t>
  </si>
  <si>
    <t xml:space="preserve">Asistente Social </t>
  </si>
  <si>
    <t>Componente B.  Plan de Gestión Social</t>
  </si>
  <si>
    <t>PROGRAMA DE INFORMACION Y DIVULGACION AL CIUDADANO</t>
  </si>
  <si>
    <t>COMPONENTE C.   Programa de Atención al ciudadano</t>
  </si>
  <si>
    <t>Adecuación del punto CREA-Atención al ciudadano</t>
  </si>
  <si>
    <t>TARIFA MES - EDICIÓN DE INFORME MENSUAL DE INTERVENTORÍA O CONSULTORÍA. Incluye 4 tapas plastificadas tamaño carta color blanco, con 6 tornillos, hojas de papel bond tamaño carta 75 gramos, 170 folios</t>
  </si>
  <si>
    <t>ALQUILER DE SILLA PARA ESCRITORIO PARA PUESTO DE TRABAJO</t>
  </si>
  <si>
    <t>ALQUILER DE PUESTO DE TRABAJO - ESCRITORIO 75x120x50cm</t>
  </si>
  <si>
    <t>ALQUILER DE SILLA PLÁSTICA SIN BRAZOS</t>
  </si>
  <si>
    <t>DEDICACION</t>
  </si>
  <si>
    <t>CARTELERA TIPO PUNTO IDU DE 1.00M X 1.00M EN ALUMINIO ANODIZADO, CON PAÑO COLOR GRIS, CENEFA SUPERIOR, PUERTAS CORREDIZAS, LOGO INSTITUCIONAL. INCLUYE SUMINISTRO E INSTALACION.</t>
  </si>
  <si>
    <t>AVISO PUNTO IDU 1.50M X 0.90M (MATERIAL DE IMPRESIÓN VINILO PARA EXTERIORES. INCLUYE SUMINISTRO E INSTALACIÓN).</t>
  </si>
  <si>
    <t>IMPUESTOS Y GARANTÍAS</t>
  </si>
  <si>
    <t>A. ADMINISTRACIÓN (1 + 2)</t>
  </si>
  <si>
    <t>1. IMPUESTOS Y GARANTÍAS</t>
  </si>
  <si>
    <t>VALOR GLOBAL SOCIAL CON AIU : TOTAL COMPONENTES A+B+C</t>
  </si>
  <si>
    <t>DEDIC 
MES</t>
  </si>
  <si>
    <t>VALOR GLOBAL AMBIENTAL CON AIU : TOTAL COMPONENTES A+B+C+D+E</t>
  </si>
  <si>
    <t>EQUIPO DE TOPOGRAFÍA. ESTACION TOTAL, Precisión lineal ≤ (2 mm + 2 ppm x D), precisión angular ≤ 3".  Alcance: con un prisma hasta 2000 metros en buenas condiciones. (Accesorios: Trípodes, bastones, prismas, cintas metálicas, baterías, entre otros). TARIFA MES</t>
  </si>
  <si>
    <t>EJECUTAR A MONTO AGOTABLE Y A PRECIOS UNITARIOS FIJOS, EL DIAGNOSTICO Y LAS OBRAS NECESARIAS PARA LA ADECUACIÓN, DOTACION, MANTENIMIENTO Y/O MEJORAMIENTO DE LOS PARQUES CATALOGADOS DE PROXIMIDAD EN LA LOCALIDAD DE RAFAEL URIBE URIBE EN BOGOTÁ D.C”.</t>
  </si>
  <si>
    <t>VALOR COMPONENTE AMBIENTAL Y SST ( C )</t>
  </si>
  <si>
    <t>VALOR COMPONENTE SOCIAL ( D )</t>
  </si>
  <si>
    <t>Valor presupuesto oficial obras ( A + B + C+D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</si>
</sst>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0;[Red]\-&quot;$&quot;#,##0"/>
    <numFmt numFmtId="166" formatCode="_-&quot;$&quot;\ * #,##0.00_-;\-&quot;$&quot;\ * #,##0.00_-;_-&quot;$&quot;\ * &quot;-&quot;_-;_-@"/>
    <numFmt numFmtId="167" formatCode="0.0"/>
    <numFmt numFmtId="168" formatCode="#,##0.0000"/>
    <numFmt numFmtId="169" formatCode="&quot;$&quot;#,##0.00;[Red]\-&quot;$&quot;#,##0.00"/>
    <numFmt numFmtId="170" formatCode="&quot;$&quot;#,##0_-"/>
    <numFmt numFmtId="171" formatCode="_-&quot;$&quot;* #,##0_-;\-&quot;$&quot;* #,##0_-;_-&quot;$&quot;* &quot;-&quot;??_-;_-@_-"/>
    <numFmt numFmtId="172" formatCode="_(* #,##0.00_);_(* \(#,##0.00\);_(* &quot;-&quot;??_);_(@_)"/>
    <numFmt numFmtId="173" formatCode="[$$-240A]\ #,##0.0"/>
    <numFmt numFmtId="174" formatCode="[$$-240A]\ #,##0"/>
    <numFmt numFmtId="175" formatCode="0.0000"/>
    <numFmt numFmtId="176" formatCode="_ * #,##0.0_ ;_ * \-#,##0.0_ ;_ * &quot;-&quot;??_ ;_ @_ "/>
    <numFmt numFmtId="177" formatCode="_-* #,##0_-;\-* #,##0_-;_-* &quot;-&quot;??_-;_-@_-"/>
    <numFmt numFmtId="178" formatCode="[$$-240A]\ #,##0.00"/>
    <numFmt numFmtId="179" formatCode="&quot;$&quot;\ #,##0.0"/>
    <numFmt numFmtId="180" formatCode="&quot;$&quot;\ #,##0.00"/>
    <numFmt numFmtId="181" formatCode="0.000"/>
    <numFmt numFmtId="182" formatCode="[$$-240A]#,##0.00;[Red]\([$$-240A]#,##0.00\)"/>
    <numFmt numFmtId="183" formatCode="0.000%"/>
    <numFmt numFmtId="184" formatCode="#,##0.00;[Red]#,##0.00"/>
    <numFmt numFmtId="185" formatCode="_ &quot;$&quot;\ * #,##0_ ;_ &quot;$&quot;\ * \-#,##0_ ;_ &quot;$&quot;\ * &quot;-&quot;_ ;_ @_ "/>
    <numFmt numFmtId="186" formatCode="&quot;$&quot;\ #,##0.00;[Red]&quot;$&quot;\ \-#,##0.00"/>
    <numFmt numFmtId="187" formatCode="&quot;$&quot;\ #,##0.00_);\(&quot;$&quot;\ #,##0.00\)"/>
    <numFmt numFmtId="188" formatCode="_([$$-240A]\ * #,##0_);_([$$-240A]\ * \(#,##0\);_([$$-240A]\ * &quot;-&quot;??_);_(@_)"/>
    <numFmt numFmtId="189" formatCode="_ [$$-240A]\ * #,##0.00_ ;_ [$$-240A]\ * \-#,##0.00_ ;_ [$$-240A]\ * &quot;-&quot;??_ ;_ @_ "/>
    <numFmt numFmtId="190" formatCode="_ * #,##0.00_ ;_ * \-#,##0.00_ ;_ * &quot;-&quot;??_ ;_ @_ "/>
    <numFmt numFmtId="191" formatCode="_ * #,##0_ ;_ * \-#,##0_ ;_ * &quot;-&quot;??_ ;_ @_ "/>
    <numFmt numFmtId="192" formatCode="_(&quot;$&quot;\ * #,##0_);_(&quot;$&quot;\ * \(#,##0\);_(&quot;$&quot;\ * &quot;-&quot;??_);_(@_)"/>
    <numFmt numFmtId="193" formatCode="_-&quot;$&quot;\ * #,##0_-;\-&quot;$&quot;\ * #,##0_-;_-&quot;$&quot;\ * &quot;-&quot;??_-;_-@_-"/>
    <numFmt numFmtId="194" formatCode="_-&quot;$&quot;\ * #,##0_-;\-&quot;$&quot;\ * #,##0_-;_-&quot;$&quot;\ * &quot;-&quot;_-;_-@"/>
    <numFmt numFmtId="195" formatCode="_-* #,##0.00\ &quot;Pts&quot;_-;\-* #,##0.00\ &quot;Pts&quot;_-;_-* &quot;-&quot;??\ &quot;Pts&quot;_-;_-@_-"/>
    <numFmt numFmtId="196" formatCode="&quot;$&quot;\ #,##0;[Red]&quot;$&quot;\ \-#,##0"/>
    <numFmt numFmtId="197" formatCode="_-&quot;$&quot;* #,##0_-;\-&quot;$&quot;* #,##0_-;_-&quot;$&quot;* &quot;-&quot;_-;_-@_-"/>
    <numFmt numFmtId="198" formatCode="_(&quot;$&quot;\ * #,##0.00_);_(&quot;$&quot;\ * \(#,##0.00\);_(&quot;$&quot;\ * &quot;-&quot;??_);_(@_)"/>
    <numFmt numFmtId="199" formatCode="_-* #,##0.00\ _P_t_a_-;\-* #,##0.00\ _P_t_a_-;_-* &quot;-&quot;??\ _P_t_a_-;_-@_-"/>
    <numFmt numFmtId="200" formatCode="_-&quot;$&quot;\ * #,##0.0_-;\-&quot;$&quot;\ * #,##0.0_-;_-&quot;$&quot;\ * &quot;-&quot;??_-;_-@_-"/>
    <numFmt numFmtId="201" formatCode="_-[$$-240A]\ * #,##0.00_-;\-[$$-240A]\ * #,##0.00_-;_-[$$-240A]\ * &quot;-&quot;??_-;_-@_-"/>
    <numFmt numFmtId="202" formatCode="_-* #,##0.00000_-;\-* #,##0.00000_-;_-* &quot;-&quot;??_-;_-@_-"/>
    <numFmt numFmtId="203" formatCode="_-* #,##0.00000000000_-;\-* #,##0.00000000000_-;_-* &quot;-&quot;??_-;_-@_-"/>
  </numFmts>
  <fonts count="51"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4"/>
      <color theme="1"/>
      <name val="Calibri"/>
      <family val="2"/>
      <scheme val="minor"/>
    </font>
    <font>
      <sz val="10"/>
      <name val="Arial"/>
      <family val="2"/>
    </font>
    <font>
      <b/>
      <sz val="10"/>
      <name val="Arial"/>
      <family val="2"/>
    </font>
    <font>
      <b/>
      <sz val="12"/>
      <name val="Arial"/>
      <family val="2"/>
    </font>
    <font>
      <b/>
      <sz val="10"/>
      <color theme="1"/>
      <name val="Arial Narrow"/>
      <family val="2"/>
    </font>
    <font>
      <sz val="10"/>
      <color theme="1"/>
      <name val="Arial Narrow"/>
      <family val="2"/>
    </font>
    <font>
      <b/>
      <sz val="10"/>
      <name val="Arial Narrow"/>
      <family val="2"/>
    </font>
    <font>
      <sz val="11"/>
      <color rgb="FF000000"/>
      <name val="Arial"/>
      <family val="2"/>
    </font>
    <font>
      <sz val="11"/>
      <name val="Arial Narrow"/>
      <family val="2"/>
    </font>
    <font>
      <sz val="11"/>
      <name val="Arial"/>
      <family val="2"/>
    </font>
    <font>
      <b/>
      <sz val="13"/>
      <color theme="1"/>
      <name val="Arial Narrow"/>
      <family val="2"/>
    </font>
    <font>
      <b/>
      <sz val="10"/>
      <color indexed="8"/>
      <name val="Arial"/>
      <family val="2"/>
    </font>
    <font>
      <b/>
      <sz val="10"/>
      <color indexed="10"/>
      <name val="Arial"/>
      <family val="2"/>
    </font>
    <font>
      <b/>
      <sz val="11"/>
      <color indexed="8"/>
      <name val="Calibri"/>
      <family val="2"/>
    </font>
    <font>
      <sz val="11"/>
      <color indexed="8"/>
      <name val="Calibri"/>
      <family val="2"/>
    </font>
    <font>
      <sz val="11"/>
      <color rgb="FF000000"/>
      <name val="Calibri"/>
      <family val="2"/>
      <scheme val="minor"/>
    </font>
    <font>
      <b/>
      <sz val="8"/>
      <name val="Arial"/>
      <family val="2"/>
    </font>
    <font>
      <b/>
      <sz val="9"/>
      <name val="Arial"/>
      <family val="2"/>
    </font>
    <font>
      <sz val="8"/>
      <name val="Arial"/>
      <family val="2"/>
    </font>
    <font>
      <sz val="8"/>
      <name val="Arial"/>
      <family val="2"/>
      <charset val="1"/>
    </font>
    <font>
      <sz val="5"/>
      <name val="Arial"/>
      <family val="2"/>
    </font>
    <font>
      <b/>
      <sz val="10"/>
      <name val="Arial"/>
      <family val="2"/>
      <charset val="1"/>
    </font>
    <font>
      <b/>
      <sz val="12"/>
      <color theme="1"/>
      <name val="Calibri"/>
      <family val="2"/>
      <scheme val="minor"/>
    </font>
    <font>
      <b/>
      <sz val="11"/>
      <name val="Arial Narrow"/>
      <family val="2"/>
    </font>
    <font>
      <sz val="10"/>
      <name val="Arial"/>
      <family val="2"/>
    </font>
    <font>
      <sz val="8"/>
      <name val="Arial Narrow"/>
      <family val="2"/>
    </font>
    <font>
      <sz val="10"/>
      <name val="Arial Narrow"/>
      <family val="2"/>
    </font>
    <font>
      <sz val="12"/>
      <name val="Arial Narrow"/>
      <family val="2"/>
    </font>
    <font>
      <b/>
      <sz val="11"/>
      <name val="Arial"/>
      <family val="2"/>
    </font>
    <font>
      <b/>
      <sz val="12"/>
      <name val="Arial Narrow"/>
      <family val="2"/>
    </font>
    <font>
      <sz val="10"/>
      <color indexed="8"/>
      <name val="MS Sans Serif"/>
      <family val="2"/>
    </font>
    <font>
      <b/>
      <sz val="8"/>
      <name val="Arial"/>
      <family val="2"/>
      <charset val="1"/>
    </font>
    <font>
      <sz val="9"/>
      <name val="Arial Narrow"/>
      <family val="2"/>
    </font>
    <font>
      <sz val="11"/>
      <color theme="1"/>
      <name val="Arial"/>
      <family val="2"/>
    </font>
    <font>
      <sz val="9"/>
      <color theme="1"/>
      <name val="Arial"/>
      <family val="2"/>
    </font>
    <font>
      <sz val="9"/>
      <color indexed="8"/>
      <name val="Arial"/>
      <family val="2"/>
    </font>
    <font>
      <sz val="8.0500000000000007"/>
      <color indexed="8"/>
      <name val="Arial"/>
      <family val="2"/>
    </font>
    <font>
      <sz val="11"/>
      <color rgb="FF000000"/>
      <name val="Calibri"/>
      <family val="2"/>
    </font>
    <font>
      <sz val="10"/>
      <color rgb="FF000000"/>
      <name val="Segoe UI"/>
      <family val="2"/>
    </font>
    <font>
      <sz val="11"/>
      <color rgb="FF000000"/>
      <name val="Segoe UI"/>
      <family val="2"/>
    </font>
    <font>
      <b/>
      <sz val="11"/>
      <color theme="1"/>
      <name val="Arial"/>
      <family val="2"/>
    </font>
    <font>
      <sz val="11"/>
      <color rgb="FFFFFFCC"/>
      <name val="Arial Narrow"/>
      <family val="2"/>
    </font>
    <font>
      <sz val="11"/>
      <color theme="0"/>
      <name val="Arial Narrow"/>
      <family val="2"/>
    </font>
    <font>
      <b/>
      <sz val="11"/>
      <color theme="0"/>
      <name val="Arial Narrow"/>
      <family val="2"/>
    </font>
    <font>
      <sz val="9"/>
      <color indexed="81"/>
      <name val="Tahoma"/>
      <family val="2"/>
    </font>
    <font>
      <b/>
      <sz val="9"/>
      <color indexed="81"/>
      <name val="Tahoma"/>
      <family val="2"/>
    </font>
  </fonts>
  <fills count="1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bgColor indexed="64"/>
      </patternFill>
    </fill>
    <fill>
      <patternFill patternType="solid">
        <fgColor rgb="FFFFC000"/>
        <bgColor indexed="64"/>
      </patternFill>
    </fill>
    <fill>
      <patternFill patternType="solid">
        <fgColor theme="2"/>
        <bgColor indexed="64"/>
      </patternFill>
    </fill>
    <fill>
      <patternFill patternType="solid">
        <fgColor theme="7" tint="0.39997558519241921"/>
        <bgColor indexed="64"/>
      </patternFill>
    </fill>
  </fills>
  <borders count="9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rgb="FF000000"/>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s>
  <cellStyleXfs count="7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6" fillId="0" borderId="0"/>
    <xf numFmtId="44" fontId="1" fillId="0" borderId="0" applyFont="0" applyFill="0" applyBorder="0" applyAlignment="0" applyProtection="0"/>
    <xf numFmtId="0" fontId="6" fillId="0" borderId="0"/>
    <xf numFmtId="9" fontId="19" fillId="0" borderId="0" applyFont="0" applyFill="0" applyBorder="0" applyAlignment="0" applyProtection="0"/>
    <xf numFmtId="172" fontId="19" fillId="0" borderId="0" applyFont="0" applyFill="0" applyBorder="0" applyAlignment="0" applyProtection="0"/>
    <xf numFmtId="0" fontId="6" fillId="0" borderId="0" applyBorder="0"/>
    <xf numFmtId="0" fontId="6" fillId="0" borderId="0"/>
    <xf numFmtId="9" fontId="6" fillId="0" borderId="0" applyFont="0" applyFill="0" applyBorder="0" applyAlignment="0" applyProtection="0"/>
    <xf numFmtId="172" fontId="6" fillId="0" borderId="0" applyFont="0" applyFill="0" applyBorder="0" applyAlignment="0" applyProtection="0"/>
    <xf numFmtId="172" fontId="1" fillId="0" borderId="0" applyFont="0" applyFill="0" applyBorder="0" applyAlignment="0" applyProtection="0"/>
    <xf numFmtId="172" fontId="6"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9" fontId="6" fillId="0" borderId="0" applyFill="0" applyBorder="0" applyAlignment="0" applyProtection="0"/>
    <xf numFmtId="0" fontId="1" fillId="0" borderId="0"/>
    <xf numFmtId="44" fontId="29" fillId="0" borderId="0" applyFont="0" applyFill="0" applyBorder="0" applyAlignment="0" applyProtection="0"/>
    <xf numFmtId="0" fontId="29" fillId="0" borderId="0"/>
    <xf numFmtId="0" fontId="1" fillId="0" borderId="0"/>
    <xf numFmtId="0" fontId="6" fillId="0" borderId="0"/>
    <xf numFmtId="0" fontId="6" fillId="0" borderId="0"/>
    <xf numFmtId="185" fontId="6" fillId="0" borderId="0" applyFont="0" applyFill="0" applyBorder="0" applyAlignment="0" applyProtection="0"/>
    <xf numFmtId="186" fontId="6" fillId="0" borderId="0" applyFont="0" applyFill="0" applyBorder="0" applyAlignment="0" applyProtection="0"/>
    <xf numFmtId="0" fontId="6" fillId="0" borderId="0"/>
    <xf numFmtId="0" fontId="6" fillId="0" borderId="0"/>
    <xf numFmtId="190" fontId="6" fillId="0" borderId="0" applyFont="0" applyFill="0" applyBorder="0" applyAlignment="0" applyProtection="0"/>
    <xf numFmtId="44" fontId="6" fillId="0" borderId="0" applyFont="0" applyFill="0" applyBorder="0" applyAlignment="0" applyProtection="0"/>
    <xf numFmtId="195" fontId="6" fillId="0" borderId="0" applyFont="0" applyFill="0" applyBorder="0" applyAlignment="0" applyProtection="0"/>
    <xf numFmtId="0" fontId="35" fillId="0" borderId="0"/>
    <xf numFmtId="0" fontId="6"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99"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90" fontId="41" fillId="0" borderId="0" applyFont="0" applyFill="0" applyBorder="0" applyAlignment="0" applyProtection="0"/>
    <xf numFmtId="164" fontId="1" fillId="0" borderId="0" applyFont="0" applyFill="0" applyBorder="0" applyAlignment="0" applyProtection="0"/>
    <xf numFmtId="197" fontId="1" fillId="0" borderId="0" applyFont="0" applyFill="0" applyBorder="0" applyAlignment="0" applyProtection="0"/>
    <xf numFmtId="198" fontId="6" fillId="0" borderId="0" applyFont="0" applyFill="0" applyBorder="0" applyAlignment="0" applyProtection="0"/>
    <xf numFmtId="164" fontId="6" fillId="0" borderId="0" applyFont="0" applyFill="0" applyBorder="0" applyAlignment="0" applyProtection="0"/>
    <xf numFmtId="198"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1" fillId="0" borderId="0" applyFont="0" applyFill="0" applyBorder="0" applyAlignment="0" applyProtection="0"/>
    <xf numFmtId="0" fontId="35" fillId="0" borderId="0"/>
    <xf numFmtId="0" fontId="6" fillId="0" borderId="0"/>
    <xf numFmtId="0" fontId="1" fillId="0" borderId="0"/>
    <xf numFmtId="0" fontId="6" fillId="0" borderId="0"/>
    <xf numFmtId="0" fontId="6" fillId="0" borderId="0"/>
    <xf numFmtId="0" fontId="1" fillId="0" borderId="0"/>
    <xf numFmtId="0" fontId="6" fillId="0" borderId="0"/>
    <xf numFmtId="9" fontId="1" fillId="0" borderId="0" applyFont="0" applyFill="0" applyBorder="0" applyAlignment="0" applyProtection="0"/>
    <xf numFmtId="9" fontId="1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1" fillId="0" borderId="0" applyFont="0" applyFill="0" applyBorder="0" applyAlignment="0" applyProtection="0"/>
    <xf numFmtId="9" fontId="6"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42" fillId="0" borderId="0"/>
    <xf numFmtId="44" fontId="42" fillId="0" borderId="0" applyFont="0" applyFill="0" applyBorder="0" applyAlignment="0" applyProtection="0"/>
    <xf numFmtId="0" fontId="42" fillId="0" borderId="0"/>
    <xf numFmtId="44" fontId="1" fillId="0" borderId="0" applyFont="0" applyFill="0" applyBorder="0" applyAlignment="0" applyProtection="0"/>
    <xf numFmtId="44" fontId="42" fillId="0" borderId="0" applyFont="0" applyFill="0" applyBorder="0" applyAlignment="0" applyProtection="0"/>
    <xf numFmtId="0" fontId="42" fillId="0" borderId="0"/>
    <xf numFmtId="44" fontId="1" fillId="0" borderId="0" applyFont="0" applyFill="0" applyBorder="0" applyAlignment="0" applyProtection="0"/>
    <xf numFmtId="44" fontId="42" fillId="0" borderId="0" applyFont="0" applyFill="0" applyBorder="0" applyAlignment="0" applyProtection="0"/>
  </cellStyleXfs>
  <cellXfs count="1443">
    <xf numFmtId="0" fontId="0" fillId="0" borderId="0" xfId="0"/>
    <xf numFmtId="0" fontId="0" fillId="0" borderId="10" xfId="0" applyBorder="1"/>
    <xf numFmtId="0" fontId="0" fillId="0" borderId="11" xfId="0" applyBorder="1"/>
    <xf numFmtId="0" fontId="0" fillId="0" borderId="12" xfId="0" applyBorder="1"/>
    <xf numFmtId="0" fontId="4" fillId="0" borderId="13" xfId="0" applyFont="1" applyBorder="1" applyAlignment="1">
      <alignment horizontal="center" vertical="center" wrapText="1"/>
    </xf>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0" fillId="0" borderId="7" xfId="0" applyBorder="1"/>
    <xf numFmtId="0" fontId="0" fillId="0" borderId="8" xfId="0" applyBorder="1"/>
    <xf numFmtId="0" fontId="0" fillId="0" borderId="4" xfId="0" applyBorder="1"/>
    <xf numFmtId="0" fontId="0" fillId="0" borderId="5" xfId="0" applyBorder="1"/>
    <xf numFmtId="0" fontId="0" fillId="0" borderId="6" xfId="0" applyBorder="1"/>
    <xf numFmtId="0" fontId="7" fillId="0" borderId="20" xfId="5" applyFont="1" applyBorder="1" applyAlignment="1">
      <alignment horizontal="center" vertical="center"/>
    </xf>
    <xf numFmtId="0" fontId="6" fillId="0" borderId="13" xfId="5" applyBorder="1" applyAlignment="1">
      <alignment horizontal="center" vertical="center"/>
    </xf>
    <xf numFmtId="0" fontId="7" fillId="0" borderId="7" xfId="5" applyFont="1" applyBorder="1" applyAlignment="1">
      <alignment horizontal="center" vertical="center"/>
    </xf>
    <xf numFmtId="0" fontId="7" fillId="0" borderId="0" xfId="5" applyFont="1" applyAlignment="1">
      <alignment horizontal="center" vertical="center"/>
    </xf>
    <xf numFmtId="0" fontId="7" fillId="0" borderId="44" xfId="5" applyFont="1" applyBorder="1" applyAlignment="1">
      <alignment horizontal="center" vertical="center"/>
    </xf>
    <xf numFmtId="0" fontId="10" fillId="0" borderId="7" xfId="0" applyFont="1" applyBorder="1" applyAlignment="1">
      <alignment horizontal="right" vertical="center" wrapText="1"/>
    </xf>
    <xf numFmtId="0" fontId="11" fillId="0" borderId="10" xfId="0" applyFont="1" applyBorder="1" applyAlignment="1">
      <alignment horizontal="right" vertical="center" wrapText="1"/>
    </xf>
    <xf numFmtId="0" fontId="11" fillId="0" borderId="0" xfId="0" applyFont="1" applyAlignment="1">
      <alignment vertical="center" wrapText="1"/>
    </xf>
    <xf numFmtId="0" fontId="10" fillId="0" borderId="0" xfId="0" applyFont="1" applyAlignment="1">
      <alignment horizontal="center" vertical="center" wrapText="1"/>
    </xf>
    <xf numFmtId="0" fontId="10" fillId="0" borderId="0" xfId="0" applyFont="1" applyAlignment="1">
      <alignment horizontal="right" vertical="center" wrapText="1"/>
    </xf>
    <xf numFmtId="0" fontId="11" fillId="0" borderId="0" xfId="0" applyFont="1" applyAlignment="1">
      <alignment horizontal="right" vertical="center" wrapText="1"/>
    </xf>
    <xf numFmtId="0" fontId="9" fillId="0" borderId="0" xfId="0" applyFont="1" applyAlignment="1">
      <alignment vertical="center" wrapText="1"/>
    </xf>
    <xf numFmtId="0" fontId="9" fillId="0" borderId="19" xfId="0" applyFont="1" applyBorder="1" applyAlignment="1">
      <alignment horizontal="center" vertical="center" wrapText="1"/>
    </xf>
    <xf numFmtId="0" fontId="10" fillId="0" borderId="20" xfId="0" applyFont="1" applyBorder="1" applyAlignment="1">
      <alignment horizontal="center" vertical="center" wrapText="1"/>
    </xf>
    <xf numFmtId="166" fontId="10" fillId="0" borderId="21" xfId="0" applyNumberFormat="1" applyFont="1" applyBorder="1" applyAlignment="1">
      <alignment horizontal="center" vertical="center" wrapText="1"/>
    </xf>
    <xf numFmtId="0" fontId="9" fillId="0" borderId="22" xfId="0" applyFont="1" applyBorder="1" applyAlignment="1">
      <alignment horizontal="center" vertical="center" wrapText="1"/>
    </xf>
    <xf numFmtId="0" fontId="10" fillId="0" borderId="13" xfId="0" applyFont="1" applyBorder="1" applyAlignment="1">
      <alignment horizontal="center" vertical="center" wrapText="1"/>
    </xf>
    <xf numFmtId="166" fontId="10" fillId="0" borderId="23" xfId="0" applyNumberFormat="1" applyFont="1" applyBorder="1" applyAlignment="1">
      <alignment horizontal="center" vertical="center" wrapText="1"/>
    </xf>
    <xf numFmtId="0" fontId="9" fillId="0" borderId="24" xfId="0" applyFont="1" applyBorder="1" applyAlignment="1">
      <alignment horizontal="center" vertical="center" wrapText="1"/>
    </xf>
    <xf numFmtId="0" fontId="10" fillId="0" borderId="25" xfId="0" applyFont="1" applyBorder="1" applyAlignment="1">
      <alignment horizontal="center" vertical="center" wrapText="1"/>
    </xf>
    <xf numFmtId="166" fontId="10" fillId="0" borderId="26" xfId="0" applyNumberFormat="1" applyFont="1" applyBorder="1" applyAlignment="1">
      <alignment horizontal="center" vertical="center" wrapText="1"/>
    </xf>
    <xf numFmtId="0" fontId="10" fillId="0" borderId="8" xfId="0" applyFont="1" applyBorder="1" applyAlignment="1">
      <alignment horizontal="center" vertical="center" wrapText="1"/>
    </xf>
    <xf numFmtId="10" fontId="11" fillId="0" borderId="9" xfId="0" applyNumberFormat="1" applyFont="1" applyBorder="1" applyAlignment="1">
      <alignment horizontal="right" vertical="center" wrapText="1"/>
    </xf>
    <xf numFmtId="44" fontId="9" fillId="0" borderId="9" xfId="2" applyFont="1" applyFill="1" applyBorder="1" applyAlignment="1">
      <alignment horizontal="center" vertical="center" wrapText="1"/>
    </xf>
    <xf numFmtId="0" fontId="11" fillId="0" borderId="11" xfId="0" applyFont="1" applyBorder="1" applyAlignment="1">
      <alignment horizontal="right" vertical="center" wrapText="1"/>
    </xf>
    <xf numFmtId="44" fontId="9" fillId="0" borderId="12" xfId="2" applyFont="1" applyFill="1" applyBorder="1" applyAlignment="1">
      <alignment horizontal="center" vertical="center" wrapText="1"/>
    </xf>
    <xf numFmtId="0" fontId="9"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4" fillId="0" borderId="51" xfId="0" applyFont="1" applyBorder="1" applyAlignment="1">
      <alignment horizontal="center" vertical="center" wrapText="1"/>
    </xf>
    <xf numFmtId="0" fontId="4" fillId="0" borderId="52" xfId="0" applyFont="1" applyBorder="1" applyAlignment="1">
      <alignment vertical="center" wrapText="1"/>
    </xf>
    <xf numFmtId="0" fontId="4" fillId="0" borderId="52" xfId="0" applyFont="1" applyBorder="1" applyAlignment="1">
      <alignment horizontal="center" vertical="center" wrapText="1"/>
    </xf>
    <xf numFmtId="168" fontId="4" fillId="0" borderId="52" xfId="0" applyNumberFormat="1" applyFont="1" applyBorder="1" applyAlignment="1">
      <alignment horizontal="center" vertical="center" wrapText="1"/>
    </xf>
    <xf numFmtId="0" fontId="4" fillId="0" borderId="22" xfId="0" applyFont="1" applyBorder="1" applyAlignment="1">
      <alignment horizontal="center" vertical="center" wrapText="1"/>
    </xf>
    <xf numFmtId="0" fontId="4" fillId="0" borderId="13" xfId="0" applyFont="1" applyBorder="1" applyAlignment="1">
      <alignment vertical="center" wrapText="1"/>
    </xf>
    <xf numFmtId="1" fontId="12" fillId="0" borderId="13" xfId="0" applyNumberFormat="1" applyFont="1" applyBorder="1" applyAlignment="1">
      <alignment horizontal="center" vertical="center" wrapText="1"/>
    </xf>
    <xf numFmtId="9" fontId="4" fillId="0" borderId="17" xfId="3" applyFont="1" applyFill="1" applyBorder="1" applyAlignment="1">
      <alignment horizontal="center" vertical="center" wrapText="1"/>
    </xf>
    <xf numFmtId="0" fontId="3" fillId="0" borderId="7" xfId="0" applyFont="1" applyBorder="1" applyAlignment="1">
      <alignment horizontal="center" vertical="center" wrapText="1"/>
    </xf>
    <xf numFmtId="9" fontId="3" fillId="0" borderId="0" xfId="3" applyFont="1" applyBorder="1" applyAlignment="1">
      <alignment vertical="center" wrapText="1"/>
    </xf>
    <xf numFmtId="169" fontId="3" fillId="0" borderId="8" xfId="0" applyNumberFormat="1" applyFont="1" applyBorder="1" applyAlignment="1">
      <alignment horizontal="justify"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0" borderId="20" xfId="0" applyFont="1" applyBorder="1" applyAlignment="1">
      <alignment horizontal="center" vertical="center" wrapText="1"/>
    </xf>
    <xf numFmtId="2" fontId="4" fillId="0" borderId="20" xfId="0" applyNumberFormat="1" applyFont="1" applyBorder="1" applyAlignment="1">
      <alignment horizontal="center" vertical="center" wrapText="1"/>
    </xf>
    <xf numFmtId="43" fontId="4" fillId="0" borderId="20" xfId="1" applyFont="1" applyBorder="1" applyAlignment="1">
      <alignment horizontal="center" vertical="center" wrapText="1"/>
    </xf>
    <xf numFmtId="164" fontId="4" fillId="0" borderId="21" xfId="0" applyNumberFormat="1" applyFont="1" applyBorder="1" applyAlignment="1">
      <alignment horizontal="center" vertical="center" wrapText="1"/>
    </xf>
    <xf numFmtId="0" fontId="4" fillId="0" borderId="7" xfId="0" applyFont="1" applyBorder="1" applyAlignment="1">
      <alignment horizontal="center" vertical="center" wrapText="1"/>
    </xf>
    <xf numFmtId="10" fontId="4" fillId="0" borderId="52" xfId="3" applyNumberFormat="1" applyFont="1" applyFill="1" applyBorder="1" applyAlignment="1">
      <alignment horizontal="center" vertical="center" wrapText="1"/>
    </xf>
    <xf numFmtId="164" fontId="4" fillId="0" borderId="53" xfId="0" applyNumberFormat="1" applyFont="1" applyBorder="1" applyAlignment="1">
      <alignment horizontal="right" vertical="center" wrapText="1"/>
    </xf>
    <xf numFmtId="10" fontId="4" fillId="0" borderId="13" xfId="3" applyNumberFormat="1" applyFont="1" applyFill="1" applyBorder="1" applyAlignment="1">
      <alignment horizontal="center" vertical="center" wrapText="1"/>
    </xf>
    <xf numFmtId="0" fontId="4" fillId="0" borderId="24" xfId="0" applyFont="1" applyBorder="1" applyAlignment="1">
      <alignment horizontal="center" vertical="center" wrapText="1"/>
    </xf>
    <xf numFmtId="10" fontId="4" fillId="0" borderId="25" xfId="3" applyNumberFormat="1" applyFont="1" applyFill="1" applyBorder="1" applyAlignment="1">
      <alignment horizontal="center" vertical="center" wrapText="1"/>
    </xf>
    <xf numFmtId="2" fontId="3" fillId="0" borderId="52" xfId="0" applyNumberFormat="1" applyFont="1" applyBorder="1" applyAlignment="1">
      <alignment horizontal="center" vertical="center" wrapText="1"/>
    </xf>
    <xf numFmtId="10" fontId="3" fillId="0" borderId="52" xfId="3" applyNumberFormat="1" applyFont="1" applyBorder="1" applyAlignment="1">
      <alignment horizontal="center" vertical="center" wrapText="1"/>
    </xf>
    <xf numFmtId="171" fontId="3" fillId="0" borderId="53" xfId="6" applyNumberFormat="1" applyFont="1" applyBorder="1" applyAlignment="1">
      <alignment horizontal="center" vertical="center" wrapText="1"/>
    </xf>
    <xf numFmtId="2" fontId="3" fillId="0" borderId="13" xfId="0" applyNumberFormat="1" applyFont="1" applyBorder="1" applyAlignment="1">
      <alignment horizontal="center" vertical="center" wrapText="1"/>
    </xf>
    <xf numFmtId="2" fontId="3" fillId="0" borderId="25" xfId="0" applyNumberFormat="1" applyFont="1" applyBorder="1" applyAlignment="1">
      <alignment horizontal="center" vertical="center" wrapText="1"/>
    </xf>
    <xf numFmtId="10" fontId="3" fillId="0" borderId="49" xfId="3" applyNumberFormat="1" applyFont="1" applyBorder="1" applyAlignment="1">
      <alignment horizontal="center" vertical="center" wrapText="1"/>
    </xf>
    <xf numFmtId="171" fontId="3" fillId="0" borderId="50" xfId="6" applyNumberFormat="1" applyFont="1" applyBorder="1" applyAlignment="1">
      <alignment horizontal="center" vertical="center" wrapText="1"/>
    </xf>
    <xf numFmtId="2" fontId="3" fillId="0" borderId="49" xfId="0" applyNumberFormat="1" applyFont="1" applyBorder="1" applyAlignment="1">
      <alignment horizontal="center" vertical="center" wrapText="1"/>
    </xf>
    <xf numFmtId="0" fontId="3" fillId="0" borderId="10" xfId="0" applyFont="1" applyBorder="1" applyAlignment="1">
      <alignment horizontal="center" vertical="center" wrapText="1"/>
    </xf>
    <xf numFmtId="10" fontId="3" fillId="0" borderId="12" xfId="3" applyNumberFormat="1" applyFont="1" applyBorder="1" applyAlignment="1">
      <alignment horizontal="center" vertical="center" wrapText="1"/>
    </xf>
    <xf numFmtId="44" fontId="4" fillId="0" borderId="53" xfId="2" applyFont="1" applyBorder="1" applyAlignment="1">
      <alignment horizontal="center" vertical="center" wrapText="1"/>
    </xf>
    <xf numFmtId="44" fontId="4" fillId="0" borderId="38" xfId="2" applyFont="1" applyBorder="1" applyAlignment="1">
      <alignment horizontal="center" vertical="center" wrapText="1"/>
    </xf>
    <xf numFmtId="0" fontId="4" fillId="0" borderId="25" xfId="0" applyFont="1" applyBorder="1" applyAlignment="1">
      <alignment vertical="center" wrapText="1"/>
    </xf>
    <xf numFmtId="0" fontId="4" fillId="0" borderId="25" xfId="0" applyFont="1" applyBorder="1" applyAlignment="1">
      <alignment horizontal="center" vertical="center" wrapText="1"/>
    </xf>
    <xf numFmtId="2" fontId="4" fillId="0" borderId="25" xfId="0" applyNumberFormat="1" applyFont="1" applyBorder="1" applyAlignment="1">
      <alignment horizontal="center" vertical="center" wrapText="1"/>
    </xf>
    <xf numFmtId="43" fontId="4" fillId="0" borderId="25" xfId="1" applyFont="1" applyBorder="1" applyAlignment="1">
      <alignment horizontal="center" vertical="center" wrapText="1"/>
    </xf>
    <xf numFmtId="164" fontId="4" fillId="0" borderId="26" xfId="0" applyNumberFormat="1" applyFont="1" applyBorder="1" applyAlignment="1">
      <alignment horizontal="center" vertical="center" wrapText="1"/>
    </xf>
    <xf numFmtId="0" fontId="4" fillId="0" borderId="56" xfId="0" applyFont="1" applyBorder="1" applyAlignment="1">
      <alignment vertical="center" wrapText="1"/>
    </xf>
    <xf numFmtId="0" fontId="4" fillId="0" borderId="17" xfId="0" applyFont="1" applyBorder="1" applyAlignment="1">
      <alignment horizontal="center" vertical="center" wrapText="1"/>
    </xf>
    <xf numFmtId="43" fontId="4" fillId="0" borderId="17" xfId="1" applyFont="1" applyFill="1" applyBorder="1" applyAlignment="1">
      <alignment horizontal="right" vertical="center" wrapText="1"/>
    </xf>
    <xf numFmtId="0" fontId="3" fillId="0" borderId="57" xfId="0" applyFont="1" applyBorder="1" applyAlignment="1">
      <alignment horizontal="center" vertical="center" wrapText="1"/>
    </xf>
    <xf numFmtId="9" fontId="3" fillId="0" borderId="52" xfId="3" applyFont="1" applyFill="1" applyBorder="1" applyAlignment="1">
      <alignment horizontal="center" vertical="center" wrapText="1"/>
    </xf>
    <xf numFmtId="9" fontId="3" fillId="0" borderId="13" xfId="3" applyFont="1" applyFill="1" applyBorder="1" applyAlignment="1">
      <alignment horizontal="center" vertical="center" wrapText="1"/>
    </xf>
    <xf numFmtId="9" fontId="3" fillId="0" borderId="25" xfId="3" applyFont="1" applyBorder="1" applyAlignment="1">
      <alignment horizontal="center" vertical="center" wrapText="1"/>
    </xf>
    <xf numFmtId="9" fontId="3" fillId="0" borderId="49" xfId="3" applyFont="1" applyBorder="1" applyAlignment="1">
      <alignment horizontal="center" vertical="center" wrapText="1"/>
    </xf>
    <xf numFmtId="9" fontId="4" fillId="6" borderId="13" xfId="3" applyFont="1" applyFill="1" applyBorder="1" applyAlignment="1">
      <alignment horizontal="center" vertical="center" wrapText="1"/>
    </xf>
    <xf numFmtId="1" fontId="12" fillId="0" borderId="67" xfId="0" applyNumberFormat="1" applyFont="1" applyBorder="1" applyAlignment="1">
      <alignment horizontal="center" vertical="center" wrapText="1"/>
    </xf>
    <xf numFmtId="9" fontId="4" fillId="6" borderId="52" xfId="3" applyFont="1" applyFill="1" applyBorder="1" applyAlignment="1">
      <alignment horizontal="center" vertical="center" wrapText="1"/>
    </xf>
    <xf numFmtId="166" fontId="11" fillId="6" borderId="9" xfId="0" applyNumberFormat="1" applyFont="1" applyFill="1" applyBorder="1" applyAlignment="1">
      <alignment horizontal="center" vertical="center" wrapText="1"/>
    </xf>
    <xf numFmtId="9" fontId="4" fillId="6" borderId="20" xfId="3" applyFont="1" applyFill="1" applyBorder="1" applyAlignment="1">
      <alignment horizontal="center" vertical="center" wrapText="1"/>
    </xf>
    <xf numFmtId="9" fontId="4" fillId="6" borderId="25" xfId="3" applyFont="1" applyFill="1" applyBorder="1" applyAlignment="1">
      <alignment horizontal="center" vertical="center" wrapText="1"/>
    </xf>
    <xf numFmtId="170" fontId="4" fillId="6" borderId="25" xfId="6" applyNumberFormat="1" applyFont="1" applyFill="1" applyBorder="1" applyAlignment="1">
      <alignment horizontal="right" vertical="center" wrapText="1"/>
    </xf>
    <xf numFmtId="0" fontId="3" fillId="0" borderId="0" xfId="0" applyFont="1" applyAlignment="1">
      <alignment vertical="center" wrapText="1"/>
    </xf>
    <xf numFmtId="43" fontId="3" fillId="0" borderId="0" xfId="1" applyFont="1" applyBorder="1" applyAlignment="1">
      <alignment vertical="center" wrapText="1"/>
    </xf>
    <xf numFmtId="0" fontId="3" fillId="0" borderId="0" xfId="0" applyFont="1" applyAlignment="1">
      <alignment horizontal="center" vertical="center" wrapText="1"/>
    </xf>
    <xf numFmtId="43" fontId="3" fillId="0" borderId="0" xfId="1" applyFont="1" applyBorder="1" applyAlignment="1">
      <alignment horizontal="center" vertical="center" wrapText="1"/>
    </xf>
    <xf numFmtId="164" fontId="3" fillId="0" borderId="8" xfId="0" applyNumberFormat="1" applyFont="1" applyBorder="1" applyAlignment="1">
      <alignment vertical="center" wrapText="1"/>
    </xf>
    <xf numFmtId="0" fontId="3" fillId="0" borderId="8" xfId="0" applyFont="1" applyBorder="1" applyAlignment="1">
      <alignment horizontal="center" vertical="center" wrapText="1"/>
    </xf>
    <xf numFmtId="0" fontId="7" fillId="0" borderId="1" xfId="7" applyFont="1" applyBorder="1" applyAlignment="1">
      <alignment horizontal="center" vertical="center" wrapText="1"/>
    </xf>
    <xf numFmtId="0" fontId="7" fillId="0" borderId="2" xfId="7" applyFont="1" applyBorder="1" applyAlignment="1">
      <alignment horizontal="center" vertical="center" wrapText="1"/>
    </xf>
    <xf numFmtId="0" fontId="17" fillId="0" borderId="2" xfId="7" applyFont="1" applyBorder="1" applyAlignment="1">
      <alignment horizontal="center" vertical="center" wrapText="1"/>
    </xf>
    <xf numFmtId="0" fontId="7" fillId="0" borderId="3" xfId="7" applyFont="1" applyBorder="1" applyAlignment="1">
      <alignment horizontal="center" vertical="center" wrapText="1"/>
    </xf>
    <xf numFmtId="0" fontId="18" fillId="0" borderId="7" xfId="0" applyFont="1" applyBorder="1"/>
    <xf numFmtId="10" fontId="18" fillId="0" borderId="8" xfId="8" applyNumberFormat="1" applyFont="1" applyBorder="1"/>
    <xf numFmtId="9" fontId="0" fillId="0" borderId="0" xfId="0" applyNumberFormat="1"/>
    <xf numFmtId="10" fontId="18" fillId="0" borderId="12" xfId="0" applyNumberFormat="1" applyFont="1" applyBorder="1"/>
    <xf numFmtId="0" fontId="18" fillId="0" borderId="2" xfId="0" applyFont="1" applyBorder="1"/>
    <xf numFmtId="9" fontId="18" fillId="0" borderId="2" xfId="0" applyNumberFormat="1" applyFont="1" applyBorder="1"/>
    <xf numFmtId="10" fontId="18" fillId="0" borderId="3" xfId="0" applyNumberFormat="1" applyFont="1" applyBorder="1"/>
    <xf numFmtId="0" fontId="19" fillId="3" borderId="19" xfId="0" applyFont="1" applyFill="1" applyBorder="1"/>
    <xf numFmtId="9" fontId="19" fillId="3" borderId="21" xfId="3" applyFont="1" applyFill="1" applyBorder="1"/>
    <xf numFmtId="0" fontId="0" fillId="0" borderId="22" xfId="0" applyBorder="1"/>
    <xf numFmtId="10" fontId="19" fillId="0" borderId="23" xfId="8" applyNumberFormat="1" applyFont="1" applyBorder="1"/>
    <xf numFmtId="9" fontId="1" fillId="0" borderId="23" xfId="8" applyFont="1" applyBorder="1"/>
    <xf numFmtId="0" fontId="0" fillId="0" borderId="24" xfId="0" applyBorder="1"/>
    <xf numFmtId="10" fontId="19" fillId="0" borderId="26" xfId="8" applyNumberFormat="1" applyFont="1" applyBorder="1"/>
    <xf numFmtId="0" fontId="18" fillId="0" borderId="57" xfId="0" applyFont="1" applyBorder="1"/>
    <xf numFmtId="0" fontId="18" fillId="0" borderId="60" xfId="0" applyFont="1" applyBorder="1"/>
    <xf numFmtId="10" fontId="18" fillId="0" borderId="59" xfId="8" applyNumberFormat="1" applyFont="1" applyBorder="1"/>
    <xf numFmtId="0" fontId="18" fillId="0" borderId="10" xfId="0" applyFont="1" applyBorder="1"/>
    <xf numFmtId="10" fontId="18" fillId="0" borderId="12" xfId="8" applyNumberFormat="1" applyFont="1" applyBorder="1"/>
    <xf numFmtId="0" fontId="0" fillId="0" borderId="19" xfId="0" applyBorder="1"/>
    <xf numFmtId="9" fontId="0" fillId="0" borderId="21" xfId="0" applyNumberFormat="1" applyBorder="1"/>
    <xf numFmtId="10" fontId="0" fillId="0" borderId="23" xfId="0" applyNumberFormat="1" applyBorder="1"/>
    <xf numFmtId="10" fontId="0" fillId="0" borderId="26" xfId="0" applyNumberFormat="1" applyBorder="1"/>
    <xf numFmtId="9" fontId="0" fillId="0" borderId="23" xfId="0" applyNumberFormat="1" applyBorder="1"/>
    <xf numFmtId="9" fontId="0" fillId="0" borderId="26" xfId="0" applyNumberFormat="1" applyBorder="1"/>
    <xf numFmtId="9" fontId="18" fillId="0" borderId="12" xfId="0" applyNumberFormat="1" applyFont="1" applyBorder="1"/>
    <xf numFmtId="0" fontId="0" fillId="0" borderId="57" xfId="0" applyBorder="1"/>
    <xf numFmtId="9" fontId="0" fillId="0" borderId="59" xfId="0" applyNumberFormat="1" applyBorder="1"/>
    <xf numFmtId="0" fontId="3" fillId="0" borderId="65"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35" xfId="0" applyFont="1" applyBorder="1" applyAlignment="1">
      <alignment horizontal="center" vertical="center" wrapText="1"/>
    </xf>
    <xf numFmtId="164" fontId="3" fillId="0" borderId="9"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18" fillId="5" borderId="39" xfId="0" applyFont="1" applyFill="1" applyBorder="1" applyAlignment="1">
      <alignment horizontal="center"/>
    </xf>
    <xf numFmtId="0" fontId="18" fillId="5" borderId="40" xfId="0" applyFont="1" applyFill="1" applyBorder="1" applyAlignment="1">
      <alignment horizontal="center"/>
    </xf>
    <xf numFmtId="0" fontId="18" fillId="5" borderId="42" xfId="0" applyFont="1" applyFill="1" applyBorder="1" applyAlignment="1">
      <alignment horizontal="center"/>
    </xf>
    <xf numFmtId="172" fontId="18" fillId="5" borderId="12" xfId="9" applyFont="1" applyFill="1" applyBorder="1"/>
    <xf numFmtId="44" fontId="0" fillId="0" borderId="0" xfId="2" applyFont="1"/>
    <xf numFmtId="44" fontId="0" fillId="0" borderId="0" xfId="2" applyFont="1" applyFill="1"/>
    <xf numFmtId="0" fontId="20" fillId="0" borderId="71" xfId="0" applyFont="1" applyBorder="1" applyAlignment="1">
      <alignment horizontal="center" vertical="center"/>
    </xf>
    <xf numFmtId="0" fontId="20" fillId="0" borderId="72" xfId="0" applyFont="1" applyBorder="1" applyAlignment="1">
      <alignment horizontal="left" vertical="center"/>
    </xf>
    <xf numFmtId="0" fontId="20" fillId="0" borderId="73" xfId="0" applyFont="1" applyBorder="1" applyAlignment="1">
      <alignment horizontal="left" vertical="center"/>
    </xf>
    <xf numFmtId="0" fontId="20" fillId="0" borderId="71" xfId="0" applyFont="1" applyBorder="1" applyAlignment="1">
      <alignment horizontal="left" vertical="center"/>
    </xf>
    <xf numFmtId="43" fontId="13" fillId="0" borderId="52" xfId="1" applyFont="1" applyFill="1" applyBorder="1" applyAlignment="1">
      <alignment horizontal="center" vertical="center"/>
    </xf>
    <xf numFmtId="170" fontId="4" fillId="6" borderId="20" xfId="6" applyNumberFormat="1" applyFont="1" applyFill="1" applyBorder="1" applyAlignment="1">
      <alignment horizontal="right" vertical="center" wrapText="1"/>
    </xf>
    <xf numFmtId="173" fontId="7" fillId="0" borderId="0" xfId="13" applyNumberFormat="1" applyFont="1" applyFill="1" applyBorder="1" applyAlignment="1">
      <alignment horizontal="right" vertical="center"/>
    </xf>
    <xf numFmtId="0" fontId="6" fillId="0" borderId="62" xfId="11" applyBorder="1" applyAlignment="1">
      <alignment vertical="center"/>
    </xf>
    <xf numFmtId="0" fontId="6" fillId="0" borderId="52" xfId="11" applyBorder="1" applyAlignment="1">
      <alignment horizontal="center" vertical="center"/>
    </xf>
    <xf numFmtId="2" fontId="6" fillId="0" borderId="52" xfId="11" applyNumberFormat="1" applyBorder="1" applyAlignment="1">
      <alignment horizontal="center" vertical="center"/>
    </xf>
    <xf numFmtId="2" fontId="6" fillId="0" borderId="52" xfId="12" applyNumberFormat="1" applyFont="1" applyFill="1" applyBorder="1" applyAlignment="1">
      <alignment horizontal="center" vertical="center"/>
    </xf>
    <xf numFmtId="174" fontId="6" fillId="3" borderId="52" xfId="11" applyNumberFormat="1" applyFill="1" applyBorder="1" applyAlignment="1">
      <alignment horizontal="right" vertical="center"/>
    </xf>
    <xf numFmtId="175" fontId="6" fillId="0" borderId="52" xfId="11" applyNumberFormat="1" applyBorder="1" applyAlignment="1">
      <alignment horizontal="center" vertical="center"/>
    </xf>
    <xf numFmtId="0" fontId="7" fillId="5" borderId="58" xfId="11" applyFont="1" applyFill="1" applyBorder="1" applyAlignment="1">
      <alignment horizontal="center" vertical="center"/>
    </xf>
    <xf numFmtId="0" fontId="7" fillId="5" borderId="60" xfId="11" applyFont="1" applyFill="1" applyBorder="1" applyAlignment="1">
      <alignment horizontal="center" vertical="center"/>
    </xf>
    <xf numFmtId="0" fontId="21" fillId="5" borderId="60" xfId="11" applyFont="1" applyFill="1" applyBorder="1" applyAlignment="1">
      <alignment horizontal="center" vertical="center"/>
    </xf>
    <xf numFmtId="0" fontId="21" fillId="5" borderId="60" xfId="11" applyFont="1" applyFill="1" applyBorder="1" applyAlignment="1">
      <alignment horizontal="center" vertical="center" wrapText="1"/>
    </xf>
    <xf numFmtId="173" fontId="7" fillId="5" borderId="60" xfId="11" applyNumberFormat="1" applyFont="1" applyFill="1" applyBorder="1" applyAlignment="1">
      <alignment horizontal="center" vertical="center" wrapText="1"/>
    </xf>
    <xf numFmtId="174" fontId="7" fillId="5" borderId="60" xfId="11" applyNumberFormat="1" applyFont="1" applyFill="1" applyBorder="1" applyAlignment="1">
      <alignment horizontal="center" vertical="center" wrapText="1"/>
    </xf>
    <xf numFmtId="173" fontId="7" fillId="5" borderId="59" xfId="11" applyNumberFormat="1" applyFont="1" applyFill="1" applyBorder="1" applyAlignment="1">
      <alignment horizontal="center" vertical="center" wrapText="1"/>
    </xf>
    <xf numFmtId="10" fontId="8" fillId="5" borderId="13" xfId="16" applyNumberFormat="1" applyFont="1" applyFill="1" applyBorder="1" applyAlignment="1">
      <alignment horizontal="right" vertical="center"/>
    </xf>
    <xf numFmtId="0" fontId="7" fillId="0" borderId="51" xfId="11" applyFont="1" applyBorder="1" applyAlignment="1">
      <alignment horizontal="center" vertical="center" wrapText="1"/>
    </xf>
    <xf numFmtId="173" fontId="6" fillId="0" borderId="53" xfId="13" applyNumberFormat="1" applyFont="1" applyFill="1" applyBorder="1" applyAlignment="1">
      <alignment horizontal="right" vertical="center"/>
    </xf>
    <xf numFmtId="0" fontId="7" fillId="0" borderId="22" xfId="11" applyFont="1" applyBorder="1" applyAlignment="1">
      <alignment horizontal="center" vertical="center" wrapText="1"/>
    </xf>
    <xf numFmtId="0" fontId="14" fillId="0" borderId="7" xfId="5" applyFont="1" applyBorder="1" applyAlignment="1">
      <alignment vertical="center"/>
    </xf>
    <xf numFmtId="173" fontId="7" fillId="0" borderId="8" xfId="13" applyNumberFormat="1" applyFont="1" applyFill="1" applyBorder="1" applyAlignment="1">
      <alignment horizontal="right" vertical="center"/>
    </xf>
    <xf numFmtId="0" fontId="7" fillId="0" borderId="0" xfId="11" applyFont="1" applyAlignment="1">
      <alignment vertical="center" wrapText="1"/>
    </xf>
    <xf numFmtId="0" fontId="7" fillId="0" borderId="0" xfId="11" applyFont="1" applyAlignment="1">
      <alignment horizontal="center" vertical="center" wrapText="1"/>
    </xf>
    <xf numFmtId="0" fontId="14" fillId="0" borderId="0" xfId="5" applyFont="1" applyAlignment="1">
      <alignment horizontal="center" vertical="center"/>
    </xf>
    <xf numFmtId="2" fontId="7" fillId="0" borderId="22" xfId="11" applyNumberFormat="1" applyFont="1" applyBorder="1" applyAlignment="1">
      <alignment horizontal="center" vertical="center"/>
    </xf>
    <xf numFmtId="0" fontId="14" fillId="0" borderId="0" xfId="5" applyFont="1" applyAlignment="1">
      <alignment vertical="center"/>
    </xf>
    <xf numFmtId="173" fontId="14" fillId="0" borderId="8" xfId="5" applyNumberFormat="1" applyFont="1" applyBorder="1" applyAlignment="1">
      <alignment vertical="center"/>
    </xf>
    <xf numFmtId="167" fontId="6" fillId="0" borderId="13" xfId="10" applyNumberFormat="1" applyBorder="1" applyAlignment="1">
      <alignment vertical="center" wrapText="1"/>
    </xf>
    <xf numFmtId="0" fontId="7" fillId="5" borderId="54" xfId="5" applyFont="1" applyFill="1" applyBorder="1" applyAlignment="1">
      <alignment vertical="center" wrapText="1"/>
    </xf>
    <xf numFmtId="176" fontId="7" fillId="5" borderId="54" xfId="14" applyNumberFormat="1" applyFont="1" applyFill="1" applyBorder="1" applyAlignment="1">
      <alignment vertical="center" wrapText="1"/>
    </xf>
    <xf numFmtId="0" fontId="7" fillId="0" borderId="19" xfId="5" applyFont="1" applyBorder="1" applyAlignment="1">
      <alignment horizontal="center" vertical="center" wrapText="1"/>
    </xf>
    <xf numFmtId="0" fontId="7" fillId="0" borderId="24" xfId="11" applyFont="1" applyBorder="1" applyAlignment="1">
      <alignment horizontal="center" vertical="center" wrapText="1"/>
    </xf>
    <xf numFmtId="167" fontId="6" fillId="0" borderId="25" xfId="10" applyNumberFormat="1" applyBorder="1" applyAlignment="1">
      <alignment vertical="center" wrapText="1"/>
    </xf>
    <xf numFmtId="1" fontId="6" fillId="0" borderId="13" xfId="11" applyNumberFormat="1" applyBorder="1" applyAlignment="1">
      <alignment vertical="center" wrapText="1"/>
    </xf>
    <xf numFmtId="1" fontId="6" fillId="0" borderId="25" xfId="11" applyNumberFormat="1" applyBorder="1" applyAlignment="1">
      <alignment vertical="center" wrapText="1"/>
    </xf>
    <xf numFmtId="0" fontId="0" fillId="0" borderId="0" xfId="0" applyAlignment="1">
      <alignment horizontal="left"/>
    </xf>
    <xf numFmtId="0" fontId="0" fillId="0" borderId="11" xfId="0" applyBorder="1" applyAlignment="1">
      <alignment horizontal="left"/>
    </xf>
    <xf numFmtId="0" fontId="0" fillId="0" borderId="2" xfId="0" applyBorder="1" applyAlignment="1">
      <alignment horizontal="left"/>
    </xf>
    <xf numFmtId="0" fontId="0" fillId="0" borderId="5" xfId="0" applyBorder="1" applyAlignment="1">
      <alignment horizontal="left"/>
    </xf>
    <xf numFmtId="0" fontId="7" fillId="0" borderId="0" xfId="11" applyFont="1" applyAlignment="1">
      <alignment horizontal="left" vertical="center" wrapText="1"/>
    </xf>
    <xf numFmtId="0" fontId="14" fillId="0" borderId="0" xfId="5" applyFont="1" applyAlignment="1">
      <alignment horizontal="left" vertical="center"/>
    </xf>
    <xf numFmtId="0" fontId="7" fillId="0" borderId="30" xfId="11" applyFont="1" applyBorder="1" applyAlignment="1">
      <alignment horizontal="center" vertical="center" wrapText="1"/>
    </xf>
    <xf numFmtId="0" fontId="7" fillId="0" borderId="19" xfId="11" applyFont="1" applyBorder="1" applyAlignment="1">
      <alignment horizontal="center" vertical="center" wrapText="1"/>
    </xf>
    <xf numFmtId="1" fontId="6" fillId="0" borderId="63" xfId="11" applyNumberFormat="1" applyBorder="1" applyAlignment="1">
      <alignment vertical="center" wrapText="1"/>
    </xf>
    <xf numFmtId="0" fontId="7" fillId="0" borderId="37" xfId="11" applyFont="1" applyBorder="1" applyAlignment="1">
      <alignment horizontal="center" vertical="center" wrapText="1"/>
    </xf>
    <xf numFmtId="0" fontId="6" fillId="0" borderId="74" xfId="11" applyBorder="1" applyAlignment="1">
      <alignment vertical="center"/>
    </xf>
    <xf numFmtId="0" fontId="6" fillId="0" borderId="17" xfId="11" applyBorder="1" applyAlignment="1">
      <alignment horizontal="center" vertical="center"/>
    </xf>
    <xf numFmtId="2" fontId="6" fillId="0" borderId="17" xfId="11" applyNumberFormat="1" applyBorder="1" applyAlignment="1">
      <alignment horizontal="center" vertical="center"/>
    </xf>
    <xf numFmtId="2" fontId="6" fillId="0" borderId="17" xfId="12" applyNumberFormat="1" applyFont="1" applyFill="1" applyBorder="1" applyAlignment="1">
      <alignment horizontal="center" vertical="center"/>
    </xf>
    <xf numFmtId="174" fontId="6" fillId="3" borderId="54" xfId="11" applyNumberFormat="1" applyFill="1" applyBorder="1" applyAlignment="1">
      <alignment horizontal="right" vertical="center"/>
    </xf>
    <xf numFmtId="175" fontId="6" fillId="0" borderId="17" xfId="11" applyNumberFormat="1" applyBorder="1" applyAlignment="1">
      <alignment horizontal="center" vertical="center"/>
    </xf>
    <xf numFmtId="173" fontId="6" fillId="0" borderId="38" xfId="13" applyNumberFormat="1" applyFont="1" applyFill="1" applyBorder="1" applyAlignment="1">
      <alignment horizontal="right" vertical="center"/>
    </xf>
    <xf numFmtId="0" fontId="14" fillId="0" borderId="24" xfId="5" applyFont="1" applyBorder="1" applyAlignment="1">
      <alignment vertical="center"/>
    </xf>
    <xf numFmtId="0" fontId="7" fillId="0" borderId="25" xfId="11" applyFont="1" applyBorder="1" applyAlignment="1">
      <alignment vertical="center"/>
    </xf>
    <xf numFmtId="0" fontId="7" fillId="0" borderId="25" xfId="11" applyFont="1" applyBorder="1" applyAlignment="1">
      <alignment horizontal="left" vertical="center"/>
    </xf>
    <xf numFmtId="0" fontId="7" fillId="0" borderId="25" xfId="11" applyFont="1" applyBorder="1" applyAlignment="1">
      <alignment horizontal="center" vertical="center"/>
    </xf>
    <xf numFmtId="173" fontId="7" fillId="0" borderId="26" xfId="13" applyNumberFormat="1" applyFont="1" applyFill="1" applyBorder="1" applyAlignment="1">
      <alignment horizontal="right" vertical="center"/>
    </xf>
    <xf numFmtId="1" fontId="6" fillId="0" borderId="14" xfId="11" applyNumberFormat="1" applyBorder="1" applyAlignment="1">
      <alignment vertical="center" wrapText="1"/>
    </xf>
    <xf numFmtId="0" fontId="14" fillId="4" borderId="10" xfId="5" applyFont="1" applyFill="1" applyBorder="1" applyAlignment="1">
      <alignment vertical="center"/>
    </xf>
    <xf numFmtId="0" fontId="7" fillId="4" borderId="11" xfId="11" applyFont="1" applyFill="1" applyBorder="1" applyAlignment="1">
      <alignment vertical="center" wrapText="1"/>
    </xf>
    <xf numFmtId="0" fontId="7" fillId="4" borderId="11" xfId="11" applyFont="1" applyFill="1" applyBorder="1" applyAlignment="1">
      <alignment horizontal="left" vertical="center" wrapText="1"/>
    </xf>
    <xf numFmtId="0" fontId="6" fillId="0" borderId="33" xfId="5" applyBorder="1" applyAlignment="1">
      <alignment vertical="center"/>
    </xf>
    <xf numFmtId="0" fontId="7" fillId="0" borderId="19" xfId="5" applyFont="1" applyBorder="1" applyAlignment="1">
      <alignment vertical="center"/>
    </xf>
    <xf numFmtId="0" fontId="21" fillId="0" borderId="25" xfId="17" applyFont="1" applyBorder="1" applyAlignment="1">
      <alignment horizontal="center" vertical="center"/>
    </xf>
    <xf numFmtId="0" fontId="6" fillId="0" borderId="36" xfId="5" applyBorder="1" applyAlignment="1">
      <alignment vertical="center"/>
    </xf>
    <xf numFmtId="0" fontId="7" fillId="0" borderId="24" xfId="5" applyFont="1" applyBorder="1" applyAlignment="1">
      <alignment vertical="center"/>
    </xf>
    <xf numFmtId="0" fontId="23" fillId="0" borderId="14" xfId="17" applyFont="1" applyBorder="1" applyAlignment="1">
      <alignment horizontal="left" vertical="center"/>
    </xf>
    <xf numFmtId="0" fontId="23" fillId="0" borderId="16" xfId="17" applyFont="1" applyBorder="1" applyAlignment="1">
      <alignment horizontal="left" vertical="center"/>
    </xf>
    <xf numFmtId="0" fontId="23" fillId="0" borderId="15" xfId="17" applyFont="1" applyBorder="1" applyAlignment="1">
      <alignment horizontal="left" vertical="center"/>
    </xf>
    <xf numFmtId="0" fontId="23" fillId="0" borderId="13" xfId="17" applyFont="1" applyBorder="1" applyAlignment="1">
      <alignment vertical="center" wrapText="1"/>
    </xf>
    <xf numFmtId="184" fontId="23" fillId="0" borderId="13" xfId="17" applyNumberFormat="1" applyFont="1" applyBorder="1" applyAlignment="1">
      <alignment horizontal="center" vertical="center" wrapText="1"/>
    </xf>
    <xf numFmtId="0" fontId="6" fillId="0" borderId="7" xfId="5" applyBorder="1" applyAlignment="1">
      <alignment horizontal="center" vertical="center"/>
    </xf>
    <xf numFmtId="0" fontId="6" fillId="0" borderId="0" xfId="5" applyAlignment="1">
      <alignment vertical="center"/>
    </xf>
    <xf numFmtId="0" fontId="6" fillId="0" borderId="8" xfId="5" applyBorder="1" applyAlignment="1">
      <alignment vertical="center"/>
    </xf>
    <xf numFmtId="181" fontId="24" fillId="0" borderId="22" xfId="17" applyNumberFormat="1" applyFont="1" applyBorder="1" applyAlignment="1">
      <alignment horizontal="center" vertical="center"/>
    </xf>
    <xf numFmtId="182" fontId="23" fillId="0" borderId="23" xfId="17" applyNumberFormat="1" applyFont="1" applyBorder="1" applyAlignment="1">
      <alignment horizontal="right" vertical="center" wrapText="1"/>
    </xf>
    <xf numFmtId="0" fontId="24" fillId="0" borderId="7" xfId="17" applyFont="1" applyBorder="1" applyAlignment="1">
      <alignment horizontal="center" vertical="center"/>
    </xf>
    <xf numFmtId="37" fontId="21" fillId="0" borderId="0" xfId="17" applyNumberFormat="1" applyFont="1" applyAlignment="1">
      <alignment vertical="center"/>
    </xf>
    <xf numFmtId="37" fontId="21" fillId="0" borderId="8" xfId="17" applyNumberFormat="1" applyFont="1" applyBorder="1" applyAlignment="1">
      <alignment vertical="center"/>
    </xf>
    <xf numFmtId="10" fontId="21" fillId="0" borderId="23" xfId="17" applyNumberFormat="1" applyFont="1" applyBorder="1" applyAlignment="1">
      <alignment horizontal="center" vertical="center"/>
    </xf>
    <xf numFmtId="0" fontId="21" fillId="5" borderId="22" xfId="17" applyFont="1" applyFill="1" applyBorder="1" applyAlignment="1">
      <alignment horizontal="center" vertical="center"/>
    </xf>
    <xf numFmtId="0" fontId="21" fillId="5" borderId="22" xfId="17" applyFont="1" applyFill="1" applyBorder="1" applyAlignment="1">
      <alignment horizontal="center" vertical="center" wrapText="1"/>
    </xf>
    <xf numFmtId="0" fontId="21" fillId="5" borderId="16" xfId="17" applyFont="1" applyFill="1" applyBorder="1" applyAlignment="1">
      <alignment horizontal="left" vertical="center" wrapText="1"/>
    </xf>
    <xf numFmtId="0" fontId="23" fillId="5" borderId="16" xfId="17" applyFont="1" applyFill="1" applyBorder="1" applyAlignment="1">
      <alignment vertical="center" wrapText="1"/>
    </xf>
    <xf numFmtId="0" fontId="23" fillId="5" borderId="15" xfId="17" applyFont="1" applyFill="1" applyBorder="1" applyAlignment="1">
      <alignment vertical="center" wrapText="1"/>
    </xf>
    <xf numFmtId="0" fontId="21" fillId="5" borderId="23" xfId="17" applyFont="1" applyFill="1" applyBorder="1" applyAlignment="1">
      <alignment horizontal="center" vertical="center"/>
    </xf>
    <xf numFmtId="0" fontId="21" fillId="5" borderId="13" xfId="17" applyFont="1" applyFill="1" applyBorder="1" applyAlignment="1">
      <alignment horizontal="center" vertical="center" wrapText="1"/>
    </xf>
    <xf numFmtId="182" fontId="21" fillId="0" borderId="59" xfId="17" applyNumberFormat="1" applyFont="1" applyBorder="1" applyAlignment="1">
      <alignment vertical="center"/>
    </xf>
    <xf numFmtId="182" fontId="21" fillId="0" borderId="50" xfId="17" applyNumberFormat="1" applyFont="1" applyBorder="1" applyAlignment="1">
      <alignment vertical="center"/>
    </xf>
    <xf numFmtId="181" fontId="24" fillId="0" borderId="24" xfId="17" applyNumberFormat="1" applyFont="1" applyBorder="1" applyAlignment="1">
      <alignment horizontal="center" vertical="center"/>
    </xf>
    <xf numFmtId="0" fontId="23" fillId="0" borderId="63" xfId="17" applyFont="1" applyBorder="1" applyAlignment="1">
      <alignment horizontal="left" vertical="center"/>
    </xf>
    <xf numFmtId="0" fontId="23" fillId="0" borderId="36" xfId="17" applyFont="1" applyBorder="1" applyAlignment="1">
      <alignment horizontal="left" vertical="center"/>
    </xf>
    <xf numFmtId="0" fontId="23" fillId="0" borderId="28" xfId="17" applyFont="1" applyBorder="1" applyAlignment="1">
      <alignment horizontal="left" vertical="center"/>
    </xf>
    <xf numFmtId="182" fontId="23" fillId="0" borderId="26" xfId="17" applyNumberFormat="1" applyFont="1" applyBorder="1" applyAlignment="1">
      <alignment horizontal="right" vertical="center" wrapText="1"/>
    </xf>
    <xf numFmtId="0" fontId="21" fillId="5" borderId="19" xfId="17" applyFont="1" applyFill="1" applyBorder="1" applyAlignment="1">
      <alignment horizontal="center" vertical="center"/>
    </xf>
    <xf numFmtId="0" fontId="23" fillId="0" borderId="25" xfId="17" applyFont="1" applyBorder="1" applyAlignment="1">
      <alignment vertical="center" wrapText="1"/>
    </xf>
    <xf numFmtId="0" fontId="25" fillId="0" borderId="25" xfId="17" applyFont="1" applyBorder="1" applyAlignment="1">
      <alignment horizontal="center" vertical="center" wrapText="1"/>
    </xf>
    <xf numFmtId="184" fontId="23" fillId="0" borderId="25" xfId="17" applyNumberFormat="1" applyFont="1" applyBorder="1" applyAlignment="1">
      <alignment horizontal="center" vertical="center" wrapText="1"/>
    </xf>
    <xf numFmtId="10" fontId="21" fillId="0" borderId="21" xfId="17" applyNumberFormat="1" applyFont="1" applyBorder="1" applyAlignment="1">
      <alignment horizontal="center" vertical="center"/>
    </xf>
    <xf numFmtId="10" fontId="21" fillId="0" borderId="26" xfId="17" applyNumberFormat="1" applyFont="1" applyBorder="1" applyAlignment="1">
      <alignment horizontal="center" vertical="center"/>
    </xf>
    <xf numFmtId="182" fontId="21" fillId="0" borderId="21" xfId="17" applyNumberFormat="1" applyFont="1" applyBorder="1" applyAlignment="1">
      <alignment vertical="center"/>
    </xf>
    <xf numFmtId="10" fontId="26" fillId="5" borderId="9" xfId="17" applyNumberFormat="1" applyFont="1" applyFill="1" applyBorder="1" applyAlignment="1">
      <alignment horizontal="center" vertical="center"/>
    </xf>
    <xf numFmtId="0" fontId="7" fillId="0" borderId="7" xfId="11" applyFont="1" applyBorder="1" applyAlignment="1">
      <alignment horizontal="center" vertical="center" wrapText="1"/>
    </xf>
    <xf numFmtId="167" fontId="6" fillId="0" borderId="20" xfId="10" applyNumberFormat="1" applyBorder="1" applyAlignment="1">
      <alignment vertical="center" wrapText="1"/>
    </xf>
    <xf numFmtId="1" fontId="6" fillId="0" borderId="20" xfId="11" applyNumberFormat="1" applyBorder="1" applyAlignment="1">
      <alignment vertical="center" wrapText="1"/>
    </xf>
    <xf numFmtId="0" fontId="7" fillId="0" borderId="7" xfId="11" applyFont="1" applyBorder="1" applyAlignment="1">
      <alignment horizontal="right" vertical="center" wrapText="1"/>
    </xf>
    <xf numFmtId="0" fontId="7" fillId="0" borderId="0" xfId="11" applyFont="1" applyAlignment="1">
      <alignment horizontal="right" vertical="center" wrapText="1"/>
    </xf>
    <xf numFmtId="0" fontId="7" fillId="0" borderId="43" xfId="11" applyFont="1" applyBorder="1" applyAlignment="1">
      <alignment horizontal="right" vertical="center" wrapText="1"/>
    </xf>
    <xf numFmtId="179" fontId="6" fillId="0" borderId="70" xfId="14" applyNumberFormat="1" applyFont="1" applyFill="1" applyBorder="1" applyAlignment="1">
      <alignment horizontal="center" vertical="center" wrapText="1"/>
    </xf>
    <xf numFmtId="179" fontId="6" fillId="0" borderId="8" xfId="14" applyNumberFormat="1" applyFont="1" applyFill="1" applyBorder="1" applyAlignment="1">
      <alignment horizontal="center" vertical="center" wrapText="1"/>
    </xf>
    <xf numFmtId="0" fontId="7" fillId="0" borderId="43" xfId="11" applyFont="1" applyBorder="1" applyAlignment="1">
      <alignment horizontal="center" vertical="center" wrapText="1"/>
    </xf>
    <xf numFmtId="179" fontId="6" fillId="0" borderId="0" xfId="14" applyNumberFormat="1" applyFont="1" applyFill="1" applyBorder="1" applyAlignment="1">
      <alignment horizontal="center" vertical="center" wrapText="1"/>
    </xf>
    <xf numFmtId="0" fontId="7" fillId="0" borderId="39" xfId="5" applyFont="1" applyBorder="1" applyAlignment="1">
      <alignment horizontal="center" vertical="center" wrapText="1"/>
    </xf>
    <xf numFmtId="2" fontId="27" fillId="0" borderId="9" xfId="0" applyNumberFormat="1" applyFont="1" applyBorder="1" applyAlignment="1">
      <alignment horizontal="center" vertical="center"/>
    </xf>
    <xf numFmtId="0" fontId="3" fillId="7" borderId="13" xfId="0" applyFont="1" applyFill="1" applyBorder="1" applyAlignment="1">
      <alignment horizontal="center" vertical="center" wrapText="1"/>
    </xf>
    <xf numFmtId="9" fontId="3" fillId="7" borderId="13" xfId="3" applyFont="1" applyFill="1" applyBorder="1" applyAlignment="1">
      <alignment horizontal="center" vertical="center" wrapText="1"/>
    </xf>
    <xf numFmtId="43" fontId="3" fillId="7" borderId="13" xfId="1" applyFont="1" applyFill="1" applyBorder="1" applyAlignment="1">
      <alignment horizontal="center" vertical="center" wrapText="1"/>
    </xf>
    <xf numFmtId="0" fontId="3" fillId="7" borderId="2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7" borderId="49" xfId="0" applyFont="1" applyFill="1" applyBorder="1" applyAlignment="1">
      <alignment horizontal="center" vertical="center" wrapText="1"/>
    </xf>
    <xf numFmtId="9" fontId="3" fillId="7" borderId="25" xfId="3" applyFont="1" applyFill="1" applyBorder="1" applyAlignment="1">
      <alignment horizontal="center" vertical="center" wrapText="1"/>
    </xf>
    <xf numFmtId="43" fontId="3" fillId="7" borderId="25" xfId="1" applyFont="1" applyFill="1" applyBorder="1" applyAlignment="1">
      <alignment horizontal="center" vertical="center" wrapText="1"/>
    </xf>
    <xf numFmtId="0" fontId="3" fillId="7" borderId="2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3" fillId="7" borderId="40" xfId="0" applyFont="1" applyFill="1" applyBorder="1" applyAlignment="1">
      <alignment horizontal="center" vertical="center" wrapText="1"/>
    </xf>
    <xf numFmtId="9" fontId="3" fillId="7" borderId="40" xfId="3" applyFont="1" applyFill="1" applyBorder="1" applyAlignment="1">
      <alignment horizontal="center" vertical="center" wrapText="1"/>
    </xf>
    <xf numFmtId="43" fontId="3" fillId="7" borderId="40" xfId="1" applyFont="1" applyFill="1" applyBorder="1" applyAlignment="1">
      <alignment horizontal="center" vertical="center" wrapText="1"/>
    </xf>
    <xf numFmtId="0" fontId="3" fillId="7" borderId="42" xfId="0" applyFont="1" applyFill="1" applyBorder="1" applyAlignment="1">
      <alignment horizontal="center" vertical="center" wrapText="1"/>
    </xf>
    <xf numFmtId="44" fontId="28" fillId="0" borderId="9" xfId="2" applyFont="1" applyFill="1" applyBorder="1" applyAlignment="1">
      <alignment horizontal="center" vertical="center" wrapText="1"/>
    </xf>
    <xf numFmtId="0" fontId="4" fillId="7" borderId="4" xfId="0" applyFont="1" applyFill="1" applyBorder="1" applyAlignment="1">
      <alignment horizontal="center" vertical="center" wrapText="1"/>
    </xf>
    <xf numFmtId="44" fontId="3" fillId="7" borderId="66" xfId="2" applyFont="1" applyFill="1" applyBorder="1" applyAlignment="1">
      <alignment horizontal="center" vertical="center" wrapText="1"/>
    </xf>
    <xf numFmtId="0" fontId="4" fillId="7" borderId="1" xfId="0" applyFont="1" applyFill="1" applyBorder="1" applyAlignment="1">
      <alignment horizontal="center" vertical="center" wrapText="1"/>
    </xf>
    <xf numFmtId="44" fontId="3" fillId="7" borderId="61" xfId="2" applyFont="1" applyFill="1" applyBorder="1" applyAlignment="1">
      <alignment horizontal="center" vertical="center" wrapText="1"/>
    </xf>
    <xf numFmtId="0" fontId="4" fillId="7" borderId="10" xfId="0" applyFont="1" applyFill="1" applyBorder="1" applyAlignment="1">
      <alignment horizontal="center" vertical="center" wrapText="1"/>
    </xf>
    <xf numFmtId="10" fontId="3" fillId="7" borderId="9" xfId="3" applyNumberFormat="1" applyFont="1" applyFill="1" applyBorder="1" applyAlignment="1">
      <alignment horizontal="center" vertical="center" wrapText="1"/>
    </xf>
    <xf numFmtId="0" fontId="3" fillId="7" borderId="57" xfId="0" applyFont="1" applyFill="1" applyBorder="1" applyAlignment="1">
      <alignment horizontal="center" vertical="center" wrapText="1"/>
    </xf>
    <xf numFmtId="0" fontId="3" fillId="7" borderId="48" xfId="0" applyFont="1" applyFill="1" applyBorder="1" applyAlignment="1">
      <alignment horizontal="center" vertical="center" wrapText="1"/>
    </xf>
    <xf numFmtId="0" fontId="3" fillId="7" borderId="50" xfId="0" applyFont="1" applyFill="1" applyBorder="1" applyAlignment="1">
      <alignment horizontal="center" vertical="center" wrapText="1"/>
    </xf>
    <xf numFmtId="164" fontId="3" fillId="7" borderId="9" xfId="0" applyNumberFormat="1" applyFont="1" applyFill="1" applyBorder="1" applyAlignment="1">
      <alignment vertical="center" wrapText="1"/>
    </xf>
    <xf numFmtId="0" fontId="3" fillId="7" borderId="10" xfId="0" applyFont="1" applyFill="1" applyBorder="1" applyAlignment="1">
      <alignment vertical="center" wrapText="1"/>
    </xf>
    <xf numFmtId="10" fontId="15" fillId="7" borderId="9" xfId="0" applyNumberFormat="1" applyFont="1" applyFill="1" applyBorder="1" applyAlignment="1">
      <alignment horizontal="center" vertical="center" wrapText="1"/>
    </xf>
    <xf numFmtId="0" fontId="0" fillId="7" borderId="0" xfId="0" applyFill="1"/>
    <xf numFmtId="0" fontId="3" fillId="7" borderId="10" xfId="0" applyFont="1" applyFill="1" applyBorder="1" applyAlignment="1">
      <alignment horizontal="center" vertical="center" wrapText="1"/>
    </xf>
    <xf numFmtId="164" fontId="3" fillId="7" borderId="12" xfId="0" applyNumberFormat="1" applyFont="1" applyFill="1" applyBorder="1" applyAlignment="1">
      <alignment vertical="center" wrapText="1"/>
    </xf>
    <xf numFmtId="43" fontId="3" fillId="7" borderId="49" xfId="1" applyFont="1" applyFill="1" applyBorder="1" applyAlignment="1">
      <alignment horizontal="center" vertical="center" wrapText="1"/>
    </xf>
    <xf numFmtId="44" fontId="9" fillId="5" borderId="9" xfId="0" applyNumberFormat="1" applyFont="1" applyFill="1" applyBorder="1" applyAlignment="1">
      <alignment horizontal="center" vertical="center" wrapText="1"/>
    </xf>
    <xf numFmtId="0" fontId="7" fillId="7" borderId="58" xfId="11" applyFont="1" applyFill="1" applyBorder="1" applyAlignment="1">
      <alignment horizontal="center" vertical="center"/>
    </xf>
    <xf numFmtId="0" fontId="7" fillId="7" borderId="60" xfId="11" applyFont="1" applyFill="1" applyBorder="1" applyAlignment="1">
      <alignment horizontal="center" vertical="center"/>
    </xf>
    <xf numFmtId="0" fontId="21" fillId="7" borderId="60" xfId="11" applyFont="1" applyFill="1" applyBorder="1" applyAlignment="1">
      <alignment horizontal="center" vertical="center"/>
    </xf>
    <xf numFmtId="0" fontId="21" fillId="7" borderId="60" xfId="11" applyFont="1" applyFill="1" applyBorder="1" applyAlignment="1">
      <alignment horizontal="center" vertical="center" wrapText="1"/>
    </xf>
    <xf numFmtId="173" fontId="7" fillId="7" borderId="60" xfId="11" applyNumberFormat="1" applyFont="1" applyFill="1" applyBorder="1" applyAlignment="1">
      <alignment horizontal="center" vertical="center" wrapText="1"/>
    </xf>
    <xf numFmtId="174" fontId="7" fillId="7" borderId="60" xfId="11" applyNumberFormat="1" applyFont="1" applyFill="1" applyBorder="1" applyAlignment="1">
      <alignment horizontal="center" vertical="center" wrapText="1"/>
    </xf>
    <xf numFmtId="173" fontId="7" fillId="7" borderId="59" xfId="11" applyNumberFormat="1" applyFont="1" applyFill="1" applyBorder="1" applyAlignment="1">
      <alignment horizontal="center" vertical="center" wrapText="1"/>
    </xf>
    <xf numFmtId="0" fontId="7" fillId="7" borderId="54" xfId="5" applyFont="1" applyFill="1" applyBorder="1" applyAlignment="1">
      <alignment vertical="center" wrapText="1"/>
    </xf>
    <xf numFmtId="176" fontId="7" fillId="7" borderId="54" xfId="14" applyNumberFormat="1" applyFont="1" applyFill="1" applyBorder="1" applyAlignment="1">
      <alignment vertical="center" wrapText="1"/>
    </xf>
    <xf numFmtId="0" fontId="7" fillId="7" borderId="49" xfId="5" applyFont="1" applyFill="1" applyBorder="1" applyAlignment="1">
      <alignment vertical="center" wrapText="1"/>
    </xf>
    <xf numFmtId="176" fontId="7" fillId="7" borderId="49" xfId="14" applyNumberFormat="1" applyFont="1" applyFill="1" applyBorder="1" applyAlignment="1">
      <alignment vertical="center" wrapText="1"/>
    </xf>
    <xf numFmtId="0" fontId="7" fillId="7" borderId="13" xfId="11" applyFont="1" applyFill="1" applyBorder="1" applyAlignment="1">
      <alignment horizontal="center" vertical="center"/>
    </xf>
    <xf numFmtId="173" fontId="7" fillId="7" borderId="13" xfId="11" applyNumberFormat="1" applyFont="1" applyFill="1" applyBorder="1" applyAlignment="1">
      <alignment vertical="center" wrapText="1"/>
    </xf>
    <xf numFmtId="0" fontId="7" fillId="7" borderId="22" xfId="11" applyFont="1" applyFill="1" applyBorder="1" applyAlignment="1">
      <alignment horizontal="center" vertical="center"/>
    </xf>
    <xf numFmtId="0" fontId="7" fillId="7" borderId="14" xfId="11" applyFont="1" applyFill="1" applyBorder="1" applyAlignment="1">
      <alignment vertical="center"/>
    </xf>
    <xf numFmtId="0" fontId="7" fillId="7" borderId="16" xfId="11" applyFont="1" applyFill="1" applyBorder="1" applyAlignment="1">
      <alignment vertical="center"/>
    </xf>
    <xf numFmtId="0" fontId="6" fillId="7" borderId="16" xfId="11" applyFill="1" applyBorder="1" applyAlignment="1">
      <alignment horizontal="left" vertical="center"/>
    </xf>
    <xf numFmtId="0" fontId="6" fillId="7" borderId="15" xfId="11" applyFill="1" applyBorder="1" applyAlignment="1">
      <alignment vertical="center"/>
    </xf>
    <xf numFmtId="177" fontId="6" fillId="7" borderId="13" xfId="15" applyNumberFormat="1" applyFont="1" applyFill="1" applyBorder="1" applyAlignment="1">
      <alignment horizontal="center" vertical="center" wrapText="1"/>
    </xf>
    <xf numFmtId="167" fontId="6" fillId="7" borderId="14" xfId="10" applyNumberFormat="1" applyFill="1" applyBorder="1" applyAlignment="1">
      <alignment horizontal="center" vertical="center" wrapText="1"/>
    </xf>
    <xf numFmtId="167" fontId="6" fillId="7" borderId="15" xfId="10" applyNumberFormat="1" applyFill="1" applyBorder="1" applyAlignment="1">
      <alignment horizontal="center" vertical="center" wrapText="1"/>
    </xf>
    <xf numFmtId="0" fontId="7" fillId="7" borderId="25" xfId="11" applyFont="1" applyFill="1" applyBorder="1" applyAlignment="1">
      <alignment vertical="center"/>
    </xf>
    <xf numFmtId="173" fontId="7" fillId="7" borderId="25" xfId="11" applyNumberFormat="1" applyFont="1" applyFill="1" applyBorder="1" applyAlignment="1">
      <alignment vertical="center" wrapText="1"/>
    </xf>
    <xf numFmtId="10" fontId="8" fillId="7" borderId="13" xfId="16" applyNumberFormat="1" applyFont="1" applyFill="1" applyBorder="1" applyAlignment="1">
      <alignment horizontal="right" vertical="center"/>
    </xf>
    <xf numFmtId="164" fontId="9" fillId="0" borderId="12" xfId="2" applyNumberFormat="1" applyFont="1" applyFill="1" applyBorder="1" applyAlignment="1">
      <alignment horizontal="center" vertical="center" wrapText="1"/>
    </xf>
    <xf numFmtId="164" fontId="10" fillId="0" borderId="8" xfId="0" applyNumberFormat="1" applyFont="1" applyBorder="1" applyAlignment="1">
      <alignment horizontal="center" vertical="center" wrapText="1"/>
    </xf>
    <xf numFmtId="164" fontId="9" fillId="0" borderId="9" xfId="2" applyNumberFormat="1" applyFont="1" applyFill="1" applyBorder="1" applyAlignment="1">
      <alignment horizontal="center" vertical="center" wrapText="1"/>
    </xf>
    <xf numFmtId="10" fontId="0" fillId="0" borderId="0" xfId="3" applyNumberFormat="1" applyFont="1"/>
    <xf numFmtId="0" fontId="9" fillId="0" borderId="37" xfId="0" applyFont="1" applyBorder="1" applyAlignment="1">
      <alignment horizontal="center" vertical="center" wrapText="1"/>
    </xf>
    <xf numFmtId="0" fontId="10" fillId="0" borderId="17" xfId="0" applyFont="1" applyBorder="1" applyAlignment="1">
      <alignment horizontal="center" vertical="center" wrapText="1"/>
    </xf>
    <xf numFmtId="44" fontId="0" fillId="0" borderId="0" xfId="0" applyNumberFormat="1"/>
    <xf numFmtId="3" fontId="0" fillId="0" borderId="0" xfId="0" applyNumberFormat="1"/>
    <xf numFmtId="0" fontId="30" fillId="0" borderId="0" xfId="28" applyFont="1"/>
    <xf numFmtId="0" fontId="31" fillId="0" borderId="0" xfId="28" applyFont="1"/>
    <xf numFmtId="1" fontId="12" fillId="3" borderId="67" xfId="0" applyNumberFormat="1" applyFont="1" applyFill="1" applyBorder="1" applyAlignment="1">
      <alignment horizontal="center" vertical="center" wrapText="1"/>
    </xf>
    <xf numFmtId="10" fontId="26" fillId="10" borderId="9" xfId="17" applyNumberFormat="1" applyFont="1" applyFill="1" applyBorder="1" applyAlignment="1">
      <alignment horizontal="center" vertical="center"/>
    </xf>
    <xf numFmtId="194" fontId="11" fillId="6" borderId="9" xfId="0" applyNumberFormat="1" applyFont="1" applyFill="1" applyBorder="1" applyAlignment="1">
      <alignment horizontal="center" vertical="center" wrapText="1"/>
    </xf>
    <xf numFmtId="194" fontId="10" fillId="0" borderId="8" xfId="0" applyNumberFormat="1" applyFont="1" applyBorder="1" applyAlignment="1">
      <alignment horizontal="center" vertical="center" wrapText="1"/>
    </xf>
    <xf numFmtId="194" fontId="9" fillId="0" borderId="12" xfId="2" applyNumberFormat="1" applyFont="1" applyFill="1" applyBorder="1" applyAlignment="1">
      <alignment horizontal="center" vertical="center" wrapText="1"/>
    </xf>
    <xf numFmtId="194" fontId="9" fillId="0" borderId="9" xfId="2" applyNumberFormat="1" applyFont="1" applyFill="1" applyBorder="1" applyAlignment="1">
      <alignment horizontal="center" vertical="center" wrapText="1"/>
    </xf>
    <xf numFmtId="0" fontId="4" fillId="3" borderId="13" xfId="0" applyFont="1" applyFill="1" applyBorder="1" applyAlignment="1">
      <alignment vertical="center" wrapText="1"/>
    </xf>
    <xf numFmtId="0" fontId="13" fillId="0" borderId="0" xfId="23" applyFont="1"/>
    <xf numFmtId="44" fontId="13" fillId="0" borderId="0" xfId="31" applyFont="1"/>
    <xf numFmtId="0" fontId="13" fillId="0" borderId="0" xfId="23" applyFont="1" applyAlignment="1">
      <alignment horizontal="center"/>
    </xf>
    <xf numFmtId="0" fontId="13" fillId="0" borderId="0" xfId="23" applyFont="1" applyAlignment="1">
      <alignment horizontal="left"/>
    </xf>
    <xf numFmtId="2" fontId="13" fillId="0" borderId="0" xfId="23" applyNumberFormat="1" applyFont="1"/>
    <xf numFmtId="0" fontId="32" fillId="0" borderId="0" xfId="23" applyFont="1"/>
    <xf numFmtId="0" fontId="32" fillId="0" borderId="0" xfId="23" applyFont="1" applyAlignment="1">
      <alignment horizontal="center"/>
    </xf>
    <xf numFmtId="0" fontId="32" fillId="0" borderId="0" xfId="23" applyFont="1" applyAlignment="1">
      <alignment horizontal="left"/>
    </xf>
    <xf numFmtId="2" fontId="32" fillId="0" borderId="0" xfId="23" applyNumberFormat="1" applyFont="1"/>
    <xf numFmtId="0" fontId="32" fillId="0" borderId="86" xfId="23" applyFont="1" applyBorder="1"/>
    <xf numFmtId="0" fontId="32" fillId="0" borderId="85" xfId="23" applyFont="1" applyBorder="1"/>
    <xf numFmtId="0" fontId="32" fillId="0" borderId="85" xfId="23" applyFont="1" applyBorder="1" applyAlignment="1">
      <alignment horizontal="center"/>
    </xf>
    <xf numFmtId="191" fontId="32" fillId="0" borderId="85" xfId="30" applyNumberFormat="1" applyFont="1" applyBorder="1" applyAlignment="1">
      <alignment horizontal="left"/>
    </xf>
    <xf numFmtId="2" fontId="32" fillId="0" borderId="85" xfId="23" applyNumberFormat="1" applyFont="1" applyBorder="1"/>
    <xf numFmtId="0" fontId="32" fillId="0" borderId="84" xfId="28" applyFont="1" applyBorder="1"/>
    <xf numFmtId="0" fontId="32" fillId="0" borderId="83" xfId="23" applyFont="1" applyBorder="1"/>
    <xf numFmtId="0" fontId="14" fillId="0" borderId="65" xfId="5" applyFont="1" applyBorder="1" applyAlignment="1">
      <alignment horizontal="left" vertical="center" wrapText="1"/>
    </xf>
    <xf numFmtId="0" fontId="14" fillId="0" borderId="5" xfId="5" applyFont="1" applyBorder="1" applyAlignment="1">
      <alignment vertical="center" wrapText="1"/>
    </xf>
    <xf numFmtId="2" fontId="14" fillId="0" borderId="5" xfId="5" applyNumberFormat="1" applyFont="1" applyBorder="1" applyAlignment="1">
      <alignment vertical="center" wrapText="1"/>
    </xf>
    <xf numFmtId="0" fontId="14" fillId="0" borderId="4" xfId="5" applyFont="1" applyBorder="1" applyAlignment="1">
      <alignment vertical="center" wrapText="1"/>
    </xf>
    <xf numFmtId="0" fontId="32" fillId="0" borderId="82" xfId="23" applyFont="1" applyBorder="1"/>
    <xf numFmtId="44" fontId="31" fillId="0" borderId="0" xfId="31" applyFont="1"/>
    <xf numFmtId="0" fontId="32" fillId="0" borderId="83" xfId="28" applyFont="1" applyBorder="1"/>
    <xf numFmtId="0" fontId="32" fillId="0" borderId="82" xfId="28" applyFont="1" applyBorder="1"/>
    <xf numFmtId="0" fontId="32" fillId="0" borderId="0" xfId="28" applyFont="1"/>
    <xf numFmtId="44" fontId="30" fillId="0" borderId="0" xfId="31" applyFont="1"/>
    <xf numFmtId="189" fontId="32" fillId="0" borderId="83" xfId="28" applyNumberFormat="1" applyFont="1" applyBorder="1"/>
    <xf numFmtId="188" fontId="32" fillId="0" borderId="83" xfId="28" applyNumberFormat="1" applyFont="1" applyBorder="1"/>
    <xf numFmtId="0" fontId="14" fillId="0" borderId="0" xfId="28" applyFont="1" applyAlignment="1">
      <alignment horizontal="center"/>
    </xf>
    <xf numFmtId="0" fontId="14" fillId="0" borderId="0" xfId="28" applyFont="1" applyAlignment="1">
      <alignment horizontal="left"/>
    </xf>
    <xf numFmtId="2" fontId="14" fillId="0" borderId="0" xfId="28" applyNumberFormat="1" applyFont="1" applyAlignment="1">
      <alignment horizontal="center"/>
    </xf>
    <xf numFmtId="0" fontId="14" fillId="0" borderId="0" xfId="28" applyFont="1"/>
    <xf numFmtId="0" fontId="14" fillId="0" borderId="0" xfId="25" applyFont="1" applyAlignment="1">
      <alignment horizontal="center" vertical="center"/>
    </xf>
    <xf numFmtId="2" fontId="14" fillId="0" borderId="0" xfId="25" applyNumberFormat="1" applyFont="1" applyAlignment="1">
      <alignment horizontal="center" vertical="center"/>
    </xf>
    <xf numFmtId="49" fontId="33" fillId="0" borderId="0" xfId="29" applyNumberFormat="1" applyFont="1" applyAlignment="1">
      <alignment horizontal="right" vertical="center"/>
    </xf>
    <xf numFmtId="49" fontId="33" fillId="0" borderId="0" xfId="29" applyNumberFormat="1" applyFont="1" applyAlignment="1">
      <alignment horizontal="center" vertical="center"/>
    </xf>
    <xf numFmtId="49" fontId="33" fillId="0" borderId="0" xfId="29" applyNumberFormat="1" applyFont="1" applyAlignment="1">
      <alignment horizontal="left" vertical="center"/>
    </xf>
    <xf numFmtId="2" fontId="33" fillId="0" borderId="0" xfId="29" applyNumberFormat="1" applyFont="1" applyAlignment="1">
      <alignment horizontal="right" vertical="center"/>
    </xf>
    <xf numFmtId="0" fontId="14" fillId="3" borderId="13" xfId="34" applyFont="1" applyFill="1" applyBorder="1" applyAlignment="1">
      <alignment horizontal="center" vertical="center"/>
    </xf>
    <xf numFmtId="0" fontId="14" fillId="3" borderId="13" xfId="34" applyFont="1" applyFill="1" applyBorder="1" applyAlignment="1">
      <alignment horizontal="left" vertical="center"/>
    </xf>
    <xf numFmtId="2" fontId="14" fillId="0" borderId="13" xfId="34" applyNumberFormat="1" applyFont="1" applyBorder="1" applyAlignment="1">
      <alignment horizontal="center" vertical="center"/>
    </xf>
    <xf numFmtId="0" fontId="14" fillId="0" borderId="13" xfId="34" applyFont="1" applyBorder="1" applyAlignment="1">
      <alignment horizontal="center" vertical="center"/>
    </xf>
    <xf numFmtId="0" fontId="14" fillId="3" borderId="13" xfId="34" applyFont="1" applyFill="1" applyBorder="1" applyAlignment="1">
      <alignment horizontal="left" vertical="center" wrapText="1"/>
    </xf>
    <xf numFmtId="4" fontId="14" fillId="3" borderId="13" xfId="26" applyNumberFormat="1" applyFont="1" applyFill="1" applyBorder="1" applyAlignment="1">
      <alignment horizontal="center" vertical="center" wrapText="1"/>
    </xf>
    <xf numFmtId="0" fontId="14" fillId="0" borderId="14" xfId="34" applyFont="1" applyBorder="1" applyAlignment="1">
      <alignment horizontal="center" vertical="center"/>
    </xf>
    <xf numFmtId="44" fontId="32" fillId="0" borderId="0" xfId="31" applyFont="1"/>
    <xf numFmtId="0" fontId="33" fillId="3" borderId="13" xfId="34" applyFont="1" applyFill="1" applyBorder="1" applyAlignment="1">
      <alignment horizontal="center" vertical="center" wrapText="1"/>
    </xf>
    <xf numFmtId="0" fontId="33" fillId="3" borderId="13" xfId="34" applyFont="1" applyFill="1" applyBorder="1" applyAlignment="1">
      <alignment horizontal="left" vertical="center" wrapText="1"/>
    </xf>
    <xf numFmtId="0" fontId="33" fillId="0" borderId="13" xfId="25" applyFont="1" applyBorder="1" applyAlignment="1">
      <alignment horizontal="center" vertical="center" wrapText="1"/>
    </xf>
    <xf numFmtId="2" fontId="33" fillId="3" borderId="13" xfId="34" applyNumberFormat="1" applyFont="1" applyFill="1" applyBorder="1" applyAlignment="1">
      <alignment horizontal="center" vertical="center" wrapText="1"/>
    </xf>
    <xf numFmtId="44" fontId="13" fillId="0" borderId="0" xfId="23" applyNumberFormat="1" applyFont="1"/>
    <xf numFmtId="0" fontId="13" fillId="3" borderId="0" xfId="23" applyFont="1" applyFill="1"/>
    <xf numFmtId="0" fontId="32" fillId="3" borderId="83" xfId="23" applyFont="1" applyFill="1" applyBorder="1"/>
    <xf numFmtId="0" fontId="32" fillId="3" borderId="82" xfId="23" applyFont="1" applyFill="1" applyBorder="1"/>
    <xf numFmtId="0" fontId="32" fillId="3" borderId="0" xfId="23" applyFont="1" applyFill="1"/>
    <xf numFmtId="0" fontId="36" fillId="0" borderId="87" xfId="5" applyFont="1" applyBorder="1" applyAlignment="1">
      <alignment horizontal="left" vertical="center"/>
    </xf>
    <xf numFmtId="2" fontId="23" fillId="0" borderId="87" xfId="5" applyNumberFormat="1" applyFont="1" applyBorder="1" applyAlignment="1">
      <alignment horizontal="left" vertical="center"/>
    </xf>
    <xf numFmtId="0" fontId="32" fillId="0" borderId="81" xfId="23" applyFont="1" applyBorder="1"/>
    <xf numFmtId="0" fontId="32" fillId="0" borderId="80" xfId="23" applyFont="1" applyBorder="1"/>
    <xf numFmtId="0" fontId="32" fillId="0" borderId="80" xfId="23" applyFont="1" applyBorder="1" applyAlignment="1">
      <alignment horizontal="center"/>
    </xf>
    <xf numFmtId="0" fontId="32" fillId="0" borderId="80" xfId="23" applyFont="1" applyBorder="1" applyAlignment="1">
      <alignment horizontal="left"/>
    </xf>
    <xf numFmtId="2" fontId="32" fillId="0" borderId="80" xfId="23" applyNumberFormat="1" applyFont="1" applyBorder="1"/>
    <xf numFmtId="0" fontId="32" fillId="0" borderId="79" xfId="23" applyFont="1" applyBorder="1"/>
    <xf numFmtId="0" fontId="38" fillId="0" borderId="13" xfId="0" applyFont="1" applyBorder="1" applyAlignment="1">
      <alignment vertical="center" wrapText="1"/>
    </xf>
    <xf numFmtId="0" fontId="4" fillId="0" borderId="0" xfId="0" applyFont="1" applyAlignment="1">
      <alignment horizontal="center" vertical="center" wrapText="1"/>
    </xf>
    <xf numFmtId="0" fontId="4" fillId="0" borderId="0" xfId="0" applyFont="1" applyAlignment="1">
      <alignment vertical="center" wrapText="1"/>
    </xf>
    <xf numFmtId="192" fontId="20" fillId="0" borderId="0" xfId="2" applyNumberFormat="1" applyFont="1" applyFill="1" applyBorder="1" applyAlignment="1">
      <alignment horizontal="right" vertical="center"/>
    </xf>
    <xf numFmtId="0" fontId="14" fillId="11" borderId="10" xfId="5" applyFont="1" applyFill="1" applyBorder="1" applyAlignment="1">
      <alignment vertical="center"/>
    </xf>
    <xf numFmtId="0" fontId="7" fillId="11" borderId="11" xfId="11" applyFont="1" applyFill="1" applyBorder="1" applyAlignment="1">
      <alignment vertical="center" wrapText="1"/>
    </xf>
    <xf numFmtId="0" fontId="7" fillId="11" borderId="11" xfId="11" applyFont="1" applyFill="1" applyBorder="1" applyAlignment="1">
      <alignment horizontal="left" vertical="center" wrapText="1"/>
    </xf>
    <xf numFmtId="0" fontId="7" fillId="11" borderId="13" xfId="11" applyFont="1" applyFill="1" applyBorder="1" applyAlignment="1">
      <alignment horizontal="center" vertical="center"/>
    </xf>
    <xf numFmtId="173" fontId="7" fillId="11" borderId="13" xfId="11" applyNumberFormat="1" applyFont="1" applyFill="1" applyBorder="1" applyAlignment="1">
      <alignment vertical="center" wrapText="1"/>
    </xf>
    <xf numFmtId="0" fontId="7" fillId="11" borderId="5" xfId="11" applyFont="1" applyFill="1" applyBorder="1" applyAlignment="1">
      <alignment vertical="center" wrapText="1"/>
    </xf>
    <xf numFmtId="0" fontId="14" fillId="0" borderId="13" xfId="5" applyFont="1" applyBorder="1" applyAlignment="1">
      <alignment vertical="center"/>
    </xf>
    <xf numFmtId="0" fontId="7" fillId="12" borderId="88" xfId="11" applyFont="1" applyFill="1" applyBorder="1" applyAlignment="1">
      <alignment horizontal="center" vertical="center"/>
    </xf>
    <xf numFmtId="0" fontId="7" fillId="12" borderId="60" xfId="11" applyFont="1" applyFill="1" applyBorder="1" applyAlignment="1">
      <alignment horizontal="center" vertical="center"/>
    </xf>
    <xf numFmtId="0" fontId="21" fillId="12" borderId="60" xfId="11" applyFont="1" applyFill="1" applyBorder="1" applyAlignment="1">
      <alignment horizontal="center" vertical="center"/>
    </xf>
    <xf numFmtId="0" fontId="21" fillId="12" borderId="60" xfId="11" applyFont="1" applyFill="1" applyBorder="1" applyAlignment="1">
      <alignment horizontal="center" vertical="center" wrapText="1"/>
    </xf>
    <xf numFmtId="174" fontId="7" fillId="12" borderId="60" xfId="11" applyNumberFormat="1" applyFont="1" applyFill="1" applyBorder="1" applyAlignment="1">
      <alignment horizontal="center" vertical="center" wrapText="1"/>
    </xf>
    <xf numFmtId="0" fontId="7" fillId="12" borderId="54" xfId="5" applyFont="1" applyFill="1" applyBorder="1" applyAlignment="1">
      <alignment vertical="center" wrapText="1"/>
    </xf>
    <xf numFmtId="176" fontId="7" fillId="12" borderId="54" xfId="14" applyNumberFormat="1" applyFont="1" applyFill="1" applyBorder="1" applyAlignment="1">
      <alignment vertical="center" wrapText="1"/>
    </xf>
    <xf numFmtId="1" fontId="7" fillId="0" borderId="22" xfId="11" applyNumberFormat="1" applyFont="1" applyBorder="1" applyAlignment="1">
      <alignment horizontal="center" vertical="center"/>
    </xf>
    <xf numFmtId="10" fontId="8" fillId="11" borderId="13" xfId="16" applyNumberFormat="1" applyFont="1" applyFill="1" applyBorder="1" applyAlignment="1">
      <alignment horizontal="right" vertical="center"/>
    </xf>
    <xf numFmtId="0" fontId="0" fillId="11" borderId="0" xfId="0" applyFill="1"/>
    <xf numFmtId="0" fontId="0" fillId="11" borderId="0" xfId="0" applyFill="1" applyAlignment="1">
      <alignment horizontal="left"/>
    </xf>
    <xf numFmtId="0" fontId="21" fillId="11" borderId="22" xfId="17" applyFont="1" applyFill="1" applyBorder="1" applyAlignment="1">
      <alignment horizontal="center" vertical="center"/>
    </xf>
    <xf numFmtId="0" fontId="21" fillId="11" borderId="22" xfId="17" applyFont="1" applyFill="1" applyBorder="1" applyAlignment="1">
      <alignment horizontal="center" vertical="center" wrapText="1"/>
    </xf>
    <xf numFmtId="0" fontId="21" fillId="11" borderId="16" xfId="17" applyFont="1" applyFill="1" applyBorder="1" applyAlignment="1">
      <alignment horizontal="left" vertical="center" wrapText="1"/>
    </xf>
    <xf numFmtId="0" fontId="23" fillId="11" borderId="16" xfId="17" applyFont="1" applyFill="1" applyBorder="1" applyAlignment="1">
      <alignment vertical="center" wrapText="1"/>
    </xf>
    <xf numFmtId="0" fontId="23" fillId="11" borderId="15" xfId="17" applyFont="1" applyFill="1" applyBorder="1" applyAlignment="1">
      <alignment vertical="center" wrapText="1"/>
    </xf>
    <xf numFmtId="0" fontId="21" fillId="11" borderId="23" xfId="17" applyFont="1" applyFill="1" applyBorder="1" applyAlignment="1">
      <alignment horizontal="center" vertical="center"/>
    </xf>
    <xf numFmtId="0" fontId="21" fillId="11" borderId="19" xfId="17" applyFont="1" applyFill="1" applyBorder="1" applyAlignment="1">
      <alignment horizontal="center" vertical="center"/>
    </xf>
    <xf numFmtId="0" fontId="21" fillId="11" borderId="13" xfId="17" applyFont="1" applyFill="1" applyBorder="1" applyAlignment="1">
      <alignment horizontal="center" vertical="center" wrapText="1"/>
    </xf>
    <xf numFmtId="182" fontId="21" fillId="11" borderId="50" xfId="17" applyNumberFormat="1" applyFont="1" applyFill="1" applyBorder="1" applyAlignment="1">
      <alignment vertical="center"/>
    </xf>
    <xf numFmtId="182" fontId="21" fillId="11" borderId="59" xfId="17" applyNumberFormat="1" applyFont="1" applyFill="1" applyBorder="1" applyAlignment="1">
      <alignment vertical="center"/>
    </xf>
    <xf numFmtId="0" fontId="33" fillId="9" borderId="14" xfId="34" applyFont="1" applyFill="1" applyBorder="1" applyAlignment="1">
      <alignment vertical="center"/>
    </xf>
    <xf numFmtId="0" fontId="33" fillId="9" borderId="16" xfId="34" applyFont="1" applyFill="1" applyBorder="1" applyAlignment="1">
      <alignment vertical="center"/>
    </xf>
    <xf numFmtId="0" fontId="33" fillId="9" borderId="15" xfId="34" applyFont="1" applyFill="1" applyBorder="1" applyAlignment="1">
      <alignment vertical="center"/>
    </xf>
    <xf numFmtId="0" fontId="33" fillId="9" borderId="13" xfId="34" applyFont="1" applyFill="1" applyBorder="1" applyAlignment="1">
      <alignment horizontal="center" vertical="center"/>
    </xf>
    <xf numFmtId="3" fontId="14" fillId="3" borderId="13" xfId="26" applyNumberFormat="1" applyFont="1" applyFill="1" applyBorder="1" applyAlignment="1">
      <alignment horizontal="center" vertical="center" wrapText="1"/>
    </xf>
    <xf numFmtId="0" fontId="14" fillId="9" borderId="13" xfId="34" applyFont="1" applyFill="1" applyBorder="1" applyAlignment="1">
      <alignment horizontal="center" vertical="center"/>
    </xf>
    <xf numFmtId="4" fontId="14" fillId="9" borderId="13" xfId="26" applyNumberFormat="1" applyFont="1" applyFill="1" applyBorder="1" applyAlignment="1">
      <alignment horizontal="center" vertical="center" wrapText="1"/>
    </xf>
    <xf numFmtId="0" fontId="14" fillId="9" borderId="15" xfId="34" applyFont="1" applyFill="1" applyBorder="1" applyAlignment="1">
      <alignment horizontal="left" vertical="center" wrapText="1"/>
    </xf>
    <xf numFmtId="0" fontId="6" fillId="0" borderId="62" xfId="11" applyBorder="1" applyAlignment="1">
      <alignment horizontal="center" vertical="center"/>
    </xf>
    <xf numFmtId="44" fontId="0" fillId="0" borderId="13" xfId="2" applyFont="1" applyBorder="1"/>
    <xf numFmtId="173" fontId="7" fillId="12" borderId="42" xfId="11" applyNumberFormat="1" applyFont="1" applyFill="1" applyBorder="1" applyAlignment="1">
      <alignment horizontal="center" vertical="center" wrapText="1"/>
    </xf>
    <xf numFmtId="2" fontId="6" fillId="0" borderId="56" xfId="11" applyNumberFormat="1" applyBorder="1" applyAlignment="1">
      <alignment horizontal="center" vertical="center"/>
    </xf>
    <xf numFmtId="2" fontId="6" fillId="0" borderId="18" xfId="11" applyNumberFormat="1" applyBorder="1" applyAlignment="1">
      <alignment horizontal="center" vertical="center"/>
    </xf>
    <xf numFmtId="174" fontId="0" fillId="0" borderId="0" xfId="0" applyNumberFormat="1"/>
    <xf numFmtId="173" fontId="22" fillId="12" borderId="60" xfId="11" applyNumberFormat="1" applyFont="1" applyFill="1" applyBorder="1" applyAlignment="1">
      <alignment horizontal="center" vertical="center" wrapText="1"/>
    </xf>
    <xf numFmtId="0" fontId="6" fillId="0" borderId="47" xfId="11" applyBorder="1" applyAlignment="1">
      <alignment vertical="center"/>
    </xf>
    <xf numFmtId="0" fontId="6" fillId="0" borderId="45" xfId="11" applyBorder="1" applyAlignment="1">
      <alignment vertical="center"/>
    </xf>
    <xf numFmtId="0" fontId="6" fillId="0" borderId="74" xfId="11" applyBorder="1" applyAlignment="1">
      <alignment horizontal="center" vertical="center"/>
    </xf>
    <xf numFmtId="0" fontId="39" fillId="3" borderId="13" xfId="5" applyFont="1" applyFill="1" applyBorder="1" applyAlignment="1">
      <alignment horizontal="center" vertical="center" wrapText="1"/>
    </xf>
    <xf numFmtId="0" fontId="7" fillId="0" borderId="45" xfId="5" applyFont="1" applyBorder="1" applyAlignment="1">
      <alignment horizontal="center" vertical="center" wrapText="1"/>
    </xf>
    <xf numFmtId="0" fontId="7" fillId="0" borderId="46" xfId="11" applyFont="1" applyBorder="1" applyAlignment="1">
      <alignment horizontal="center" vertical="center" wrapText="1"/>
    </xf>
    <xf numFmtId="1" fontId="6" fillId="0" borderId="13" xfId="11" applyNumberFormat="1" applyBorder="1" applyAlignment="1">
      <alignment horizontal="center" vertical="center" wrapText="1"/>
    </xf>
    <xf numFmtId="0" fontId="43" fillId="3" borderId="91" xfId="0" applyFont="1" applyFill="1" applyBorder="1" applyAlignment="1">
      <alignment horizontal="center" vertical="center"/>
    </xf>
    <xf numFmtId="9" fontId="6" fillId="0" borderId="52" xfId="3" applyFont="1" applyFill="1" applyBorder="1" applyAlignment="1">
      <alignment horizontal="center" vertical="center"/>
    </xf>
    <xf numFmtId="9" fontId="6" fillId="0" borderId="17" xfId="3" applyFont="1" applyFill="1" applyBorder="1" applyAlignment="1">
      <alignment horizontal="center" vertical="center"/>
    </xf>
    <xf numFmtId="0" fontId="18" fillId="8" borderId="40" xfId="0" applyFont="1" applyFill="1" applyBorder="1" applyAlignment="1">
      <alignment horizontal="center"/>
    </xf>
    <xf numFmtId="0" fontId="18" fillId="8" borderId="39" xfId="0" applyFont="1" applyFill="1" applyBorder="1" applyAlignment="1">
      <alignment horizontal="center"/>
    </xf>
    <xf numFmtId="0" fontId="18" fillId="8" borderId="42" xfId="0" applyFont="1" applyFill="1" applyBorder="1" applyAlignment="1">
      <alignment horizontal="center"/>
    </xf>
    <xf numFmtId="172" fontId="18" fillId="8" borderId="12" xfId="9" applyFont="1" applyFill="1" applyBorder="1"/>
    <xf numFmtId="0" fontId="7" fillId="11" borderId="19" xfId="5" applyFont="1" applyFill="1" applyBorder="1" applyAlignment="1">
      <alignment vertical="center"/>
    </xf>
    <xf numFmtId="0" fontId="7" fillId="11" borderId="24" xfId="5" applyFont="1" applyFill="1" applyBorder="1" applyAlignment="1">
      <alignment vertical="center"/>
    </xf>
    <xf numFmtId="0" fontId="7" fillId="11" borderId="88" xfId="11" applyFont="1" applyFill="1" applyBorder="1" applyAlignment="1">
      <alignment horizontal="center" vertical="center"/>
    </xf>
    <xf numFmtId="0" fontId="7" fillId="11" borderId="60" xfId="11" applyFont="1" applyFill="1" applyBorder="1" applyAlignment="1">
      <alignment horizontal="center" vertical="center"/>
    </xf>
    <xf numFmtId="0" fontId="21" fillId="11" borderId="60" xfId="11" applyFont="1" applyFill="1" applyBorder="1" applyAlignment="1">
      <alignment horizontal="center" vertical="center"/>
    </xf>
    <xf numFmtId="0" fontId="21" fillId="11" borderId="60" xfId="11" applyFont="1" applyFill="1" applyBorder="1" applyAlignment="1">
      <alignment horizontal="center" vertical="center" wrapText="1"/>
    </xf>
    <xf numFmtId="173" fontId="7" fillId="11" borderId="60" xfId="11" applyNumberFormat="1" applyFont="1" applyFill="1" applyBorder="1" applyAlignment="1">
      <alignment horizontal="center" vertical="center" wrapText="1"/>
    </xf>
    <xf numFmtId="174" fontId="7" fillId="11" borderId="60" xfId="11" applyNumberFormat="1" applyFont="1" applyFill="1" applyBorder="1" applyAlignment="1">
      <alignment horizontal="center" vertical="center" wrapText="1"/>
    </xf>
    <xf numFmtId="173" fontId="7" fillId="11" borderId="59" xfId="11" applyNumberFormat="1" applyFont="1" applyFill="1" applyBorder="1" applyAlignment="1">
      <alignment horizontal="center" vertical="center" wrapText="1"/>
    </xf>
    <xf numFmtId="0" fontId="7" fillId="11" borderId="54" xfId="5" applyFont="1" applyFill="1" applyBorder="1" applyAlignment="1">
      <alignment vertical="center" wrapText="1"/>
    </xf>
    <xf numFmtId="176" fontId="7" fillId="11" borderId="54" xfId="14" applyNumberFormat="1" applyFont="1" applyFill="1" applyBorder="1" applyAlignment="1">
      <alignment vertical="center" wrapText="1"/>
    </xf>
    <xf numFmtId="0" fontId="7" fillId="11" borderId="19" xfId="5" applyFont="1" applyFill="1" applyBorder="1" applyAlignment="1">
      <alignment horizontal="center" vertical="center" wrapText="1"/>
    </xf>
    <xf numFmtId="0" fontId="7" fillId="11" borderId="49" xfId="5" applyFont="1" applyFill="1" applyBorder="1" applyAlignment="1">
      <alignment vertical="center" wrapText="1"/>
    </xf>
    <xf numFmtId="176" fontId="7" fillId="11" borderId="49" xfId="14" applyNumberFormat="1" applyFont="1" applyFill="1" applyBorder="1" applyAlignment="1">
      <alignment vertical="center" wrapText="1"/>
    </xf>
    <xf numFmtId="0" fontId="7" fillId="11" borderId="19" xfId="11" applyFont="1" applyFill="1" applyBorder="1" applyAlignment="1">
      <alignment horizontal="center" vertical="center" wrapText="1"/>
    </xf>
    <xf numFmtId="0" fontId="7" fillId="11" borderId="22" xfId="11" applyFont="1" applyFill="1" applyBorder="1" applyAlignment="1">
      <alignment horizontal="center" vertical="center"/>
    </xf>
    <xf numFmtId="167" fontId="6" fillId="11" borderId="14" xfId="10" applyNumberFormat="1" applyFill="1" applyBorder="1" applyAlignment="1">
      <alignment horizontal="center" vertical="center" wrapText="1"/>
    </xf>
    <xf numFmtId="167" fontId="6" fillId="11" borderId="15" xfId="10" applyNumberFormat="1" applyFill="1" applyBorder="1" applyAlignment="1">
      <alignment horizontal="center" vertical="center" wrapText="1"/>
    </xf>
    <xf numFmtId="0" fontId="3" fillId="13" borderId="57" xfId="0" applyFont="1" applyFill="1" applyBorder="1" applyAlignment="1">
      <alignment horizontal="center" vertical="center" wrapText="1"/>
    </xf>
    <xf numFmtId="0" fontId="3" fillId="13" borderId="48" xfId="0" applyFont="1" applyFill="1" applyBorder="1" applyAlignment="1">
      <alignment horizontal="center" vertical="center" wrapText="1"/>
    </xf>
    <xf numFmtId="0" fontId="3" fillId="13" borderId="49" xfId="0" applyFont="1" applyFill="1" applyBorder="1" applyAlignment="1">
      <alignment horizontal="center" vertical="center" wrapText="1"/>
    </xf>
    <xf numFmtId="43" fontId="3" fillId="13" borderId="49" xfId="1" applyFont="1" applyFill="1" applyBorder="1" applyAlignment="1">
      <alignment horizontal="center" vertical="center" wrapText="1"/>
    </xf>
    <xf numFmtId="0" fontId="3" fillId="13" borderId="50" xfId="0" applyFont="1" applyFill="1" applyBorder="1" applyAlignment="1">
      <alignment horizontal="center" vertical="center" wrapText="1"/>
    </xf>
    <xf numFmtId="10" fontId="0" fillId="0" borderId="0" xfId="0" applyNumberFormat="1"/>
    <xf numFmtId="10" fontId="11" fillId="11" borderId="9" xfId="0" applyNumberFormat="1" applyFont="1" applyFill="1" applyBorder="1" applyAlignment="1">
      <alignment horizontal="right" vertical="center" wrapText="1"/>
    </xf>
    <xf numFmtId="193" fontId="9" fillId="11" borderId="9" xfId="0" applyNumberFormat="1" applyFont="1" applyFill="1" applyBorder="1" applyAlignment="1">
      <alignment horizontal="center" vertical="center" wrapText="1"/>
    </xf>
    <xf numFmtId="0" fontId="3" fillId="13" borderId="13" xfId="0" applyFont="1" applyFill="1" applyBorder="1" applyAlignment="1">
      <alignment horizontal="center" vertical="center" wrapText="1"/>
    </xf>
    <xf numFmtId="9" fontId="3" fillId="13" borderId="13" xfId="3" applyFont="1" applyFill="1" applyBorder="1" applyAlignment="1">
      <alignment horizontal="center" vertical="center" wrapText="1"/>
    </xf>
    <xf numFmtId="43" fontId="3" fillId="13" borderId="13" xfId="1" applyFont="1" applyFill="1" applyBorder="1" applyAlignment="1">
      <alignment horizontal="center" vertical="center" wrapText="1"/>
    </xf>
    <xf numFmtId="0" fontId="3" fillId="13" borderId="23" xfId="0" applyFont="1" applyFill="1" applyBorder="1" applyAlignment="1">
      <alignment horizontal="center" vertical="center" wrapText="1"/>
    </xf>
    <xf numFmtId="0" fontId="3" fillId="13" borderId="25" xfId="0" applyFont="1" applyFill="1" applyBorder="1" applyAlignment="1">
      <alignment horizontal="center" vertical="center" wrapText="1"/>
    </xf>
    <xf numFmtId="9" fontId="3" fillId="13" borderId="25" xfId="3" applyFont="1" applyFill="1" applyBorder="1" applyAlignment="1">
      <alignment horizontal="center" vertical="center" wrapText="1"/>
    </xf>
    <xf numFmtId="43" fontId="3" fillId="13" borderId="25" xfId="1" applyFont="1" applyFill="1" applyBorder="1" applyAlignment="1">
      <alignment horizontal="center" vertical="center" wrapText="1"/>
    </xf>
    <xf numFmtId="0" fontId="3" fillId="13" borderId="26"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4" fillId="3" borderId="52" xfId="0" applyFont="1" applyFill="1" applyBorder="1" applyAlignment="1">
      <alignment vertical="center" wrapText="1"/>
    </xf>
    <xf numFmtId="0" fontId="38" fillId="3" borderId="13" xfId="0" applyFont="1" applyFill="1" applyBorder="1" applyAlignment="1">
      <alignment vertical="center" wrapText="1"/>
    </xf>
    <xf numFmtId="192" fontId="0" fillId="0" borderId="0" xfId="0" applyNumberFormat="1"/>
    <xf numFmtId="0" fontId="3" fillId="14" borderId="4" xfId="0" applyFont="1" applyFill="1" applyBorder="1" applyAlignment="1">
      <alignment horizontal="center" vertical="center" wrapText="1"/>
    </xf>
    <xf numFmtId="44" fontId="28" fillId="14" borderId="9" xfId="2" applyFont="1" applyFill="1" applyBorder="1" applyAlignment="1">
      <alignment horizontal="center" vertical="center" wrapText="1"/>
    </xf>
    <xf numFmtId="0" fontId="3" fillId="14" borderId="39" xfId="0" applyFont="1" applyFill="1" applyBorder="1" applyAlignment="1">
      <alignment horizontal="center" vertical="center" wrapText="1"/>
    </xf>
    <xf numFmtId="0" fontId="3" fillId="14" borderId="40" xfId="0" applyFont="1" applyFill="1" applyBorder="1" applyAlignment="1">
      <alignment horizontal="center" vertical="center" wrapText="1"/>
    </xf>
    <xf numFmtId="0" fontId="3" fillId="14" borderId="42" xfId="0" applyFont="1" applyFill="1" applyBorder="1" applyAlignment="1">
      <alignment horizontal="center" vertical="center" wrapText="1"/>
    </xf>
    <xf numFmtId="9" fontId="38" fillId="6" borderId="13" xfId="3" applyFont="1" applyFill="1" applyBorder="1" applyAlignment="1">
      <alignment horizontal="center" vertical="center" wrapText="1"/>
    </xf>
    <xf numFmtId="44" fontId="3" fillId="3" borderId="13" xfId="2" applyFont="1" applyFill="1" applyBorder="1" applyAlignment="1">
      <alignment horizontal="left" vertical="center" wrapText="1"/>
    </xf>
    <xf numFmtId="0" fontId="38" fillId="0" borderId="13" xfId="0" applyFont="1" applyBorder="1" applyAlignment="1">
      <alignment horizontal="left" vertical="center" wrapText="1"/>
    </xf>
    <xf numFmtId="192" fontId="3" fillId="3" borderId="13" xfId="0" applyNumberFormat="1" applyFont="1" applyFill="1" applyBorder="1" applyAlignment="1">
      <alignment horizontal="left" vertical="center" wrapText="1"/>
    </xf>
    <xf numFmtId="0" fontId="4" fillId="0" borderId="13" xfId="0" applyFont="1" applyBorder="1" applyAlignment="1">
      <alignment horizontal="left" vertical="center" wrapText="1"/>
    </xf>
    <xf numFmtId="192" fontId="20" fillId="0" borderId="13" xfId="2" applyNumberFormat="1" applyFont="1" applyFill="1" applyBorder="1" applyAlignment="1">
      <alignment horizontal="left" vertical="center"/>
    </xf>
    <xf numFmtId="192" fontId="44" fillId="3" borderId="13" xfId="2" applyNumberFormat="1" applyFont="1" applyFill="1" applyBorder="1" applyAlignment="1">
      <alignment horizontal="right" vertical="center"/>
    </xf>
    <xf numFmtId="192" fontId="44" fillId="3" borderId="92" xfId="2" applyNumberFormat="1" applyFont="1" applyFill="1" applyBorder="1" applyAlignment="1">
      <alignment horizontal="right" vertical="center"/>
    </xf>
    <xf numFmtId="0" fontId="0" fillId="0" borderId="13" xfId="0" applyBorder="1" applyAlignment="1">
      <alignment horizontal="left"/>
    </xf>
    <xf numFmtId="192" fontId="44" fillId="3" borderId="13" xfId="2" applyNumberFormat="1" applyFont="1" applyFill="1" applyBorder="1" applyAlignment="1">
      <alignment horizontal="left" vertical="center"/>
    </xf>
    <xf numFmtId="9" fontId="3" fillId="14" borderId="40" xfId="3" applyFont="1" applyFill="1" applyBorder="1" applyAlignment="1">
      <alignment horizontal="center" vertical="center" wrapText="1"/>
    </xf>
    <xf numFmtId="43" fontId="3" fillId="14" borderId="40" xfId="1" applyFont="1" applyFill="1" applyBorder="1" applyAlignment="1">
      <alignment horizontal="center" vertical="center" wrapText="1"/>
    </xf>
    <xf numFmtId="0" fontId="44" fillId="3" borderId="92" xfId="0" applyFont="1" applyFill="1" applyBorder="1" applyAlignment="1">
      <alignment horizontal="left" vertical="center"/>
    </xf>
    <xf numFmtId="0" fontId="3" fillId="3" borderId="13" xfId="0" applyFont="1" applyFill="1" applyBorder="1" applyAlignment="1">
      <alignment horizontal="left" vertical="center" wrapText="1"/>
    </xf>
    <xf numFmtId="9" fontId="38" fillId="3" borderId="13" xfId="3" applyFont="1" applyFill="1" applyBorder="1" applyAlignment="1">
      <alignment horizontal="left" vertical="center" wrapText="1"/>
    </xf>
    <xf numFmtId="43" fontId="3" fillId="3" borderId="13" xfId="1" applyFont="1" applyFill="1" applyBorder="1" applyAlignment="1">
      <alignment horizontal="left" vertical="center" wrapText="1"/>
    </xf>
    <xf numFmtId="0" fontId="44" fillId="3" borderId="13" xfId="0" applyFont="1" applyFill="1" applyBorder="1" applyAlignment="1">
      <alignment horizontal="left" vertical="center" wrapText="1"/>
    </xf>
    <xf numFmtId="0" fontId="44" fillId="3" borderId="13" xfId="0" applyFont="1" applyFill="1" applyBorder="1" applyAlignment="1">
      <alignment horizontal="left" vertical="center"/>
    </xf>
    <xf numFmtId="44" fontId="3" fillId="13" borderId="66" xfId="2" applyFont="1" applyFill="1" applyBorder="1" applyAlignment="1">
      <alignment horizontal="center" vertical="center" wrapText="1"/>
    </xf>
    <xf numFmtId="0" fontId="4" fillId="13" borderId="4" xfId="0" applyFont="1" applyFill="1" applyBorder="1" applyAlignment="1">
      <alignment horizontal="center" vertical="center" wrapText="1"/>
    </xf>
    <xf numFmtId="0" fontId="4" fillId="13" borderId="1" xfId="0" applyFont="1" applyFill="1" applyBorder="1" applyAlignment="1">
      <alignment horizontal="center" vertical="center" wrapText="1"/>
    </xf>
    <xf numFmtId="44" fontId="3" fillId="13" borderId="61" xfId="2" applyFont="1" applyFill="1" applyBorder="1" applyAlignment="1">
      <alignment horizontal="center" vertical="center" wrapText="1"/>
    </xf>
    <xf numFmtId="0" fontId="4" fillId="13" borderId="10" xfId="0" applyFont="1" applyFill="1" applyBorder="1" applyAlignment="1">
      <alignment horizontal="center" vertical="center" wrapText="1"/>
    </xf>
    <xf numFmtId="10" fontId="3" fillId="13" borderId="9" xfId="3" applyNumberFormat="1" applyFont="1" applyFill="1" applyBorder="1" applyAlignment="1">
      <alignment horizontal="center" vertical="center" wrapText="1"/>
    </xf>
    <xf numFmtId="0" fontId="3" fillId="16" borderId="57" xfId="0" applyFont="1" applyFill="1" applyBorder="1" applyAlignment="1">
      <alignment horizontal="center" vertical="center" wrapText="1"/>
    </xf>
    <xf numFmtId="0" fontId="3" fillId="16" borderId="48" xfId="0" applyFont="1" applyFill="1" applyBorder="1" applyAlignment="1">
      <alignment horizontal="center" vertical="center" wrapText="1"/>
    </xf>
    <xf numFmtId="0" fontId="3" fillId="16" borderId="49" xfId="0" applyFont="1" applyFill="1" applyBorder="1" applyAlignment="1">
      <alignment horizontal="center" vertical="center" wrapText="1"/>
    </xf>
    <xf numFmtId="0" fontId="3" fillId="16" borderId="50" xfId="0" applyFont="1" applyFill="1" applyBorder="1" applyAlignment="1">
      <alignment horizontal="center" vertical="center" wrapText="1"/>
    </xf>
    <xf numFmtId="0" fontId="4" fillId="16" borderId="10" xfId="0" applyFont="1" applyFill="1" applyBorder="1" applyAlignment="1">
      <alignment horizontal="center" vertical="center" wrapText="1"/>
    </xf>
    <xf numFmtId="164" fontId="3" fillId="16" borderId="9" xfId="0" applyNumberFormat="1" applyFont="1" applyFill="1" applyBorder="1" applyAlignment="1">
      <alignment vertical="center" wrapText="1"/>
    </xf>
    <xf numFmtId="171" fontId="45" fillId="0" borderId="42" xfId="44" applyNumberFormat="1" applyFont="1" applyBorder="1" applyAlignment="1">
      <alignment horizontal="center" vertical="center" wrapText="1"/>
    </xf>
    <xf numFmtId="183" fontId="0" fillId="0" borderId="0" xfId="3" applyNumberFormat="1" applyFont="1"/>
    <xf numFmtId="0" fontId="3" fillId="14" borderId="10" xfId="0" applyFont="1" applyFill="1" applyBorder="1" applyAlignment="1">
      <alignment horizontal="center" vertical="center" wrapText="1"/>
    </xf>
    <xf numFmtId="164" fontId="3" fillId="14" borderId="12" xfId="0" applyNumberFormat="1" applyFont="1" applyFill="1" applyBorder="1" applyAlignment="1">
      <alignment vertical="center" wrapText="1"/>
    </xf>
    <xf numFmtId="10" fontId="3" fillId="14" borderId="9" xfId="3" applyNumberFormat="1" applyFont="1" applyFill="1" applyBorder="1" applyAlignment="1">
      <alignment horizontal="center" vertical="center" wrapText="1"/>
    </xf>
    <xf numFmtId="0" fontId="3" fillId="14" borderId="10" xfId="0" applyFont="1" applyFill="1" applyBorder="1" applyAlignment="1">
      <alignment vertical="center" wrapText="1"/>
    </xf>
    <xf numFmtId="10" fontId="3" fillId="14" borderId="9" xfId="0" applyNumberFormat="1" applyFont="1" applyFill="1" applyBorder="1" applyAlignment="1">
      <alignment horizontal="center" vertical="center" wrapText="1"/>
    </xf>
    <xf numFmtId="44" fontId="13" fillId="0" borderId="0" xfId="2" applyFont="1"/>
    <xf numFmtId="44" fontId="32" fillId="0" borderId="0" xfId="28" applyNumberFormat="1" applyFont="1"/>
    <xf numFmtId="201" fontId="30" fillId="0" borderId="0" xfId="28" applyNumberFormat="1" applyFont="1"/>
    <xf numFmtId="0" fontId="46" fillId="0" borderId="0" xfId="23" applyFont="1"/>
    <xf numFmtId="44" fontId="46" fillId="0" borderId="0" xfId="31" applyFont="1"/>
    <xf numFmtId="0" fontId="47" fillId="3" borderId="0" xfId="23" applyFont="1" applyFill="1"/>
    <xf numFmtId="44" fontId="47" fillId="3" borderId="0" xfId="31" applyFont="1" applyFill="1" applyBorder="1"/>
    <xf numFmtId="0" fontId="47" fillId="0" borderId="0" xfId="23" applyFont="1"/>
    <xf numFmtId="0" fontId="48" fillId="0" borderId="0" xfId="23" applyFont="1"/>
    <xf numFmtId="44" fontId="47" fillId="0" borderId="0" xfId="31" applyFont="1" applyBorder="1"/>
    <xf numFmtId="9" fontId="47" fillId="0" borderId="0" xfId="23" applyNumberFormat="1" applyFont="1"/>
    <xf numFmtId="10" fontId="47" fillId="0" borderId="0" xfId="23" applyNumberFormat="1" applyFont="1"/>
    <xf numFmtId="187" fontId="47" fillId="0" borderId="0" xfId="23" applyNumberFormat="1" applyFont="1"/>
    <xf numFmtId="10" fontId="47" fillId="0" borderId="0" xfId="31" applyNumberFormat="1" applyFont="1" applyBorder="1"/>
    <xf numFmtId="180" fontId="47" fillId="0" borderId="0" xfId="23" applyNumberFormat="1" applyFont="1"/>
    <xf numFmtId="44" fontId="14" fillId="3" borderId="13" xfId="2" applyFont="1" applyFill="1" applyBorder="1" applyAlignment="1">
      <alignment vertical="center" wrapText="1"/>
    </xf>
    <xf numFmtId="44" fontId="32" fillId="0" borderId="0" xfId="2" applyFont="1"/>
    <xf numFmtId="44" fontId="32" fillId="0" borderId="80" xfId="2" applyFont="1" applyBorder="1"/>
    <xf numFmtId="44" fontId="33" fillId="3" borderId="13" xfId="2" applyFont="1" applyFill="1" applyBorder="1" applyAlignment="1">
      <alignment horizontal="center" vertical="center" wrapText="1"/>
    </xf>
    <xf numFmtId="44" fontId="33" fillId="9" borderId="13" xfId="2" applyFont="1" applyFill="1" applyBorder="1" applyAlignment="1">
      <alignment vertical="center"/>
    </xf>
    <xf numFmtId="44" fontId="14" fillId="3" borderId="13" xfId="2" applyFont="1" applyFill="1" applyBorder="1" applyAlignment="1">
      <alignment horizontal="right" vertical="center" wrapText="1"/>
    </xf>
    <xf numFmtId="44" fontId="14" fillId="9" borderId="13" xfId="2" applyFont="1" applyFill="1" applyBorder="1" applyAlignment="1">
      <alignment horizontal="right" vertical="center" wrapText="1"/>
    </xf>
    <xf numFmtId="44" fontId="33" fillId="0" borderId="0" xfId="2" applyFont="1" applyAlignment="1">
      <alignment horizontal="right" vertical="center"/>
    </xf>
    <xf numFmtId="44" fontId="14" fillId="0" borderId="0" xfId="2" applyFont="1"/>
    <xf numFmtId="44" fontId="33" fillId="11" borderId="13" xfId="2" applyFont="1" applyFill="1" applyBorder="1" applyAlignment="1">
      <alignment horizontal="center" vertical="center"/>
    </xf>
    <xf numFmtId="44" fontId="32" fillId="0" borderId="85" xfId="2" applyFont="1" applyBorder="1"/>
    <xf numFmtId="44" fontId="14" fillId="0" borderId="13" xfId="2" applyFont="1" applyBorder="1" applyAlignment="1">
      <alignment horizontal="right" vertical="center" wrapText="1"/>
    </xf>
    <xf numFmtId="44" fontId="33" fillId="0" borderId="0" xfId="2" applyFont="1" applyAlignment="1">
      <alignment vertical="center"/>
    </xf>
    <xf numFmtId="44" fontId="34" fillId="13" borderId="13" xfId="2" applyFont="1" applyFill="1" applyBorder="1" applyAlignment="1" applyProtection="1">
      <alignment horizontal="right" vertical="center" wrapText="1"/>
    </xf>
    <xf numFmtId="44" fontId="34" fillId="15" borderId="13" xfId="2" applyFont="1" applyFill="1" applyBorder="1" applyAlignment="1" applyProtection="1">
      <alignment horizontal="right" vertical="center" wrapText="1"/>
    </xf>
    <xf numFmtId="44" fontId="34" fillId="13" borderId="13" xfId="2" applyFont="1" applyFill="1" applyBorder="1" applyAlignment="1">
      <alignment vertical="center"/>
    </xf>
    <xf numFmtId="44" fontId="33" fillId="11" borderId="53" xfId="2" applyFont="1" applyFill="1" applyBorder="1" applyAlignment="1">
      <alignment horizontal="center" vertical="center"/>
    </xf>
    <xf numFmtId="10" fontId="33" fillId="13" borderId="23" xfId="2" applyNumberFormat="1" applyFont="1" applyFill="1" applyBorder="1" applyAlignment="1">
      <alignment horizontal="center" vertical="center"/>
    </xf>
    <xf numFmtId="44" fontId="34" fillId="15" borderId="15" xfId="2" applyFont="1" applyFill="1" applyBorder="1" applyAlignment="1">
      <alignment vertical="center"/>
    </xf>
    <xf numFmtId="10" fontId="34" fillId="11" borderId="13" xfId="0" applyNumberFormat="1" applyFont="1" applyFill="1" applyBorder="1" applyAlignment="1">
      <alignment horizontal="center" vertical="center" wrapText="1"/>
    </xf>
    <xf numFmtId="202" fontId="0" fillId="0" borderId="0" xfId="1" applyNumberFormat="1" applyFont="1"/>
    <xf numFmtId="203" fontId="0" fillId="0" borderId="0" xfId="1" applyNumberFormat="1" applyFont="1"/>
    <xf numFmtId="10" fontId="11" fillId="11" borderId="9" xfId="3" applyNumberFormat="1" applyFont="1" applyFill="1" applyBorder="1" applyAlignment="1">
      <alignment horizontal="right" vertical="center" wrapText="1"/>
    </xf>
    <xf numFmtId="10" fontId="34" fillId="11" borderId="9" xfId="3" applyNumberFormat="1" applyFont="1" applyFill="1" applyBorder="1" applyAlignment="1">
      <alignment horizontal="center" vertical="center" wrapText="1"/>
    </xf>
    <xf numFmtId="0" fontId="33" fillId="9" borderId="14" xfId="34" applyFont="1" applyFill="1" applyBorder="1" applyAlignment="1">
      <alignment horizontal="left" vertical="center"/>
    </xf>
    <xf numFmtId="0" fontId="33" fillId="9" borderId="16" xfId="34" applyFont="1" applyFill="1" applyBorder="1" applyAlignment="1">
      <alignment horizontal="left" vertical="center"/>
    </xf>
    <xf numFmtId="0" fontId="33" fillId="9" borderId="15" xfId="34" applyFont="1" applyFill="1" applyBorder="1" applyAlignment="1">
      <alignment horizontal="left" vertical="center"/>
    </xf>
    <xf numFmtId="0" fontId="33" fillId="8" borderId="13" xfId="34" applyFont="1" applyFill="1" applyBorder="1" applyAlignment="1">
      <alignment horizontal="left" vertical="center"/>
    </xf>
    <xf numFmtId="0" fontId="23" fillId="0" borderId="71" xfId="23" applyFont="1" applyBorder="1" applyAlignment="1">
      <alignment horizontal="center" wrapText="1"/>
    </xf>
    <xf numFmtId="0" fontId="37" fillId="0" borderId="71" xfId="23" applyFont="1" applyBorder="1" applyAlignment="1">
      <alignment horizontal="center" wrapText="1"/>
    </xf>
    <xf numFmtId="0" fontId="33" fillId="0" borderId="0" xfId="23" applyFont="1" applyAlignment="1">
      <alignment horizontal="center" vertical="top"/>
    </xf>
    <xf numFmtId="0" fontId="33" fillId="0" borderId="0" xfId="23" applyFont="1" applyAlignment="1">
      <alignment horizontal="center"/>
    </xf>
    <xf numFmtId="0" fontId="33" fillId="3" borderId="13" xfId="23" applyFont="1" applyFill="1" applyBorder="1" applyAlignment="1">
      <alignment horizontal="center" vertical="center" wrapText="1"/>
    </xf>
    <xf numFmtId="0" fontId="14" fillId="3" borderId="13" xfId="23" applyFont="1" applyFill="1" applyBorder="1" applyAlignment="1">
      <alignment horizontal="center" vertical="center" wrapText="1"/>
    </xf>
    <xf numFmtId="3" fontId="33" fillId="11" borderId="13" xfId="23" applyNumberFormat="1" applyFont="1" applyFill="1" applyBorder="1" applyAlignment="1">
      <alignment horizontal="center" vertical="center" wrapText="1"/>
    </xf>
    <xf numFmtId="3" fontId="33" fillId="11" borderId="13" xfId="23" applyNumberFormat="1" applyFont="1" applyFill="1" applyBorder="1" applyAlignment="1">
      <alignment horizontal="center" vertical="center"/>
    </xf>
    <xf numFmtId="0" fontId="14" fillId="3" borderId="25" xfId="23" applyFont="1" applyFill="1" applyBorder="1" applyAlignment="1">
      <alignment horizontal="center" vertical="center" wrapText="1"/>
    </xf>
    <xf numFmtId="0" fontId="14" fillId="3" borderId="26" xfId="23" applyFont="1" applyFill="1" applyBorder="1" applyAlignment="1">
      <alignment horizontal="center" vertical="center" wrapText="1"/>
    </xf>
    <xf numFmtId="0" fontId="14" fillId="11" borderId="68" xfId="5" applyFont="1" applyFill="1" applyBorder="1" applyAlignment="1">
      <alignment horizontal="left" vertical="center" wrapText="1"/>
    </xf>
    <xf numFmtId="0" fontId="14" fillId="11" borderId="16" xfId="5" applyFont="1" applyFill="1" applyBorder="1" applyAlignment="1">
      <alignment horizontal="left" vertical="center" wrapText="1"/>
    </xf>
    <xf numFmtId="0" fontId="14" fillId="11" borderId="15" xfId="5" applyFont="1" applyFill="1" applyBorder="1" applyAlignment="1">
      <alignment horizontal="left" vertical="center" wrapText="1"/>
    </xf>
    <xf numFmtId="3" fontId="33" fillId="11" borderId="14" xfId="23" applyNumberFormat="1" applyFont="1" applyFill="1" applyBorder="1" applyAlignment="1">
      <alignment horizontal="center" vertical="center"/>
    </xf>
    <xf numFmtId="3" fontId="33" fillId="11" borderId="15" xfId="23" applyNumberFormat="1" applyFont="1" applyFill="1" applyBorder="1" applyAlignment="1">
      <alignment horizontal="center" vertical="center"/>
    </xf>
    <xf numFmtId="0" fontId="14" fillId="11" borderId="30" xfId="5" applyFont="1" applyFill="1" applyBorder="1" applyAlignment="1">
      <alignment horizontal="left" vertical="center" wrapText="1"/>
    </xf>
    <xf numFmtId="0" fontId="14" fillId="11" borderId="31" xfId="5" applyFont="1" applyFill="1" applyBorder="1" applyAlignment="1">
      <alignment horizontal="left" vertical="center" wrapText="1"/>
    </xf>
    <xf numFmtId="0" fontId="14" fillId="11" borderId="74" xfId="5" applyFont="1" applyFill="1" applyBorder="1" applyAlignment="1">
      <alignment horizontal="left" vertical="center" wrapText="1"/>
    </xf>
    <xf numFmtId="0" fontId="33" fillId="11" borderId="14" xfId="28" applyFont="1" applyFill="1" applyBorder="1" applyAlignment="1">
      <alignment horizontal="right" vertical="center"/>
    </xf>
    <xf numFmtId="0" fontId="33" fillId="11" borderId="16" xfId="28" applyFont="1" applyFill="1" applyBorder="1" applyAlignment="1">
      <alignment horizontal="right" vertical="center"/>
    </xf>
    <xf numFmtId="0" fontId="33" fillId="11" borderId="74" xfId="28" applyFont="1" applyFill="1" applyBorder="1" applyAlignment="1">
      <alignment horizontal="right" vertical="center"/>
    </xf>
    <xf numFmtId="0" fontId="34" fillId="13" borderId="14" xfId="34" applyFont="1" applyFill="1" applyBorder="1" applyAlignment="1">
      <alignment horizontal="right" vertical="center"/>
    </xf>
    <xf numFmtId="0" fontId="34" fillId="13" borderId="16" xfId="34" applyFont="1" applyFill="1" applyBorder="1" applyAlignment="1">
      <alignment horizontal="right" vertical="center"/>
    </xf>
    <xf numFmtId="0" fontId="34" fillId="13" borderId="15" xfId="34" applyFont="1" applyFill="1" applyBorder="1" applyAlignment="1">
      <alignment horizontal="right" vertical="center"/>
    </xf>
    <xf numFmtId="0" fontId="34" fillId="11" borderId="14" xfId="33" applyFont="1" applyFill="1" applyBorder="1" applyAlignment="1">
      <alignment horizontal="right" vertical="center" wrapText="1"/>
    </xf>
    <xf numFmtId="0" fontId="34" fillId="11" borderId="16" xfId="33" applyFont="1" applyFill="1" applyBorder="1" applyAlignment="1">
      <alignment horizontal="right" vertical="center" wrapText="1"/>
    </xf>
    <xf numFmtId="0" fontId="34" fillId="13" borderId="14" xfId="33" applyFont="1" applyFill="1" applyBorder="1" applyAlignment="1">
      <alignment horizontal="center" vertical="center" wrapText="1"/>
    </xf>
    <xf numFmtId="0" fontId="34" fillId="13" borderId="16" xfId="33" applyFont="1" applyFill="1" applyBorder="1" applyAlignment="1">
      <alignment horizontal="center" vertical="center" wrapText="1"/>
    </xf>
    <xf numFmtId="0" fontId="34" fillId="13" borderId="62" xfId="33" applyFont="1" applyFill="1" applyBorder="1" applyAlignment="1">
      <alignment horizontal="center" vertical="center" wrapText="1"/>
    </xf>
    <xf numFmtId="0" fontId="14" fillId="11" borderId="68" xfId="23" applyFont="1" applyFill="1" applyBorder="1" applyAlignment="1">
      <alignment vertical="center" wrapText="1"/>
    </xf>
    <xf numFmtId="0" fontId="14" fillId="11" borderId="16" xfId="23" applyFont="1" applyFill="1" applyBorder="1" applyAlignment="1">
      <alignment vertical="center" wrapText="1"/>
    </xf>
    <xf numFmtId="0" fontId="14" fillId="11" borderId="15" xfId="23" applyFont="1" applyFill="1" applyBorder="1" applyAlignment="1">
      <alignment vertical="center" wrapText="1"/>
    </xf>
    <xf numFmtId="3" fontId="33" fillId="11" borderId="52" xfId="23" applyNumberFormat="1" applyFont="1" applyFill="1" applyBorder="1" applyAlignment="1">
      <alignment horizontal="center" vertical="center" wrapText="1"/>
    </xf>
    <xf numFmtId="0" fontId="33" fillId="11" borderId="13" xfId="23" applyFont="1" applyFill="1" applyBorder="1" applyAlignment="1">
      <alignment horizontal="center" vertical="center" wrapText="1"/>
    </xf>
    <xf numFmtId="0" fontId="33" fillId="11" borderId="13" xfId="23" applyFont="1" applyFill="1" applyBorder="1" applyAlignment="1">
      <alignment horizontal="center" vertical="center"/>
    </xf>
    <xf numFmtId="0" fontId="33" fillId="0" borderId="75" xfId="24" applyFont="1" applyBorder="1" applyAlignment="1">
      <alignment horizontal="center" vertical="center"/>
    </xf>
    <xf numFmtId="0" fontId="33" fillId="0" borderId="76" xfId="24" applyFont="1" applyBorder="1" applyAlignment="1">
      <alignment horizontal="center" vertical="center"/>
    </xf>
    <xf numFmtId="0" fontId="33" fillId="0" borderId="77" xfId="24" applyFont="1" applyBorder="1" applyAlignment="1">
      <alignment horizontal="center" vertical="center"/>
    </xf>
    <xf numFmtId="0" fontId="11" fillId="13" borderId="10" xfId="0" applyFont="1" applyFill="1" applyBorder="1" applyAlignment="1">
      <alignment horizontal="right" vertical="center" wrapText="1"/>
    </xf>
    <xf numFmtId="0" fontId="11" fillId="13" borderId="11" xfId="0" applyFont="1" applyFill="1" applyBorder="1" applyAlignment="1">
      <alignment horizontal="right" vertical="center" wrapText="1"/>
    </xf>
    <xf numFmtId="0" fontId="9" fillId="13" borderId="10" xfId="0" applyFont="1" applyFill="1" applyBorder="1" applyAlignment="1">
      <alignment horizontal="right" vertical="center" wrapText="1"/>
    </xf>
    <xf numFmtId="0" fontId="9" fillId="13" borderId="11" xfId="0" applyFont="1" applyFill="1" applyBorder="1" applyAlignment="1">
      <alignment horizontal="right" vertical="center" wrapText="1"/>
    </xf>
    <xf numFmtId="0" fontId="7" fillId="13" borderId="19" xfId="5" applyFont="1" applyFill="1" applyBorder="1" applyAlignment="1">
      <alignment horizontal="center" vertical="center"/>
    </xf>
    <xf numFmtId="0" fontId="7" fillId="13" borderId="21" xfId="5" applyFont="1" applyFill="1" applyBorder="1" applyAlignment="1">
      <alignment horizontal="center" vertical="center"/>
    </xf>
    <xf numFmtId="0" fontId="7" fillId="13" borderId="22" xfId="5" applyFont="1" applyFill="1" applyBorder="1" applyAlignment="1">
      <alignment horizontal="center" vertical="center"/>
    </xf>
    <xf numFmtId="0" fontId="7" fillId="13" borderId="23" xfId="5" applyFont="1" applyFill="1" applyBorder="1" applyAlignment="1">
      <alignment horizontal="center" vertical="center"/>
    </xf>
    <xf numFmtId="0" fontId="7" fillId="13" borderId="24" xfId="5" applyFont="1" applyFill="1" applyBorder="1" applyAlignment="1">
      <alignment horizontal="center" vertical="center"/>
    </xf>
    <xf numFmtId="0" fontId="7" fillId="13" borderId="26" xfId="5" applyFont="1" applyFill="1" applyBorder="1" applyAlignment="1">
      <alignment horizontal="center" vertical="center"/>
    </xf>
    <xf numFmtId="0" fontId="7" fillId="0" borderId="27" xfId="5" applyFont="1" applyBorder="1" applyAlignment="1">
      <alignment horizontal="center" vertical="center" wrapText="1"/>
    </xf>
    <xf numFmtId="0" fontId="7" fillId="0" borderId="20" xfId="5" applyFont="1" applyBorder="1" applyAlignment="1">
      <alignment horizontal="center" vertical="center" wrapText="1"/>
    </xf>
    <xf numFmtId="0" fontId="7" fillId="0" borderId="21" xfId="5" applyFont="1" applyBorder="1" applyAlignment="1">
      <alignment horizontal="center" vertical="center" wrapText="1"/>
    </xf>
    <xf numFmtId="0" fontId="7" fillId="0" borderId="15" xfId="5" applyFont="1" applyBorder="1" applyAlignment="1">
      <alignment horizontal="center" vertical="center" wrapText="1"/>
    </xf>
    <xf numFmtId="0" fontId="7" fillId="0" borderId="13" xfId="5" applyFont="1" applyBorder="1" applyAlignment="1">
      <alignment horizontal="center" vertical="center" wrapText="1"/>
    </xf>
    <xf numFmtId="0" fontId="7" fillId="0" borderId="23" xfId="5" applyFont="1" applyBorder="1" applyAlignment="1">
      <alignment horizontal="center" vertical="center" wrapText="1"/>
    </xf>
    <xf numFmtId="0" fontId="7" fillId="0" borderId="28" xfId="5" applyFont="1" applyBorder="1" applyAlignment="1">
      <alignment horizontal="center" vertical="center" wrapText="1"/>
    </xf>
    <xf numFmtId="0" fontId="7" fillId="0" borderId="25"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19" xfId="5" applyFont="1" applyBorder="1" applyAlignment="1">
      <alignment horizontal="center" vertical="center"/>
    </xf>
    <xf numFmtId="0" fontId="7" fillId="0" borderId="20" xfId="5" applyFont="1" applyBorder="1" applyAlignment="1">
      <alignment horizontal="center" vertical="center"/>
    </xf>
    <xf numFmtId="0" fontId="7" fillId="0" borderId="29" xfId="5" applyFont="1" applyBorder="1" applyAlignment="1">
      <alignment horizontal="center" vertical="center"/>
    </xf>
    <xf numFmtId="0" fontId="7" fillId="0" borderId="45" xfId="5" applyFont="1" applyBorder="1" applyAlignment="1">
      <alignment horizontal="center" vertical="center"/>
    </xf>
    <xf numFmtId="0" fontId="7" fillId="0" borderId="46" xfId="5" applyFont="1" applyBorder="1" applyAlignment="1">
      <alignment horizontal="center" vertical="center"/>
    </xf>
    <xf numFmtId="0" fontId="7" fillId="0" borderId="47" xfId="5" applyFont="1" applyBorder="1" applyAlignment="1">
      <alignment horizontal="center" vertical="center"/>
    </xf>
    <xf numFmtId="0" fontId="6" fillId="0" borderId="22" xfId="5" applyBorder="1" applyAlignment="1">
      <alignment horizontal="center" vertical="center"/>
    </xf>
    <xf numFmtId="0" fontId="6" fillId="0" borderId="13" xfId="5" applyBorder="1" applyAlignment="1">
      <alignment horizontal="center" vertical="center"/>
    </xf>
    <xf numFmtId="0" fontId="6" fillId="0" borderId="14" xfId="5" applyBorder="1" applyAlignment="1">
      <alignment horizontal="center" vertical="center"/>
    </xf>
    <xf numFmtId="0" fontId="8" fillId="0" borderId="30" xfId="5" applyFont="1" applyBorder="1" applyAlignment="1">
      <alignment horizontal="center" vertical="center"/>
    </xf>
    <xf numFmtId="0" fontId="8" fillId="0" borderId="31" xfId="5" applyFont="1" applyBorder="1" applyAlignment="1">
      <alignment horizontal="center" vertical="center"/>
    </xf>
    <xf numFmtId="0" fontId="8" fillId="0" borderId="7" xfId="5" applyFont="1" applyBorder="1" applyAlignment="1">
      <alignment horizontal="center" vertical="center"/>
    </xf>
    <xf numFmtId="0" fontId="8" fillId="0" borderId="0" xfId="5" applyFont="1" applyAlignment="1">
      <alignment horizontal="center" vertical="center"/>
    </xf>
    <xf numFmtId="0" fontId="8" fillId="0" borderId="32" xfId="5" applyFont="1" applyBorder="1" applyAlignment="1">
      <alignment horizontal="center" vertical="center"/>
    </xf>
    <xf numFmtId="0" fontId="8" fillId="0" borderId="33" xfId="5" applyFont="1" applyBorder="1" applyAlignment="1">
      <alignment horizontal="center" vertical="center"/>
    </xf>
    <xf numFmtId="0" fontId="7" fillId="0" borderId="35" xfId="5" applyFont="1" applyBorder="1" applyAlignment="1">
      <alignment horizontal="center" vertical="center"/>
    </xf>
    <xf numFmtId="0" fontId="7" fillId="0" borderId="36" xfId="5" applyFont="1" applyBorder="1" applyAlignment="1">
      <alignment horizontal="center" vertical="center"/>
    </xf>
    <xf numFmtId="0" fontId="3" fillId="14" borderId="11" xfId="0" applyFont="1" applyFill="1" applyBorder="1" applyAlignment="1">
      <alignment horizontal="center" vertical="center" wrapText="1"/>
    </xf>
    <xf numFmtId="0" fontId="3" fillId="14" borderId="10" xfId="0" applyFont="1" applyFill="1" applyBorder="1" applyAlignment="1">
      <alignment horizontal="right" vertical="center" wrapText="1"/>
    </xf>
    <xf numFmtId="0" fontId="3" fillId="14" borderId="11" xfId="0" applyFont="1" applyFill="1" applyBorder="1" applyAlignment="1">
      <alignment horizontal="right"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11" xfId="0" applyFont="1" applyBorder="1" applyAlignment="1">
      <alignment horizontal="right" vertical="center" wrapText="1"/>
    </xf>
    <xf numFmtId="0" fontId="3" fillId="0" borderId="11" xfId="0" applyFont="1" applyBorder="1" applyAlignment="1">
      <alignment horizontal="center" vertical="center" wrapText="1"/>
    </xf>
    <xf numFmtId="165" fontId="3" fillId="0" borderId="64" xfId="0" applyNumberFormat="1" applyFont="1" applyBorder="1" applyAlignment="1">
      <alignment horizontal="center" vertical="center" wrapText="1"/>
    </xf>
    <xf numFmtId="165" fontId="3" fillId="0" borderId="65" xfId="0" applyNumberFormat="1" applyFont="1" applyBorder="1" applyAlignment="1">
      <alignment horizontal="center" vertical="center" wrapText="1"/>
    </xf>
    <xf numFmtId="165" fontId="3" fillId="0" borderId="18" xfId="0" applyNumberFormat="1" applyFont="1" applyBorder="1" applyAlignment="1">
      <alignment horizontal="center" vertical="center" wrapText="1"/>
    </xf>
    <xf numFmtId="165" fontId="3" fillId="0" borderId="62" xfId="0" applyNumberFormat="1" applyFont="1" applyBorder="1" applyAlignment="1">
      <alignment horizontal="center" vertical="center" wrapText="1"/>
    </xf>
    <xf numFmtId="165" fontId="3" fillId="0" borderId="14" xfId="0" applyNumberFormat="1" applyFont="1" applyBorder="1" applyAlignment="1">
      <alignment horizontal="center" vertical="center" wrapText="1"/>
    </xf>
    <xf numFmtId="165" fontId="3" fillId="0" borderId="15" xfId="0" applyNumberFormat="1" applyFont="1" applyBorder="1" applyAlignment="1">
      <alignment horizontal="center" vertical="center" wrapText="1"/>
    </xf>
    <xf numFmtId="165" fontId="3" fillId="0" borderId="63" xfId="0" applyNumberFormat="1" applyFont="1" applyBorder="1" applyAlignment="1">
      <alignment horizontal="center" vertical="center" wrapText="1"/>
    </xf>
    <xf numFmtId="165" fontId="3" fillId="0" borderId="28"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63" xfId="0" applyFont="1" applyBorder="1" applyAlignment="1">
      <alignment horizontal="left" vertical="center" wrapText="1"/>
    </xf>
    <xf numFmtId="0" fontId="4" fillId="0" borderId="36" xfId="0" applyFont="1" applyBorder="1" applyAlignment="1">
      <alignment horizontal="left" vertical="center" wrapText="1"/>
    </xf>
    <xf numFmtId="0" fontId="4" fillId="0" borderId="28" xfId="0" applyFont="1" applyBorder="1" applyAlignment="1">
      <alignment horizontal="left" vertical="center" wrapText="1"/>
    </xf>
    <xf numFmtId="0" fontId="3" fillId="16" borderId="11" xfId="0" applyFont="1" applyFill="1" applyBorder="1" applyAlignment="1">
      <alignment horizontal="right" vertical="center" wrapText="1"/>
    </xf>
    <xf numFmtId="0" fontId="3" fillId="13" borderId="60" xfId="0" applyFont="1" applyFill="1" applyBorder="1" applyAlignment="1">
      <alignment horizontal="left" vertical="center" wrapText="1"/>
    </xf>
    <xf numFmtId="0" fontId="3" fillId="13" borderId="59" xfId="0" applyFont="1" applyFill="1" applyBorder="1" applyAlignment="1">
      <alignment horizontal="left" vertical="center" wrapText="1"/>
    </xf>
    <xf numFmtId="0" fontId="3" fillId="13" borderId="54" xfId="0" applyFont="1" applyFill="1" applyBorder="1" applyAlignment="1">
      <alignment horizontal="left" vertical="center" wrapText="1"/>
    </xf>
    <xf numFmtId="0" fontId="3" fillId="13" borderId="49" xfId="0" applyFont="1" applyFill="1" applyBorder="1" applyAlignment="1">
      <alignment horizontal="left" vertical="center" wrapText="1"/>
    </xf>
    <xf numFmtId="0" fontId="3" fillId="13" borderId="49" xfId="0" applyFont="1" applyFill="1" applyBorder="1" applyAlignment="1">
      <alignment horizontal="center" vertical="center" wrapText="1"/>
    </xf>
    <xf numFmtId="0" fontId="4" fillId="0" borderId="14" xfId="0" applyFont="1" applyBorder="1" applyAlignment="1">
      <alignment horizontal="left"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3" fillId="14" borderId="55" xfId="0" applyFont="1" applyFill="1" applyBorder="1" applyAlignment="1">
      <alignment horizontal="right" vertical="center" wrapText="1"/>
    </xf>
    <xf numFmtId="0" fontId="3" fillId="13" borderId="5" xfId="0" applyFont="1" applyFill="1" applyBorder="1" applyAlignment="1">
      <alignment horizontal="right" vertical="center" wrapText="1"/>
    </xf>
    <xf numFmtId="0" fontId="4" fillId="13" borderId="7" xfId="0" applyFont="1" applyFill="1" applyBorder="1" applyAlignment="1">
      <alignment horizontal="center" vertical="center" wrapText="1"/>
    </xf>
    <xf numFmtId="0" fontId="4" fillId="13" borderId="0" xfId="0" applyFont="1" applyFill="1" applyAlignment="1">
      <alignment horizontal="center" vertical="center" wrapText="1"/>
    </xf>
    <xf numFmtId="0" fontId="4" fillId="13" borderId="8" xfId="0" applyFont="1" applyFill="1" applyBorder="1" applyAlignment="1">
      <alignment horizontal="center" vertical="center" wrapText="1"/>
    </xf>
    <xf numFmtId="0" fontId="3" fillId="13" borderId="2" xfId="0" applyFont="1" applyFill="1" applyBorder="1" applyAlignment="1">
      <alignment horizontal="right" vertical="center" wrapText="1"/>
    </xf>
    <xf numFmtId="0" fontId="3" fillId="13" borderId="11" xfId="0" applyFont="1" applyFill="1" applyBorder="1" applyAlignment="1">
      <alignment horizontal="right"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3" fillId="16" borderId="60" xfId="0" applyFont="1" applyFill="1" applyBorder="1" applyAlignment="1">
      <alignment horizontal="left" vertical="center" wrapText="1"/>
    </xf>
    <xf numFmtId="0" fontId="3" fillId="16" borderId="59" xfId="0" applyFont="1" applyFill="1" applyBorder="1" applyAlignment="1">
      <alignment horizontal="left" vertical="center" wrapText="1"/>
    </xf>
    <xf numFmtId="0" fontId="3" fillId="16" borderId="49" xfId="0" applyFont="1" applyFill="1" applyBorder="1" applyAlignment="1">
      <alignment horizontal="left" vertical="center" wrapText="1"/>
    </xf>
    <xf numFmtId="0" fontId="4" fillId="0" borderId="18" xfId="0" applyFont="1" applyBorder="1" applyAlignment="1">
      <alignment horizontal="left" vertical="center" wrapText="1"/>
    </xf>
    <xf numFmtId="0" fontId="4" fillId="0" borderId="33" xfId="0" applyFont="1" applyBorder="1" applyAlignment="1">
      <alignment horizontal="left" vertical="center" wrapText="1"/>
    </xf>
    <xf numFmtId="0" fontId="4" fillId="0" borderId="62" xfId="0" applyFont="1" applyBorder="1" applyAlignment="1">
      <alignment horizontal="left" vertical="center" wrapText="1"/>
    </xf>
    <xf numFmtId="0" fontId="2" fillId="14" borderId="19" xfId="0" applyFont="1" applyFill="1" applyBorder="1" applyAlignment="1">
      <alignment horizontal="center" vertical="center"/>
    </xf>
    <xf numFmtId="0" fontId="2" fillId="14" borderId="27" xfId="0" applyFont="1" applyFill="1" applyBorder="1" applyAlignment="1">
      <alignment horizontal="center" vertical="center"/>
    </xf>
    <xf numFmtId="0" fontId="2" fillId="14" borderId="20" xfId="0" applyFont="1" applyFill="1" applyBorder="1" applyAlignment="1">
      <alignment horizontal="center" vertical="center"/>
    </xf>
    <xf numFmtId="0" fontId="2" fillId="14" borderId="21" xfId="0" applyFont="1" applyFill="1" applyBorder="1" applyAlignment="1">
      <alignment horizontal="center" vertical="center"/>
    </xf>
    <xf numFmtId="0" fontId="2" fillId="14" borderId="24" xfId="0" applyFont="1" applyFill="1" applyBorder="1" applyAlignment="1">
      <alignment horizontal="center" vertical="center"/>
    </xf>
    <xf numFmtId="0" fontId="2" fillId="14" borderId="28" xfId="0" applyFont="1" applyFill="1" applyBorder="1" applyAlignment="1">
      <alignment horizontal="center" vertical="center"/>
    </xf>
    <xf numFmtId="0" fontId="2" fillId="14" borderId="25" xfId="0" applyFont="1" applyFill="1" applyBorder="1" applyAlignment="1">
      <alignment horizontal="center" vertical="center"/>
    </xf>
    <xf numFmtId="0" fontId="2" fillId="14" borderId="26" xfId="0" applyFont="1" applyFill="1" applyBorder="1" applyAlignment="1">
      <alignment horizontal="center" vertical="center"/>
    </xf>
    <xf numFmtId="44" fontId="2" fillId="10" borderId="27" xfId="0" applyNumberFormat="1" applyFont="1" applyFill="1" applyBorder="1" applyAlignment="1">
      <alignment horizontal="center" vertical="center"/>
    </xf>
    <xf numFmtId="0" fontId="2" fillId="10" borderId="20" xfId="0" applyFont="1" applyFill="1" applyBorder="1" applyAlignment="1">
      <alignment horizontal="center" vertical="center"/>
    </xf>
    <xf numFmtId="0" fontId="2" fillId="10" borderId="21" xfId="0" applyFont="1" applyFill="1" applyBorder="1" applyAlignment="1">
      <alignment horizontal="center" vertical="center"/>
    </xf>
    <xf numFmtId="0" fontId="2" fillId="10" borderId="28" xfId="0" applyFont="1" applyFill="1" applyBorder="1" applyAlignment="1">
      <alignment horizontal="center" vertical="center"/>
    </xf>
    <xf numFmtId="0" fontId="2" fillId="10" borderId="25" xfId="0" applyFont="1" applyFill="1" applyBorder="1" applyAlignment="1">
      <alignment horizontal="center" vertical="center"/>
    </xf>
    <xf numFmtId="0" fontId="2" fillId="10" borderId="26" xfId="0" applyFont="1" applyFill="1" applyBorder="1" applyAlignment="1">
      <alignment horizontal="center" vertical="center"/>
    </xf>
    <xf numFmtId="0" fontId="2" fillId="14" borderId="22" xfId="0" applyFont="1" applyFill="1" applyBorder="1" applyAlignment="1">
      <alignment horizontal="center"/>
    </xf>
    <xf numFmtId="0" fontId="2" fillId="14" borderId="15" xfId="0" applyFont="1" applyFill="1" applyBorder="1" applyAlignment="1">
      <alignment horizontal="center"/>
    </xf>
    <xf numFmtId="0" fontId="2" fillId="14" borderId="13" xfId="0" applyFont="1" applyFill="1" applyBorder="1" applyAlignment="1">
      <alignment horizontal="center"/>
    </xf>
    <xf numFmtId="0" fontId="2" fillId="14" borderId="23" xfId="0" applyFont="1" applyFill="1" applyBorder="1" applyAlignment="1">
      <alignment horizontal="center"/>
    </xf>
    <xf numFmtId="0" fontId="3" fillId="14" borderId="10" xfId="0" applyFont="1" applyFill="1" applyBorder="1" applyAlignment="1">
      <alignment horizontal="left" vertical="center" wrapText="1"/>
    </xf>
    <xf numFmtId="0" fontId="3" fillId="14" borderId="11" xfId="0" applyFont="1" applyFill="1" applyBorder="1" applyAlignment="1">
      <alignment horizontal="left" vertical="center" wrapText="1"/>
    </xf>
    <xf numFmtId="0" fontId="3" fillId="14" borderId="12" xfId="0" applyFont="1" applyFill="1" applyBorder="1" applyAlignment="1">
      <alignment horizontal="left" vertical="center" wrapText="1"/>
    </xf>
    <xf numFmtId="0" fontId="3" fillId="13" borderId="19" xfId="0" applyFont="1" applyFill="1" applyBorder="1" applyAlignment="1">
      <alignment horizontal="center" vertical="center" wrapText="1"/>
    </xf>
    <xf numFmtId="0" fontId="3" fillId="13" borderId="22" xfId="0" applyFont="1" applyFill="1" applyBorder="1" applyAlignment="1">
      <alignment horizontal="center" vertical="center" wrapText="1"/>
    </xf>
    <xf numFmtId="0" fontId="3" fillId="13" borderId="24" xfId="0" applyFont="1" applyFill="1" applyBorder="1" applyAlignment="1">
      <alignment horizontal="center" vertical="center" wrapText="1"/>
    </xf>
    <xf numFmtId="0" fontId="3" fillId="13" borderId="20" xfId="0" applyFont="1" applyFill="1" applyBorder="1" applyAlignment="1">
      <alignment horizontal="center" vertical="center" wrapText="1"/>
    </xf>
    <xf numFmtId="0" fontId="3" fillId="13" borderId="21" xfId="0" applyFont="1" applyFill="1" applyBorder="1" applyAlignment="1">
      <alignment horizontal="center" vertical="center" wrapText="1"/>
    </xf>
    <xf numFmtId="0" fontId="3" fillId="13" borderId="13" xfId="0" applyFont="1" applyFill="1" applyBorder="1" applyAlignment="1">
      <alignment horizontal="left" vertical="center" wrapText="1"/>
    </xf>
    <xf numFmtId="0" fontId="3" fillId="13" borderId="23" xfId="0" applyFont="1" applyFill="1" applyBorder="1" applyAlignment="1">
      <alignment horizontal="left" vertical="center" wrapText="1"/>
    </xf>
    <xf numFmtId="0" fontId="3" fillId="13" borderId="13" xfId="0" applyFont="1" applyFill="1" applyBorder="1" applyAlignment="1">
      <alignment horizontal="center" vertical="center" wrapText="1"/>
    </xf>
    <xf numFmtId="0" fontId="3" fillId="13" borderId="25" xfId="0" applyFont="1" applyFill="1" applyBorder="1" applyAlignment="1">
      <alignment horizontal="center" vertical="center" wrapText="1"/>
    </xf>
    <xf numFmtId="44" fontId="0" fillId="0" borderId="15" xfId="0" applyNumberFormat="1" applyBorder="1" applyAlignment="1">
      <alignment horizontal="center"/>
    </xf>
    <xf numFmtId="0" fontId="0" fillId="0" borderId="13" xfId="0" applyBorder="1" applyAlignment="1">
      <alignment horizontal="center"/>
    </xf>
    <xf numFmtId="0" fontId="0" fillId="0" borderId="23" xfId="0" applyBorder="1" applyAlignment="1">
      <alignment horizontal="center"/>
    </xf>
    <xf numFmtId="0" fontId="3" fillId="11" borderId="1" xfId="0" applyFont="1" applyFill="1" applyBorder="1" applyAlignment="1">
      <alignment horizontal="center" vertical="center" wrapText="1"/>
    </xf>
    <xf numFmtId="0" fontId="3" fillId="11" borderId="2" xfId="0" applyFont="1" applyFill="1" applyBorder="1" applyAlignment="1">
      <alignment horizontal="center" vertical="center"/>
    </xf>
    <xf numFmtId="0" fontId="3" fillId="11" borderId="3" xfId="0" applyFont="1" applyFill="1" applyBorder="1" applyAlignment="1">
      <alignment horizontal="center" vertical="center"/>
    </xf>
    <xf numFmtId="0" fontId="3" fillId="11" borderId="4" xfId="0" applyFont="1" applyFill="1" applyBorder="1" applyAlignment="1">
      <alignment horizontal="center" vertical="center"/>
    </xf>
    <xf numFmtId="0" fontId="3" fillId="11" borderId="5" xfId="0" applyFont="1" applyFill="1" applyBorder="1" applyAlignment="1">
      <alignment horizontal="center" vertical="center"/>
    </xf>
    <xf numFmtId="0" fontId="3" fillId="11" borderId="6"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8"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11" borderId="1" xfId="0" applyFont="1" applyFill="1" applyBorder="1" applyAlignment="1">
      <alignment horizontal="center" vertical="center"/>
    </xf>
    <xf numFmtId="0" fontId="3" fillId="11" borderId="7" xfId="0" applyFont="1" applyFill="1" applyBorder="1" applyAlignment="1">
      <alignment horizontal="center" vertical="center"/>
    </xf>
    <xf numFmtId="0" fontId="3" fillId="11" borderId="0" xfId="0" applyFont="1" applyFill="1" applyAlignment="1">
      <alignment horizontal="center" vertical="center"/>
    </xf>
    <xf numFmtId="0" fontId="3" fillId="11" borderId="8" xfId="0" applyFont="1" applyFill="1" applyBorder="1" applyAlignment="1">
      <alignment horizontal="center" vertical="center"/>
    </xf>
    <xf numFmtId="0" fontId="2" fillId="11" borderId="19" xfId="0" applyFont="1" applyFill="1" applyBorder="1" applyAlignment="1">
      <alignment horizontal="center"/>
    </xf>
    <xf numFmtId="0" fontId="2" fillId="11" borderId="27" xfId="0" applyFont="1" applyFill="1" applyBorder="1" applyAlignment="1">
      <alignment horizontal="center"/>
    </xf>
    <xf numFmtId="0" fontId="2" fillId="11" borderId="20" xfId="0" applyFont="1" applyFill="1" applyBorder="1" applyAlignment="1">
      <alignment horizontal="center"/>
    </xf>
    <xf numFmtId="0" fontId="2" fillId="11" borderId="21" xfId="0" applyFont="1" applyFill="1" applyBorder="1" applyAlignment="1">
      <alignment horizontal="center"/>
    </xf>
    <xf numFmtId="44" fontId="0" fillId="0" borderId="27" xfId="2" applyFont="1" applyBorder="1" applyAlignment="1">
      <alignment horizontal="center"/>
    </xf>
    <xf numFmtId="44" fontId="0" fillId="0" borderId="20" xfId="2" applyFont="1" applyBorder="1" applyAlignment="1">
      <alignment horizontal="center"/>
    </xf>
    <xf numFmtId="44" fontId="0" fillId="0" borderId="21" xfId="2" applyFont="1" applyBorder="1" applyAlignment="1">
      <alignment horizontal="center"/>
    </xf>
    <xf numFmtId="0" fontId="2" fillId="11" borderId="24" xfId="0" applyFont="1" applyFill="1" applyBorder="1" applyAlignment="1">
      <alignment horizontal="center"/>
    </xf>
    <xf numFmtId="0" fontId="2" fillId="11" borderId="28" xfId="0" applyFont="1" applyFill="1" applyBorder="1" applyAlignment="1">
      <alignment horizontal="center"/>
    </xf>
    <xf numFmtId="0" fontId="2" fillId="11" borderId="25" xfId="0" applyFont="1" applyFill="1" applyBorder="1" applyAlignment="1">
      <alignment horizontal="center"/>
    </xf>
    <xf numFmtId="0" fontId="2" fillId="11" borderId="26" xfId="0" applyFont="1" applyFill="1" applyBorder="1" applyAlignment="1">
      <alignment horizontal="center"/>
    </xf>
    <xf numFmtId="0" fontId="2" fillId="11" borderId="30" xfId="0" applyFont="1" applyFill="1" applyBorder="1" applyAlignment="1">
      <alignment horizontal="center" vertical="center"/>
    </xf>
    <xf numFmtId="0" fontId="2" fillId="11" borderId="31" xfId="0" applyFont="1" applyFill="1" applyBorder="1" applyAlignment="1">
      <alignment horizontal="center" vertical="center"/>
    </xf>
    <xf numFmtId="0" fontId="2" fillId="11" borderId="78" xfId="0" applyFont="1" applyFill="1" applyBorder="1" applyAlignment="1">
      <alignment horizontal="center" vertical="center"/>
    </xf>
    <xf numFmtId="0" fontId="2" fillId="11" borderId="32" xfId="0" applyFont="1" applyFill="1" applyBorder="1" applyAlignment="1">
      <alignment horizontal="center" vertical="center"/>
    </xf>
    <xf numFmtId="0" fontId="2" fillId="11" borderId="33" xfId="0" applyFont="1" applyFill="1" applyBorder="1" applyAlignment="1">
      <alignment horizontal="center" vertical="center"/>
    </xf>
    <xf numFmtId="0" fontId="2" fillId="11" borderId="34" xfId="0" applyFont="1" applyFill="1" applyBorder="1" applyAlignment="1">
      <alignment horizontal="center" vertical="center"/>
    </xf>
    <xf numFmtId="44" fontId="0" fillId="0" borderId="68" xfId="2" applyFont="1" applyBorder="1" applyAlignment="1">
      <alignment horizontal="center"/>
    </xf>
    <xf numFmtId="44" fontId="0" fillId="0" borderId="16" xfId="2" applyFont="1" applyBorder="1" applyAlignment="1">
      <alignment horizontal="center"/>
    </xf>
    <xf numFmtId="44" fontId="0" fillId="0" borderId="69" xfId="2" applyFont="1" applyBorder="1" applyAlignment="1">
      <alignment horizontal="center"/>
    </xf>
    <xf numFmtId="10" fontId="0" fillId="0" borderId="68" xfId="3" applyNumberFormat="1" applyFont="1" applyBorder="1" applyAlignment="1">
      <alignment horizontal="center"/>
    </xf>
    <xf numFmtId="10" fontId="0" fillId="0" borderId="16" xfId="3" applyNumberFormat="1" applyFont="1" applyBorder="1" applyAlignment="1">
      <alignment horizontal="center"/>
    </xf>
    <xf numFmtId="10" fontId="0" fillId="0" borderId="69" xfId="3" applyNumberFormat="1" applyFont="1" applyBorder="1" applyAlignment="1">
      <alignment horizontal="center"/>
    </xf>
    <xf numFmtId="0" fontId="0" fillId="0" borderId="28"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3" fillId="13" borderId="10" xfId="0" applyFont="1" applyFill="1" applyBorder="1" applyAlignment="1">
      <alignment horizontal="left" vertical="center" wrapText="1"/>
    </xf>
    <xf numFmtId="0" fontId="3" fillId="13" borderId="11"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3" fillId="13" borderId="12" xfId="0" applyFont="1" applyFill="1" applyBorder="1" applyAlignment="1">
      <alignment horizontal="left" vertical="center" wrapText="1"/>
    </xf>
    <xf numFmtId="0" fontId="3" fillId="13" borderId="17" xfId="0" applyFont="1" applyFill="1" applyBorder="1" applyAlignment="1">
      <alignment horizontal="center" vertical="center" wrapText="1"/>
    </xf>
    <xf numFmtId="0" fontId="2" fillId="11" borderId="35" xfId="0" applyFont="1" applyFill="1" applyBorder="1" applyAlignment="1">
      <alignment horizontal="center"/>
    </xf>
    <xf numFmtId="0" fontId="2" fillId="11" borderId="36" xfId="0" applyFont="1" applyFill="1" applyBorder="1" applyAlignment="1">
      <alignment horizontal="center"/>
    </xf>
    <xf numFmtId="0" fontId="2" fillId="11" borderId="89" xfId="0" applyFont="1" applyFill="1" applyBorder="1" applyAlignment="1">
      <alignment horizontal="center"/>
    </xf>
    <xf numFmtId="0" fontId="0" fillId="0" borderId="35" xfId="0" applyBorder="1" applyAlignment="1">
      <alignment vertical="center"/>
    </xf>
    <xf numFmtId="0" fontId="0" fillId="0" borderId="36" xfId="0" applyBorder="1" applyAlignment="1">
      <alignment vertical="center"/>
    </xf>
    <xf numFmtId="0" fontId="0" fillId="0" borderId="89" xfId="0" applyBorder="1" applyAlignment="1">
      <alignment vertical="center"/>
    </xf>
    <xf numFmtId="0" fontId="0" fillId="0" borderId="11" xfId="0" applyBorder="1" applyAlignment="1">
      <alignment vertical="center"/>
    </xf>
    <xf numFmtId="0" fontId="2" fillId="11" borderId="75" xfId="0" applyFont="1" applyFill="1" applyBorder="1" applyAlignment="1">
      <alignment horizontal="center"/>
    </xf>
    <xf numFmtId="0" fontId="2" fillId="11" borderId="76" xfId="0" applyFont="1" applyFill="1" applyBorder="1" applyAlignment="1">
      <alignment horizontal="center"/>
    </xf>
    <xf numFmtId="0" fontId="2" fillId="11" borderId="77" xfId="0" applyFont="1" applyFill="1" applyBorder="1" applyAlignment="1">
      <alignment horizontal="center"/>
    </xf>
    <xf numFmtId="44" fontId="0" fillId="0" borderId="75" xfId="2" applyFont="1" applyBorder="1" applyAlignment="1">
      <alignment vertical="center"/>
    </xf>
    <xf numFmtId="44" fontId="0" fillId="0" borderId="76" xfId="2" applyFont="1" applyBorder="1" applyAlignment="1">
      <alignment vertical="center"/>
    </xf>
    <xf numFmtId="44" fontId="0" fillId="0" borderId="77" xfId="2" applyFont="1" applyBorder="1" applyAlignment="1">
      <alignment vertical="center"/>
    </xf>
    <xf numFmtId="10" fontId="0" fillId="0" borderId="68" xfId="3" applyNumberFormat="1" applyFont="1" applyBorder="1" applyAlignment="1">
      <alignment vertical="center"/>
    </xf>
    <xf numFmtId="10" fontId="0" fillId="0" borderId="16" xfId="3" applyNumberFormat="1" applyFont="1" applyBorder="1" applyAlignment="1">
      <alignment vertical="center"/>
    </xf>
    <xf numFmtId="10" fontId="0" fillId="0" borderId="69" xfId="3" applyNumberFormat="1" applyFont="1" applyBorder="1" applyAlignment="1">
      <alignment vertical="center"/>
    </xf>
    <xf numFmtId="44" fontId="0" fillId="0" borderId="68" xfId="2" applyFont="1" applyBorder="1" applyAlignment="1">
      <alignment vertical="center"/>
    </xf>
    <xf numFmtId="44" fontId="0" fillId="0" borderId="16" xfId="2" applyFont="1" applyBorder="1" applyAlignment="1">
      <alignment vertical="center"/>
    </xf>
    <xf numFmtId="44" fontId="0" fillId="0" borderId="69" xfId="2" applyFont="1" applyBorder="1" applyAlignment="1">
      <alignment vertical="center"/>
    </xf>
    <xf numFmtId="0" fontId="0" fillId="0" borderId="11" xfId="0" applyBorder="1" applyAlignment="1">
      <alignment horizontal="center"/>
    </xf>
    <xf numFmtId="0" fontId="5" fillId="11" borderId="1" xfId="0" applyFont="1" applyFill="1" applyBorder="1" applyAlignment="1">
      <alignment horizontal="center" vertical="center"/>
    </xf>
    <xf numFmtId="0" fontId="5" fillId="11" borderId="2" xfId="0" applyFont="1" applyFill="1" applyBorder="1" applyAlignment="1">
      <alignment horizontal="center" vertical="center"/>
    </xf>
    <xf numFmtId="0" fontId="5" fillId="11" borderId="3" xfId="0" applyFont="1" applyFill="1" applyBorder="1" applyAlignment="1">
      <alignment horizontal="center" vertical="center"/>
    </xf>
    <xf numFmtId="0" fontId="5" fillId="11" borderId="4" xfId="0" applyFont="1" applyFill="1" applyBorder="1" applyAlignment="1">
      <alignment horizontal="center" vertical="center"/>
    </xf>
    <xf numFmtId="0" fontId="5" fillId="11" borderId="5" xfId="0" applyFont="1" applyFill="1" applyBorder="1" applyAlignment="1">
      <alignment horizontal="center" vertical="center"/>
    </xf>
    <xf numFmtId="0" fontId="5" fillId="11" borderId="6" xfId="0" applyFont="1" applyFill="1" applyBorder="1" applyAlignment="1">
      <alignment horizontal="center" vertical="center"/>
    </xf>
    <xf numFmtId="44" fontId="5" fillId="10" borderId="1" xfId="0" applyNumberFormat="1" applyFont="1" applyFill="1" applyBorder="1" applyAlignment="1">
      <alignment horizontal="center" vertical="center"/>
    </xf>
    <xf numFmtId="44" fontId="5" fillId="10" borderId="2" xfId="0" applyNumberFormat="1" applyFont="1" applyFill="1" applyBorder="1" applyAlignment="1">
      <alignment horizontal="center" vertical="center"/>
    </xf>
    <xf numFmtId="44" fontId="5" fillId="10" borderId="3" xfId="0" applyNumberFormat="1" applyFont="1" applyFill="1" applyBorder="1" applyAlignment="1">
      <alignment horizontal="center" vertical="center"/>
    </xf>
    <xf numFmtId="44" fontId="5" fillId="10" borderId="4" xfId="0" applyNumberFormat="1" applyFont="1" applyFill="1" applyBorder="1" applyAlignment="1">
      <alignment horizontal="center" vertical="center"/>
    </xf>
    <xf numFmtId="44" fontId="5" fillId="10" borderId="5" xfId="0" applyNumberFormat="1" applyFont="1" applyFill="1" applyBorder="1" applyAlignment="1">
      <alignment horizontal="center" vertical="center"/>
    </xf>
    <xf numFmtId="44" fontId="5" fillId="10" borderId="6" xfId="0" applyNumberFormat="1" applyFont="1" applyFill="1" applyBorder="1" applyAlignment="1">
      <alignment horizontal="center" vertical="center"/>
    </xf>
    <xf numFmtId="0" fontId="7" fillId="14" borderId="10" xfId="11" applyFont="1" applyFill="1" applyBorder="1" applyAlignment="1">
      <alignment horizontal="justify" vertical="center"/>
    </xf>
    <xf numFmtId="0" fontId="7" fillId="14" borderId="11" xfId="11" applyFont="1" applyFill="1" applyBorder="1" applyAlignment="1">
      <alignment horizontal="justify" vertical="center"/>
    </xf>
    <xf numFmtId="0" fontId="7" fillId="14" borderId="12" xfId="11" applyFont="1" applyFill="1" applyBorder="1" applyAlignment="1">
      <alignment horizontal="justify" vertical="center"/>
    </xf>
    <xf numFmtId="0" fontId="7" fillId="11" borderId="10" xfId="10" applyFont="1" applyFill="1" applyBorder="1" applyAlignment="1">
      <alignment horizontal="center" vertical="center"/>
    </xf>
    <xf numFmtId="0" fontId="7" fillId="11" borderId="11" xfId="10" applyFont="1" applyFill="1" applyBorder="1" applyAlignment="1">
      <alignment horizontal="center" vertical="center"/>
    </xf>
    <xf numFmtId="0" fontId="7" fillId="11" borderId="12" xfId="10" applyFont="1" applyFill="1" applyBorder="1" applyAlignment="1">
      <alignment horizontal="center" vertical="center"/>
    </xf>
    <xf numFmtId="0" fontId="7" fillId="11" borderId="10" xfId="11" applyFont="1" applyFill="1" applyBorder="1" applyAlignment="1">
      <alignment horizontal="center" vertical="center"/>
    </xf>
    <xf numFmtId="0" fontId="7" fillId="11" borderId="11" xfId="11" applyFont="1" applyFill="1" applyBorder="1" applyAlignment="1">
      <alignment horizontal="center" vertical="center"/>
    </xf>
    <xf numFmtId="0" fontId="2" fillId="11" borderId="68" xfId="0" applyFont="1" applyFill="1" applyBorder="1" applyAlignment="1">
      <alignment horizontal="center"/>
    </xf>
    <xf numFmtId="0" fontId="2" fillId="11" borderId="16" xfId="0" applyFont="1" applyFill="1" applyBorder="1" applyAlignment="1">
      <alignment horizontal="center"/>
    </xf>
    <xf numFmtId="0" fontId="2" fillId="11" borderId="69" xfId="0" applyFont="1" applyFill="1" applyBorder="1" applyAlignment="1">
      <alignment horizontal="center"/>
    </xf>
    <xf numFmtId="180" fontId="0" fillId="0" borderId="68" xfId="0" applyNumberFormat="1" applyBorder="1" applyAlignment="1">
      <alignment vertical="center"/>
    </xf>
    <xf numFmtId="180" fontId="0" fillId="0" borderId="16" xfId="0" applyNumberFormat="1" applyBorder="1" applyAlignment="1">
      <alignment vertical="center"/>
    </xf>
    <xf numFmtId="180" fontId="0" fillId="0" borderId="69" xfId="0" applyNumberFormat="1" applyBorder="1" applyAlignment="1">
      <alignment vertical="center"/>
    </xf>
    <xf numFmtId="200" fontId="0" fillId="0" borderId="35" xfId="0" applyNumberFormat="1" applyBorder="1" applyAlignment="1">
      <alignment vertical="center"/>
    </xf>
    <xf numFmtId="200" fontId="0" fillId="0" borderId="36" xfId="0" applyNumberFormat="1" applyBorder="1" applyAlignment="1">
      <alignment vertical="center"/>
    </xf>
    <xf numFmtId="200" fontId="0" fillId="0" borderId="89" xfId="0" applyNumberFormat="1" applyBorder="1" applyAlignment="1">
      <alignment vertical="center"/>
    </xf>
    <xf numFmtId="0" fontId="6" fillId="0" borderId="18" xfId="11" applyBorder="1" applyAlignment="1">
      <alignment horizontal="left" vertical="center"/>
    </xf>
    <xf numFmtId="0" fontId="6" fillId="0" borderId="33" xfId="11" applyBorder="1" applyAlignment="1">
      <alignment horizontal="left" vertical="center"/>
    </xf>
    <xf numFmtId="0" fontId="6" fillId="0" borderId="56" xfId="11" applyBorder="1" applyAlignment="1">
      <alignment horizontal="left" vertical="center"/>
    </xf>
    <xf numFmtId="0" fontId="6" fillId="0" borderId="31" xfId="11" applyBorder="1" applyAlignment="1">
      <alignment horizontal="left" vertical="center"/>
    </xf>
    <xf numFmtId="0" fontId="7" fillId="11" borderId="19" xfId="11" applyFont="1" applyFill="1" applyBorder="1" applyAlignment="1">
      <alignment horizontal="right" vertical="center"/>
    </xf>
    <xf numFmtId="0" fontId="7" fillId="11" borderId="20" xfId="11" applyFont="1" applyFill="1" applyBorder="1" applyAlignment="1">
      <alignment horizontal="right" vertical="center"/>
    </xf>
    <xf numFmtId="0" fontId="7" fillId="11" borderId="52" xfId="11" applyFont="1" applyFill="1" applyBorder="1" applyAlignment="1">
      <alignment horizontal="right" vertical="center"/>
    </xf>
    <xf numFmtId="173" fontId="7" fillId="11" borderId="20" xfId="13" applyNumberFormat="1" applyFont="1" applyFill="1" applyBorder="1" applyAlignment="1">
      <alignment horizontal="right" vertical="center"/>
    </xf>
    <xf numFmtId="173" fontId="7" fillId="11" borderId="21" xfId="13" applyNumberFormat="1" applyFont="1" applyFill="1" applyBorder="1" applyAlignment="1">
      <alignment horizontal="right" vertical="center"/>
    </xf>
    <xf numFmtId="0" fontId="7" fillId="14" borderId="32" xfId="11" applyFont="1" applyFill="1" applyBorder="1" applyAlignment="1">
      <alignment horizontal="justify" vertical="center"/>
    </xf>
    <xf numFmtId="0" fontId="7" fillId="14" borderId="33" xfId="11" applyFont="1" applyFill="1" applyBorder="1" applyAlignment="1">
      <alignment horizontal="justify" vertical="center"/>
    </xf>
    <xf numFmtId="0" fontId="7" fillId="14" borderId="34" xfId="11" applyFont="1" applyFill="1" applyBorder="1" applyAlignment="1">
      <alignment horizontal="justify" vertical="center"/>
    </xf>
    <xf numFmtId="0" fontId="7" fillId="11" borderId="30" xfId="5" applyFont="1" applyFill="1" applyBorder="1" applyAlignment="1">
      <alignment horizontal="center" vertical="center"/>
    </xf>
    <xf numFmtId="0" fontId="7" fillId="11" borderId="31" xfId="5" applyFont="1" applyFill="1" applyBorder="1" applyAlignment="1">
      <alignment horizontal="center" vertical="center"/>
    </xf>
    <xf numFmtId="0" fontId="7" fillId="11" borderId="74" xfId="5" applyFont="1" applyFill="1" applyBorder="1" applyAlignment="1">
      <alignment horizontal="center" vertical="center"/>
    </xf>
    <xf numFmtId="0" fontId="7" fillId="11" borderId="56" xfId="5" applyFont="1" applyFill="1" applyBorder="1" applyAlignment="1">
      <alignment horizontal="center" vertical="center"/>
    </xf>
    <xf numFmtId="176" fontId="7" fillId="11" borderId="56" xfId="14" applyNumberFormat="1" applyFont="1" applyFill="1" applyBorder="1" applyAlignment="1">
      <alignment horizontal="center" vertical="center" wrapText="1"/>
    </xf>
    <xf numFmtId="176" fontId="7" fillId="11" borderId="74" xfId="14" applyNumberFormat="1" applyFont="1" applyFill="1" applyBorder="1" applyAlignment="1">
      <alignment horizontal="center" vertical="center" wrapText="1"/>
    </xf>
    <xf numFmtId="0" fontId="7" fillId="11" borderId="54" xfId="11" applyFont="1" applyFill="1" applyBorder="1" applyAlignment="1">
      <alignment horizontal="center" vertical="center"/>
    </xf>
    <xf numFmtId="0" fontId="7" fillId="11" borderId="44" xfId="11" applyFont="1" applyFill="1" applyBorder="1" applyAlignment="1">
      <alignment horizontal="center" vertical="center"/>
    </xf>
    <xf numFmtId="0" fontId="7" fillId="11" borderId="20" xfId="5" applyFont="1" applyFill="1" applyBorder="1" applyAlignment="1">
      <alignment horizontal="left" vertical="center" wrapText="1"/>
    </xf>
    <xf numFmtId="0" fontId="7" fillId="11" borderId="21" xfId="5" applyFont="1" applyFill="1" applyBorder="1" applyAlignment="1">
      <alignment horizontal="left" vertical="center" wrapText="1"/>
    </xf>
    <xf numFmtId="0" fontId="6" fillId="0" borderId="13" xfId="11" applyBorder="1" applyAlignment="1">
      <alignment horizontal="left" vertical="center" wrapText="1"/>
    </xf>
    <xf numFmtId="178" fontId="6" fillId="0" borderId="13" xfId="11" applyNumberFormat="1" applyBorder="1" applyAlignment="1">
      <alignment horizontal="center" vertical="center" wrapText="1"/>
    </xf>
    <xf numFmtId="179" fontId="6" fillId="0" borderId="13" xfId="14" applyNumberFormat="1" applyFont="1" applyFill="1" applyBorder="1" applyAlignment="1">
      <alignment horizontal="right" vertical="center" wrapText="1"/>
    </xf>
    <xf numFmtId="179" fontId="6" fillId="0" borderId="23" xfId="14" applyNumberFormat="1" applyFont="1" applyFill="1" applyBorder="1" applyAlignment="1">
      <alignment horizontal="right" vertical="center" wrapText="1"/>
    </xf>
    <xf numFmtId="0" fontId="6" fillId="0" borderId="25" xfId="11" applyBorder="1" applyAlignment="1">
      <alignment horizontal="left" vertical="center" wrapText="1"/>
    </xf>
    <xf numFmtId="178" fontId="6" fillId="0" borderId="25" xfId="11" applyNumberFormat="1" applyBorder="1" applyAlignment="1">
      <alignment horizontal="center" vertical="center" wrapText="1"/>
    </xf>
    <xf numFmtId="179" fontId="6" fillId="0" borderId="25" xfId="14" applyNumberFormat="1" applyFont="1" applyFill="1" applyBorder="1" applyAlignment="1">
      <alignment horizontal="right" vertical="center" wrapText="1"/>
    </xf>
    <xf numFmtId="179" fontId="6" fillId="0" borderId="26" xfId="14" applyNumberFormat="1" applyFont="1" applyFill="1" applyBorder="1" applyAlignment="1">
      <alignment horizontal="right" vertical="center" wrapText="1"/>
    </xf>
    <xf numFmtId="0" fontId="7" fillId="9" borderId="20" xfId="5" applyFont="1" applyFill="1" applyBorder="1" applyAlignment="1">
      <alignment horizontal="left" vertical="center" wrapText="1"/>
    </xf>
    <xf numFmtId="0" fontId="7" fillId="9" borderId="21" xfId="5" applyFont="1" applyFill="1" applyBorder="1" applyAlignment="1">
      <alignment horizontal="left" vertical="center" wrapText="1"/>
    </xf>
    <xf numFmtId="0" fontId="6" fillId="0" borderId="63" xfId="11" applyBorder="1" applyAlignment="1">
      <alignment horizontal="left" vertical="center" wrapText="1"/>
    </xf>
    <xf numFmtId="0" fontId="6" fillId="0" borderId="28" xfId="11" applyBorder="1" applyAlignment="1">
      <alignment horizontal="left" vertical="center" wrapText="1"/>
    </xf>
    <xf numFmtId="0" fontId="6" fillId="0" borderId="63" xfId="5" applyBorder="1" applyAlignment="1">
      <alignment horizontal="left" vertical="center" wrapText="1"/>
    </xf>
    <xf numFmtId="0" fontId="6" fillId="0" borderId="36" xfId="5" applyBorder="1" applyAlignment="1">
      <alignment horizontal="left" vertical="center" wrapText="1"/>
    </xf>
    <xf numFmtId="0" fontId="6" fillId="0" borderId="28" xfId="5" applyBorder="1" applyAlignment="1">
      <alignment horizontal="left" vertical="center" wrapText="1"/>
    </xf>
    <xf numFmtId="0" fontId="14" fillId="0" borderId="7" xfId="5" applyFont="1" applyBorder="1" applyAlignment="1">
      <alignment horizontal="center" vertical="center"/>
    </xf>
    <xf numFmtId="0" fontId="14" fillId="0" borderId="0" xfId="5" applyFont="1" applyAlignment="1">
      <alignment horizontal="center" vertical="center"/>
    </xf>
    <xf numFmtId="0" fontId="7" fillId="11" borderId="57" xfId="11" applyFont="1" applyFill="1" applyBorder="1" applyAlignment="1">
      <alignment horizontal="center" vertical="center" wrapText="1"/>
    </xf>
    <xf numFmtId="0" fontId="7" fillId="11" borderId="60" xfId="11" applyFont="1" applyFill="1" applyBorder="1" applyAlignment="1">
      <alignment horizontal="center" vertical="center" wrapText="1"/>
    </xf>
    <xf numFmtId="179" fontId="7" fillId="11" borderId="60" xfId="13" applyNumberFormat="1" applyFont="1" applyFill="1" applyBorder="1" applyAlignment="1">
      <alignment horizontal="right" vertical="center"/>
    </xf>
    <xf numFmtId="179" fontId="7" fillId="11" borderId="59" xfId="13" applyNumberFormat="1" applyFont="1" applyFill="1" applyBorder="1" applyAlignment="1">
      <alignment horizontal="right" vertical="center"/>
    </xf>
    <xf numFmtId="0" fontId="14" fillId="11" borderId="32" xfId="5" applyFont="1" applyFill="1" applyBorder="1" applyAlignment="1">
      <alignment horizontal="center" vertical="center"/>
    </xf>
    <xf numFmtId="0" fontId="14" fillId="11" borderId="33" xfId="5" applyFont="1" applyFill="1" applyBorder="1" applyAlignment="1">
      <alignment horizontal="center" vertical="center"/>
    </xf>
    <xf numFmtId="0" fontId="7" fillId="11" borderId="33" xfId="11" applyFont="1" applyFill="1" applyBorder="1" applyAlignment="1">
      <alignment horizontal="right" vertical="center" wrapText="1"/>
    </xf>
    <xf numFmtId="0" fontId="7" fillId="11" borderId="62" xfId="11" applyFont="1" applyFill="1" applyBorder="1" applyAlignment="1">
      <alignment horizontal="right" vertical="center" wrapText="1"/>
    </xf>
    <xf numFmtId="179" fontId="7" fillId="11" borderId="62" xfId="13" applyNumberFormat="1" applyFont="1" applyFill="1" applyBorder="1" applyAlignment="1">
      <alignment horizontal="right" vertical="center"/>
    </xf>
    <xf numFmtId="179" fontId="7" fillId="11" borderId="53" xfId="13" applyNumberFormat="1" applyFont="1" applyFill="1" applyBorder="1" applyAlignment="1">
      <alignment horizontal="right" vertical="center"/>
    </xf>
    <xf numFmtId="0" fontId="14" fillId="11" borderId="7" xfId="5" applyFont="1" applyFill="1" applyBorder="1" applyAlignment="1">
      <alignment horizontal="center" vertical="center"/>
    </xf>
    <xf numFmtId="0" fontId="14" fillId="11" borderId="0" xfId="5" applyFont="1" applyFill="1" applyAlignment="1">
      <alignment horizontal="center" vertical="center"/>
    </xf>
    <xf numFmtId="0" fontId="14" fillId="11" borderId="8" xfId="5" applyFont="1" applyFill="1" applyBorder="1" applyAlignment="1">
      <alignment horizontal="center" vertical="center"/>
    </xf>
    <xf numFmtId="0" fontId="7" fillId="14" borderId="75" xfId="11" applyFont="1" applyFill="1" applyBorder="1" applyAlignment="1">
      <alignment horizontal="justify" vertical="center"/>
    </xf>
    <xf numFmtId="0" fontId="7" fillId="14" borderId="76" xfId="11" applyFont="1" applyFill="1" applyBorder="1" applyAlignment="1">
      <alignment horizontal="justify" vertical="center"/>
    </xf>
    <xf numFmtId="0" fontId="7" fillId="14" borderId="77" xfId="11" applyFont="1" applyFill="1" applyBorder="1" applyAlignment="1">
      <alignment horizontal="justify" vertical="center"/>
    </xf>
    <xf numFmtId="0" fontId="7" fillId="11" borderId="35" xfId="5" applyFont="1" applyFill="1" applyBorder="1" applyAlignment="1">
      <alignment horizontal="center" vertical="center"/>
    </xf>
    <xf numFmtId="0" fontId="7" fillId="11" borderId="36" xfId="5" applyFont="1" applyFill="1" applyBorder="1" applyAlignment="1">
      <alignment horizontal="center" vertical="center"/>
    </xf>
    <xf numFmtId="0" fontId="7" fillId="11" borderId="28" xfId="5" applyFont="1" applyFill="1" applyBorder="1" applyAlignment="1">
      <alignment horizontal="center" vertical="center"/>
    </xf>
    <xf numFmtId="0" fontId="7" fillId="11" borderId="63" xfId="5" applyFont="1" applyFill="1" applyBorder="1" applyAlignment="1">
      <alignment horizontal="center" vertical="center"/>
    </xf>
    <xf numFmtId="176" fontId="7" fillId="11" borderId="63" xfId="14" applyNumberFormat="1" applyFont="1" applyFill="1" applyBorder="1" applyAlignment="1">
      <alignment horizontal="center" vertical="center" wrapText="1"/>
    </xf>
    <xf numFmtId="176" fontId="7" fillId="11" borderId="28" xfId="14" applyNumberFormat="1" applyFont="1" applyFill="1" applyBorder="1" applyAlignment="1">
      <alignment horizontal="center" vertical="center" wrapText="1"/>
    </xf>
    <xf numFmtId="0" fontId="7" fillId="11" borderId="49" xfId="11" applyFont="1" applyFill="1" applyBorder="1" applyAlignment="1">
      <alignment horizontal="center" vertical="center"/>
    </xf>
    <xf numFmtId="0" fontId="7" fillId="11" borderId="50" xfId="11" applyFont="1" applyFill="1" applyBorder="1" applyAlignment="1">
      <alignment horizontal="center" vertical="center"/>
    </xf>
    <xf numFmtId="0" fontId="14" fillId="0" borderId="8" xfId="5" applyFont="1" applyBorder="1" applyAlignment="1">
      <alignment horizontal="center" vertical="center"/>
    </xf>
    <xf numFmtId="0" fontId="7" fillId="9" borderId="20" xfId="11" applyFont="1" applyFill="1" applyBorder="1" applyAlignment="1">
      <alignment horizontal="left" vertical="center" wrapText="1"/>
    </xf>
    <xf numFmtId="0" fontId="7" fillId="9" borderId="21" xfId="11" applyFont="1" applyFill="1" applyBorder="1" applyAlignment="1">
      <alignment horizontal="left" vertical="center" wrapText="1"/>
    </xf>
    <xf numFmtId="0" fontId="7" fillId="0" borderId="22" xfId="11" applyFont="1" applyBorder="1" applyAlignment="1">
      <alignment horizontal="center" vertical="center" wrapText="1"/>
    </xf>
    <xf numFmtId="0" fontId="7" fillId="0" borderId="24" xfId="11" applyFont="1" applyBorder="1" applyAlignment="1">
      <alignment horizontal="center" vertical="center" wrapText="1"/>
    </xf>
    <xf numFmtId="0" fontId="6" fillId="0" borderId="13" xfId="5" applyBorder="1" applyAlignment="1">
      <alignment horizontal="left" vertical="center" wrapText="1"/>
    </xf>
    <xf numFmtId="0" fontId="6" fillId="0" borderId="25" xfId="5" applyBorder="1" applyAlignment="1">
      <alignment horizontal="left" vertical="center" wrapText="1"/>
    </xf>
    <xf numFmtId="0" fontId="6" fillId="0" borderId="14" xfId="11" applyBorder="1" applyAlignment="1">
      <alignment horizontal="left" vertical="center" wrapText="1"/>
    </xf>
    <xf numFmtId="0" fontId="6" fillId="0" borderId="15" xfId="11" applyBorder="1" applyAlignment="1">
      <alignment horizontal="left" vertical="center" wrapText="1"/>
    </xf>
    <xf numFmtId="0" fontId="6" fillId="0" borderId="13" xfId="5" applyBorder="1" applyAlignment="1">
      <alignment horizontal="center" vertical="center" wrapText="1"/>
    </xf>
    <xf numFmtId="0" fontId="6" fillId="0" borderId="70" xfId="11" applyBorder="1" applyAlignment="1">
      <alignment horizontal="left" vertical="center" wrapText="1"/>
    </xf>
    <xf numFmtId="0" fontId="6" fillId="0" borderId="43" xfId="11" applyBorder="1" applyAlignment="1">
      <alignment horizontal="left" vertical="center" wrapText="1"/>
    </xf>
    <xf numFmtId="0" fontId="6" fillId="0" borderId="64" xfId="11" applyBorder="1" applyAlignment="1">
      <alignment horizontal="left" vertical="center" wrapText="1"/>
    </xf>
    <xf numFmtId="0" fontId="6" fillId="0" borderId="65" xfId="11" applyBorder="1" applyAlignment="1">
      <alignment horizontal="left" vertical="center" wrapText="1"/>
    </xf>
    <xf numFmtId="0" fontId="7" fillId="9" borderId="57" xfId="11" applyFont="1" applyFill="1" applyBorder="1" applyAlignment="1">
      <alignment horizontal="right" vertical="center" wrapText="1"/>
    </xf>
    <xf numFmtId="0" fontId="7" fillId="9" borderId="60" xfId="11" applyFont="1" applyFill="1" applyBorder="1" applyAlignment="1">
      <alignment horizontal="right" vertical="center" wrapText="1"/>
    </xf>
    <xf numFmtId="179" fontId="7" fillId="11" borderId="60" xfId="2" applyNumberFormat="1" applyFont="1" applyFill="1" applyBorder="1" applyAlignment="1">
      <alignment horizontal="center" vertical="center" wrapText="1"/>
    </xf>
    <xf numFmtId="44" fontId="7" fillId="11" borderId="59" xfId="2" applyFont="1" applyFill="1" applyBorder="1" applyAlignment="1">
      <alignment horizontal="center" vertical="center" wrapText="1"/>
    </xf>
    <xf numFmtId="0" fontId="7" fillId="0" borderId="37" xfId="11" applyFont="1" applyBorder="1" applyAlignment="1">
      <alignment horizontal="center" vertical="center" wrapText="1"/>
    </xf>
    <xf numFmtId="0" fontId="7" fillId="0" borderId="90" xfId="11" applyFont="1" applyBorder="1" applyAlignment="1">
      <alignment horizontal="center" vertical="center" wrapText="1"/>
    </xf>
    <xf numFmtId="0" fontId="7" fillId="0" borderId="48" xfId="11" applyFont="1" applyBorder="1" applyAlignment="1">
      <alignment horizontal="center" vertical="center" wrapText="1"/>
    </xf>
    <xf numFmtId="0" fontId="7" fillId="13" borderId="22" xfId="11" applyFont="1" applyFill="1" applyBorder="1" applyAlignment="1">
      <alignment horizontal="justify" vertical="center"/>
    </xf>
    <xf numFmtId="0" fontId="7" fillId="13" borderId="13" xfId="11" applyFont="1" applyFill="1" applyBorder="1" applyAlignment="1">
      <alignment horizontal="justify" vertical="center"/>
    </xf>
    <xf numFmtId="0" fontId="7" fillId="13" borderId="23" xfId="11" applyFont="1" applyFill="1" applyBorder="1" applyAlignment="1">
      <alignment horizontal="justify" vertical="center"/>
    </xf>
    <xf numFmtId="0" fontId="6" fillId="0" borderId="16" xfId="11" applyBorder="1" applyAlignment="1">
      <alignment horizontal="left" vertical="center" wrapText="1"/>
    </xf>
    <xf numFmtId="178" fontId="6" fillId="0" borderId="16" xfId="11" applyNumberFormat="1" applyBorder="1" applyAlignment="1">
      <alignment horizontal="center" vertical="center" wrapText="1"/>
    </xf>
    <xf numFmtId="178" fontId="6" fillId="0" borderId="15" xfId="11" applyNumberFormat="1" applyBorder="1" applyAlignment="1">
      <alignment horizontal="center" vertical="center" wrapText="1"/>
    </xf>
    <xf numFmtId="0" fontId="7" fillId="11" borderId="68" xfId="11" applyFont="1" applyFill="1" applyBorder="1" applyAlignment="1">
      <alignment horizontal="center" vertical="center"/>
    </xf>
    <xf numFmtId="0" fontId="7" fillId="11" borderId="16" xfId="11" applyFont="1" applyFill="1" applyBorder="1" applyAlignment="1">
      <alignment horizontal="center" vertical="center"/>
    </xf>
    <xf numFmtId="0" fontId="7" fillId="11" borderId="15" xfId="11" applyFont="1" applyFill="1" applyBorder="1" applyAlignment="1">
      <alignment horizontal="center" vertical="center"/>
    </xf>
    <xf numFmtId="173" fontId="7" fillId="11" borderId="14" xfId="11" applyNumberFormat="1" applyFont="1" applyFill="1" applyBorder="1" applyAlignment="1">
      <alignment horizontal="center" vertical="center" wrapText="1"/>
    </xf>
    <xf numFmtId="173" fontId="7" fillId="11" borderId="15" xfId="11" applyNumberFormat="1" applyFont="1" applyFill="1" applyBorder="1" applyAlignment="1">
      <alignment horizontal="center" vertical="center" wrapText="1"/>
    </xf>
    <xf numFmtId="174" fontId="7" fillId="11" borderId="13" xfId="11" applyNumberFormat="1" applyFont="1" applyFill="1" applyBorder="1" applyAlignment="1">
      <alignment horizontal="center" vertical="center" wrapText="1"/>
    </xf>
    <xf numFmtId="174" fontId="7" fillId="11" borderId="23" xfId="11" applyNumberFormat="1" applyFont="1" applyFill="1" applyBorder="1" applyAlignment="1">
      <alignment horizontal="center" vertical="center" wrapText="1"/>
    </xf>
    <xf numFmtId="0" fontId="7" fillId="11" borderId="13" xfId="11" applyFont="1" applyFill="1" applyBorder="1" applyAlignment="1">
      <alignment horizontal="justify" vertical="center" wrapText="1"/>
    </xf>
    <xf numFmtId="0" fontId="7" fillId="11" borderId="23" xfId="11" applyFont="1" applyFill="1" applyBorder="1" applyAlignment="1">
      <alignment horizontal="justify" vertical="center" wrapText="1"/>
    </xf>
    <xf numFmtId="0" fontId="8" fillId="11" borderId="24" xfId="11" applyFont="1" applyFill="1" applyBorder="1" applyAlignment="1">
      <alignment horizontal="center" vertical="center" wrapText="1"/>
    </xf>
    <xf numFmtId="0" fontId="8" fillId="11" borderId="25" xfId="11" applyFont="1" applyFill="1" applyBorder="1" applyAlignment="1">
      <alignment horizontal="center" vertical="center" wrapText="1"/>
    </xf>
    <xf numFmtId="180" fontId="8" fillId="13" borderId="25" xfId="14" applyNumberFormat="1" applyFont="1" applyFill="1" applyBorder="1" applyAlignment="1">
      <alignment horizontal="right" vertical="center" wrapText="1"/>
    </xf>
    <xf numFmtId="180" fontId="8" fillId="13" borderId="26" xfId="14" applyNumberFormat="1" applyFont="1" applyFill="1" applyBorder="1" applyAlignment="1">
      <alignment horizontal="right" vertical="center" wrapText="1"/>
    </xf>
    <xf numFmtId="0" fontId="8" fillId="11" borderId="22" xfId="11" applyFont="1" applyFill="1" applyBorder="1" applyAlignment="1">
      <alignment horizontal="center" vertical="center" wrapText="1"/>
    </xf>
    <xf numFmtId="0" fontId="8" fillId="11" borderId="13" xfId="11" applyFont="1" applyFill="1" applyBorder="1" applyAlignment="1">
      <alignment horizontal="center" vertical="center" wrapText="1"/>
    </xf>
    <xf numFmtId="4" fontId="8" fillId="3" borderId="13" xfId="14" applyNumberFormat="1" applyFont="1" applyFill="1" applyBorder="1" applyAlignment="1">
      <alignment horizontal="right" vertical="center" wrapText="1"/>
    </xf>
    <xf numFmtId="4" fontId="8" fillId="3" borderId="69" xfId="14" applyNumberFormat="1" applyFont="1" applyFill="1" applyBorder="1" applyAlignment="1">
      <alignment horizontal="right" vertical="center" wrapText="1"/>
    </xf>
    <xf numFmtId="0" fontId="8" fillId="11" borderId="68" xfId="11" applyFont="1" applyFill="1" applyBorder="1" applyAlignment="1">
      <alignment horizontal="center" vertical="center" wrapText="1"/>
    </xf>
    <xf numFmtId="0" fontId="8" fillId="11" borderId="16" xfId="11" applyFont="1" applyFill="1" applyBorder="1" applyAlignment="1">
      <alignment horizontal="center" vertical="center" wrapText="1"/>
    </xf>
    <xf numFmtId="0" fontId="8" fillId="11" borderId="15" xfId="11" applyFont="1" applyFill="1" applyBorder="1" applyAlignment="1">
      <alignment horizontal="center" vertical="center" wrapText="1"/>
    </xf>
    <xf numFmtId="180" fontId="8" fillId="3" borderId="13" xfId="14" applyNumberFormat="1" applyFont="1" applyFill="1" applyBorder="1" applyAlignment="1">
      <alignment horizontal="right" vertical="center" wrapText="1"/>
    </xf>
    <xf numFmtId="180" fontId="8" fillId="3" borderId="23" xfId="14" applyNumberFormat="1" applyFont="1" applyFill="1" applyBorder="1" applyAlignment="1">
      <alignment horizontal="right" vertical="center" wrapText="1"/>
    </xf>
    <xf numFmtId="0" fontId="7" fillId="11" borderId="11" xfId="11" applyFont="1" applyFill="1" applyBorder="1" applyAlignment="1">
      <alignment horizontal="right" vertical="center" wrapText="1"/>
    </xf>
    <xf numFmtId="0" fontId="7" fillId="11" borderId="58" xfId="11" applyFont="1" applyFill="1" applyBorder="1" applyAlignment="1">
      <alignment horizontal="right" vertical="center" wrapText="1"/>
    </xf>
    <xf numFmtId="179" fontId="7" fillId="11" borderId="11" xfId="13" applyNumberFormat="1" applyFont="1" applyFill="1" applyBorder="1" applyAlignment="1">
      <alignment horizontal="right" vertical="center"/>
    </xf>
    <xf numFmtId="179" fontId="7" fillId="11" borderId="12" xfId="13" applyNumberFormat="1" applyFont="1" applyFill="1" applyBorder="1" applyAlignment="1">
      <alignment horizontal="right" vertical="center"/>
    </xf>
    <xf numFmtId="0" fontId="7" fillId="0" borderId="0" xfId="11" applyFont="1" applyAlignment="1">
      <alignment horizontal="center" vertical="center" wrapText="1"/>
    </xf>
    <xf numFmtId="173" fontId="7" fillId="0" borderId="0" xfId="13" applyNumberFormat="1" applyFont="1" applyFill="1" applyBorder="1" applyAlignment="1">
      <alignment horizontal="right" vertical="center"/>
    </xf>
    <xf numFmtId="173" fontId="7" fillId="0" borderId="8" xfId="13" applyNumberFormat="1" applyFont="1" applyFill="1" applyBorder="1" applyAlignment="1">
      <alignment horizontal="right" vertical="center"/>
    </xf>
    <xf numFmtId="0" fontId="7" fillId="0" borderId="13" xfId="11" applyFont="1" applyBorder="1" applyAlignment="1">
      <alignment horizontal="justify" vertical="center" wrapText="1"/>
    </xf>
    <xf numFmtId="0" fontId="7" fillId="0" borderId="23" xfId="11" applyFont="1" applyBorder="1" applyAlignment="1">
      <alignment horizontal="justify" vertical="center" wrapText="1"/>
    </xf>
    <xf numFmtId="0" fontId="6" fillId="0" borderId="13" xfId="11" applyBorder="1" applyAlignment="1">
      <alignment horizontal="center" vertical="center" wrapText="1"/>
    </xf>
    <xf numFmtId="0" fontId="6" fillId="0" borderId="56" xfId="11" applyBorder="1" applyAlignment="1">
      <alignment horizontal="center" vertical="center" wrapText="1"/>
    </xf>
    <xf numFmtId="0" fontId="6" fillId="0" borderId="31" xfId="11" applyBorder="1" applyAlignment="1">
      <alignment horizontal="center" vertical="center" wrapText="1"/>
    </xf>
    <xf numFmtId="0" fontId="6" fillId="0" borderId="74" xfId="11" applyBorder="1" applyAlignment="1">
      <alignment horizontal="center" vertical="center" wrapText="1"/>
    </xf>
    <xf numFmtId="0" fontId="6" fillId="0" borderId="18" xfId="11" applyBorder="1" applyAlignment="1">
      <alignment horizontal="center" vertical="center" wrapText="1"/>
    </xf>
    <xf numFmtId="0" fontId="6" fillId="0" borderId="33" xfId="11" applyBorder="1" applyAlignment="1">
      <alignment horizontal="center" vertical="center" wrapText="1"/>
    </xf>
    <xf numFmtId="0" fontId="6" fillId="0" borderId="62" xfId="11" applyBorder="1" applyAlignment="1">
      <alignment horizontal="center" vertical="center" wrapText="1"/>
    </xf>
    <xf numFmtId="0" fontId="6" fillId="0" borderId="64" xfId="11" applyBorder="1" applyAlignment="1">
      <alignment horizontal="center" vertical="center" wrapText="1"/>
    </xf>
    <xf numFmtId="0" fontId="6" fillId="0" borderId="5" xfId="11" applyBorder="1" applyAlignment="1">
      <alignment horizontal="center" vertical="center" wrapText="1"/>
    </xf>
    <xf numFmtId="0" fontId="6" fillId="0" borderId="65" xfId="11" applyBorder="1" applyAlignment="1">
      <alignment horizontal="center" vertical="center" wrapText="1"/>
    </xf>
    <xf numFmtId="0" fontId="7" fillId="13" borderId="5" xfId="11" applyFont="1" applyFill="1" applyBorder="1" applyAlignment="1">
      <alignment horizontal="right" vertical="center" wrapText="1"/>
    </xf>
    <xf numFmtId="0" fontId="7" fillId="13" borderId="11" xfId="11" applyFont="1" applyFill="1" applyBorder="1" applyAlignment="1">
      <alignment horizontal="right" vertical="center" wrapText="1"/>
    </xf>
    <xf numFmtId="0" fontId="7" fillId="13" borderId="58" xfId="11" applyFont="1" applyFill="1" applyBorder="1" applyAlignment="1">
      <alignment horizontal="right" vertical="center" wrapText="1"/>
    </xf>
    <xf numFmtId="173" fontId="6" fillId="11" borderId="14" xfId="11" applyNumberFormat="1" applyFill="1" applyBorder="1" applyAlignment="1">
      <alignment horizontal="right" vertical="center" wrapText="1"/>
    </xf>
    <xf numFmtId="173" fontId="6" fillId="11" borderId="16" xfId="11" applyNumberFormat="1" applyFill="1" applyBorder="1" applyAlignment="1">
      <alignment horizontal="right" vertical="center" wrapText="1"/>
    </xf>
    <xf numFmtId="173" fontId="6" fillId="11" borderId="15" xfId="11" applyNumberFormat="1" applyFill="1" applyBorder="1" applyAlignment="1">
      <alignment horizontal="right" vertical="center" wrapText="1"/>
    </xf>
    <xf numFmtId="173" fontId="6" fillId="11" borderId="69" xfId="11" applyNumberFormat="1" applyFill="1" applyBorder="1" applyAlignment="1">
      <alignment horizontal="right" vertical="center" wrapText="1"/>
    </xf>
    <xf numFmtId="0" fontId="7" fillId="11" borderId="14" xfId="11" applyFont="1" applyFill="1" applyBorder="1" applyAlignment="1">
      <alignment horizontal="left" vertical="center"/>
    </xf>
    <xf numFmtId="0" fontId="7" fillId="11" borderId="16" xfId="11" applyFont="1" applyFill="1" applyBorder="1" applyAlignment="1">
      <alignment horizontal="left" vertical="center"/>
    </xf>
    <xf numFmtId="0" fontId="7" fillId="11" borderId="15" xfId="11" applyFont="1" applyFill="1" applyBorder="1" applyAlignment="1">
      <alignment horizontal="left" vertical="center"/>
    </xf>
    <xf numFmtId="0" fontId="21" fillId="11" borderId="19" xfId="17" applyFont="1" applyFill="1" applyBorder="1" applyAlignment="1">
      <alignment horizontal="center" vertical="center"/>
    </xf>
    <xf numFmtId="0" fontId="21" fillId="11" borderId="20" xfId="17" applyFont="1" applyFill="1" applyBorder="1" applyAlignment="1">
      <alignment horizontal="center" vertical="center"/>
    </xf>
    <xf numFmtId="44" fontId="22" fillId="0" borderId="29" xfId="18" applyNumberFormat="1" applyFont="1" applyBorder="1" applyAlignment="1">
      <alignment horizontal="center" vertical="center"/>
    </xf>
    <xf numFmtId="44" fontId="22" fillId="0" borderId="76" xfId="18" applyNumberFormat="1" applyFont="1" applyBorder="1" applyAlignment="1">
      <alignment horizontal="center" vertical="center"/>
    </xf>
    <xf numFmtId="44" fontId="22" fillId="0" borderId="77" xfId="18" applyNumberFormat="1" applyFont="1" applyBorder="1" applyAlignment="1">
      <alignment horizontal="center" vertical="center"/>
    </xf>
    <xf numFmtId="15" fontId="6" fillId="0" borderId="20" xfId="5" applyNumberFormat="1" applyBorder="1" applyAlignment="1">
      <alignment horizontal="center" vertical="center"/>
    </xf>
    <xf numFmtId="15" fontId="6" fillId="0" borderId="21" xfId="5" applyNumberFormat="1" applyBorder="1" applyAlignment="1">
      <alignment horizontal="center" vertical="center"/>
    </xf>
    <xf numFmtId="0" fontId="21" fillId="11" borderId="20" xfId="17" applyFont="1" applyFill="1" applyBorder="1" applyAlignment="1">
      <alignment vertical="center"/>
    </xf>
    <xf numFmtId="0" fontId="21" fillId="11" borderId="21" xfId="17" applyFont="1" applyFill="1" applyBorder="1" applyAlignment="1">
      <alignment vertical="center"/>
    </xf>
    <xf numFmtId="0" fontId="21" fillId="11" borderId="24" xfId="17" applyFont="1" applyFill="1" applyBorder="1" applyAlignment="1">
      <alignment horizontal="center" vertical="center"/>
    </xf>
    <xf numFmtId="0" fontId="21" fillId="11" borderId="25" xfId="17" applyFont="1" applyFill="1" applyBorder="1" applyAlignment="1">
      <alignment horizontal="center" vertical="center"/>
    </xf>
    <xf numFmtId="0" fontId="21" fillId="0" borderId="25" xfId="17" applyFont="1" applyBorder="1" applyAlignment="1">
      <alignment horizontal="center" vertical="center"/>
    </xf>
    <xf numFmtId="0" fontId="21" fillId="0" borderId="26" xfId="17" applyFont="1" applyBorder="1" applyAlignment="1">
      <alignment horizontal="center" vertical="center"/>
    </xf>
    <xf numFmtId="0" fontId="6" fillId="0" borderId="25" xfId="5" applyBorder="1" applyAlignment="1">
      <alignment horizontal="center" vertical="center"/>
    </xf>
    <xf numFmtId="0" fontId="6" fillId="0" borderId="26" xfId="5" applyBorder="1" applyAlignment="1">
      <alignment horizontal="center" vertical="center"/>
    </xf>
    <xf numFmtId="0" fontId="21" fillId="11" borderId="19" xfId="17" applyFont="1" applyFill="1" applyBorder="1" applyAlignment="1">
      <alignment horizontal="left" vertical="center"/>
    </xf>
    <xf numFmtId="0" fontId="21" fillId="11" borderId="20" xfId="17" applyFont="1" applyFill="1" applyBorder="1" applyAlignment="1">
      <alignment horizontal="left" vertical="center"/>
    </xf>
    <xf numFmtId="0" fontId="21" fillId="11" borderId="21" xfId="17" applyFont="1" applyFill="1" applyBorder="1" applyAlignment="1">
      <alignment horizontal="left" vertical="center"/>
    </xf>
    <xf numFmtId="167" fontId="21" fillId="11" borderId="13" xfId="17" applyNumberFormat="1" applyFont="1" applyFill="1" applyBorder="1" applyAlignment="1">
      <alignment vertical="center"/>
    </xf>
    <xf numFmtId="167" fontId="21" fillId="11" borderId="23" xfId="17" applyNumberFormat="1" applyFont="1" applyFill="1" applyBorder="1" applyAlignment="1">
      <alignment vertical="center"/>
    </xf>
    <xf numFmtId="0" fontId="21" fillId="11" borderId="14" xfId="17" applyFont="1" applyFill="1" applyBorder="1" applyAlignment="1">
      <alignment horizontal="center" vertical="center" wrapText="1"/>
    </xf>
    <xf numFmtId="0" fontId="21" fillId="11" borderId="16" xfId="17" applyFont="1" applyFill="1" applyBorder="1" applyAlignment="1">
      <alignment horizontal="center" vertical="center" wrapText="1"/>
    </xf>
    <xf numFmtId="0" fontId="23" fillId="11" borderId="16" xfId="17" applyFont="1" applyFill="1" applyBorder="1" applyAlignment="1">
      <alignment horizontal="center" vertical="center" wrapText="1"/>
    </xf>
    <xf numFmtId="0" fontId="21" fillId="11" borderId="15" xfId="17" applyFont="1" applyFill="1" applyBorder="1" applyAlignment="1">
      <alignment horizontal="center" vertical="center" wrapText="1"/>
    </xf>
    <xf numFmtId="10" fontId="23" fillId="0" borderId="14" xfId="17" applyNumberFormat="1" applyFont="1" applyBorder="1" applyAlignment="1">
      <alignment horizontal="center" vertical="center" wrapText="1"/>
    </xf>
    <xf numFmtId="10" fontId="23" fillId="0" borderId="15" xfId="17" applyNumberFormat="1" applyFont="1" applyBorder="1" applyAlignment="1">
      <alignment horizontal="center" vertical="center" wrapText="1"/>
    </xf>
    <xf numFmtId="183" fontId="23" fillId="0" borderId="14" xfId="17" applyNumberFormat="1" applyFont="1" applyBorder="1" applyAlignment="1">
      <alignment horizontal="center" vertical="center" wrapText="1"/>
    </xf>
    <xf numFmtId="183" fontId="23" fillId="0" borderId="15" xfId="17" applyNumberFormat="1" applyFont="1" applyBorder="1" applyAlignment="1">
      <alignment horizontal="center" vertical="center" wrapText="1"/>
    </xf>
    <xf numFmtId="10" fontId="23" fillId="0" borderId="63" xfId="17" applyNumberFormat="1" applyFont="1" applyBorder="1" applyAlignment="1">
      <alignment horizontal="center" vertical="center" wrapText="1"/>
    </xf>
    <xf numFmtId="10" fontId="23" fillId="0" borderId="28" xfId="17" applyNumberFormat="1" applyFont="1" applyBorder="1" applyAlignment="1">
      <alignment horizontal="center" vertical="center" wrapText="1"/>
    </xf>
    <xf numFmtId="37" fontId="21" fillId="11" borderId="4" xfId="17" applyNumberFormat="1" applyFont="1" applyFill="1" applyBorder="1" applyAlignment="1">
      <alignment horizontal="right" vertical="center"/>
    </xf>
    <xf numFmtId="37" fontId="21" fillId="11" borderId="5" xfId="17" applyNumberFormat="1" applyFont="1" applyFill="1" applyBorder="1" applyAlignment="1">
      <alignment horizontal="right" vertical="center"/>
    </xf>
    <xf numFmtId="37" fontId="21" fillId="11" borderId="65" xfId="17" applyNumberFormat="1" applyFont="1" applyFill="1" applyBorder="1" applyAlignment="1">
      <alignment horizontal="right" vertical="center"/>
    </xf>
    <xf numFmtId="0" fontId="21" fillId="11" borderId="13" xfId="17" applyFont="1" applyFill="1" applyBorder="1" applyAlignment="1">
      <alignment horizontal="center" vertical="center"/>
    </xf>
    <xf numFmtId="0" fontId="21" fillId="11" borderId="14" xfId="17" applyFont="1" applyFill="1" applyBorder="1" applyAlignment="1">
      <alignment horizontal="center" vertical="center"/>
    </xf>
    <xf numFmtId="0" fontId="21" fillId="11" borderId="15" xfId="17" applyFont="1" applyFill="1" applyBorder="1" applyAlignment="1">
      <alignment horizontal="center" vertical="center"/>
    </xf>
    <xf numFmtId="0" fontId="25" fillId="0" borderId="17" xfId="17" applyFont="1" applyBorder="1" applyAlignment="1">
      <alignment horizontal="center" vertical="center" wrapText="1"/>
    </xf>
    <xf numFmtId="0" fontId="25" fillId="0" borderId="54" xfId="17" applyFont="1" applyBorder="1" applyAlignment="1">
      <alignment horizontal="center" vertical="center" wrapText="1"/>
    </xf>
    <xf numFmtId="182" fontId="23" fillId="0" borderId="14" xfId="17" applyNumberFormat="1" applyFont="1" applyBorder="1" applyAlignment="1">
      <alignment horizontal="center" vertical="center" wrapText="1"/>
    </xf>
    <xf numFmtId="182" fontId="23" fillId="0" borderId="15" xfId="17" applyNumberFormat="1" applyFont="1" applyBorder="1" applyAlignment="1">
      <alignment horizontal="center" vertical="center" wrapText="1"/>
    </xf>
    <xf numFmtId="9" fontId="23" fillId="0" borderId="13" xfId="17" applyNumberFormat="1" applyFont="1" applyBorder="1" applyAlignment="1">
      <alignment horizontal="center" vertical="center" wrapText="1"/>
    </xf>
    <xf numFmtId="182" fontId="23" fillId="0" borderId="63" xfId="17" applyNumberFormat="1" applyFont="1" applyBorder="1" applyAlignment="1">
      <alignment horizontal="center" vertical="center" wrapText="1"/>
    </xf>
    <xf numFmtId="182" fontId="23" fillId="0" borderId="28" xfId="17" applyNumberFormat="1" applyFont="1" applyBorder="1" applyAlignment="1">
      <alignment horizontal="center" vertical="center" wrapText="1"/>
    </xf>
    <xf numFmtId="9" fontId="23" fillId="0" borderId="25" xfId="17" applyNumberFormat="1" applyFont="1" applyBorder="1" applyAlignment="1">
      <alignment horizontal="center" vertical="center" wrapText="1"/>
    </xf>
    <xf numFmtId="0" fontId="21" fillId="11" borderId="22" xfId="17" applyFont="1" applyFill="1" applyBorder="1" applyAlignment="1">
      <alignment horizontal="right" vertical="center"/>
    </xf>
    <xf numFmtId="0" fontId="21" fillId="11" borderId="13" xfId="17" applyFont="1" applyFill="1" applyBorder="1" applyAlignment="1">
      <alignment horizontal="right" vertical="center"/>
    </xf>
    <xf numFmtId="0" fontId="21" fillId="11" borderId="24" xfId="17" applyFont="1" applyFill="1" applyBorder="1" applyAlignment="1">
      <alignment horizontal="right" vertical="center"/>
    </xf>
    <xf numFmtId="0" fontId="21" fillId="11" borderId="25" xfId="17" applyFont="1" applyFill="1" applyBorder="1" applyAlignment="1">
      <alignment horizontal="right" vertical="center"/>
    </xf>
    <xf numFmtId="0" fontId="21" fillId="0" borderId="0" xfId="17" applyFont="1" applyAlignment="1">
      <alignment horizontal="left" vertical="center"/>
    </xf>
    <xf numFmtId="0" fontId="21" fillId="0" borderId="8" xfId="17" applyFont="1" applyBorder="1" applyAlignment="1">
      <alignment horizontal="left" vertical="center"/>
    </xf>
    <xf numFmtId="0" fontId="21" fillId="11" borderId="10" xfId="17" applyFont="1" applyFill="1" applyBorder="1" applyAlignment="1">
      <alignment horizontal="center" vertical="center"/>
    </xf>
    <xf numFmtId="0" fontId="21" fillId="11" borderId="11" xfId="17" applyFont="1" applyFill="1" applyBorder="1" applyAlignment="1">
      <alignment horizontal="center" vertical="center"/>
    </xf>
    <xf numFmtId="0" fontId="21" fillId="11" borderId="12" xfId="17" applyFont="1" applyFill="1" applyBorder="1" applyAlignment="1">
      <alignment horizontal="center" vertical="center"/>
    </xf>
    <xf numFmtId="37" fontId="21" fillId="11" borderId="10" xfId="17" applyNumberFormat="1" applyFont="1" applyFill="1" applyBorder="1" applyAlignment="1">
      <alignment horizontal="right" vertical="center"/>
    </xf>
    <xf numFmtId="37" fontId="21" fillId="11" borderId="11" xfId="17" applyNumberFormat="1" applyFont="1" applyFill="1" applyBorder="1" applyAlignment="1">
      <alignment horizontal="right" vertical="center"/>
    </xf>
    <xf numFmtId="37" fontId="21" fillId="11" borderId="58" xfId="17" applyNumberFormat="1" applyFont="1" applyFill="1" applyBorder="1" applyAlignment="1">
      <alignment horizontal="right" vertical="center"/>
    </xf>
    <xf numFmtId="0" fontId="21" fillId="11" borderId="19" xfId="17" applyFont="1" applyFill="1" applyBorder="1" applyAlignment="1">
      <alignment horizontal="right" vertical="center"/>
    </xf>
    <xf numFmtId="0" fontId="21" fillId="11" borderId="20" xfId="17" applyFont="1" applyFill="1" applyBorder="1" applyAlignment="1">
      <alignment horizontal="right" vertical="center"/>
    </xf>
    <xf numFmtId="0" fontId="7" fillId="10" borderId="27" xfId="5" applyFont="1" applyFill="1" applyBorder="1" applyAlignment="1">
      <alignment horizontal="left" vertical="center" wrapText="1"/>
    </xf>
    <xf numFmtId="0" fontId="7" fillId="10" borderId="20" xfId="5" applyFont="1" applyFill="1" applyBorder="1" applyAlignment="1">
      <alignment horizontal="left" vertical="center" wrapText="1"/>
    </xf>
    <xf numFmtId="0" fontId="7" fillId="10" borderId="21" xfId="5" applyFont="1" applyFill="1" applyBorder="1" applyAlignment="1">
      <alignment horizontal="left" vertical="center" wrapText="1"/>
    </xf>
    <xf numFmtId="196" fontId="40" fillId="0" borderId="13" xfId="5" applyNumberFormat="1" applyFont="1" applyBorder="1" applyAlignment="1">
      <alignment horizontal="right" vertical="center" wrapText="1"/>
    </xf>
    <xf numFmtId="180" fontId="8" fillId="11" borderId="13" xfId="14" applyNumberFormat="1" applyFont="1" applyFill="1" applyBorder="1" applyAlignment="1">
      <alignment horizontal="right" vertical="center" wrapText="1"/>
    </xf>
    <xf numFmtId="180" fontId="8" fillId="11" borderId="23" xfId="14" applyNumberFormat="1" applyFont="1" applyFill="1" applyBorder="1" applyAlignment="1">
      <alignment horizontal="right" vertical="center" wrapText="1"/>
    </xf>
    <xf numFmtId="180" fontId="8" fillId="11" borderId="25" xfId="14" applyNumberFormat="1" applyFont="1" applyFill="1" applyBorder="1" applyAlignment="1">
      <alignment horizontal="right" vertical="center" wrapText="1"/>
    </xf>
    <xf numFmtId="180" fontId="8" fillId="11" borderId="26" xfId="14" applyNumberFormat="1" applyFont="1" applyFill="1" applyBorder="1" applyAlignment="1">
      <alignment horizontal="right" vertical="center" wrapText="1"/>
    </xf>
    <xf numFmtId="179" fontId="7" fillId="11" borderId="5" xfId="13" applyNumberFormat="1" applyFont="1" applyFill="1" applyBorder="1" applyAlignment="1">
      <alignment horizontal="right" vertical="center"/>
    </xf>
    <xf numFmtId="179" fontId="7" fillId="11" borderId="6" xfId="13" applyNumberFormat="1" applyFont="1" applyFill="1" applyBorder="1" applyAlignment="1">
      <alignment horizontal="right" vertical="center"/>
    </xf>
    <xf numFmtId="4" fontId="8" fillId="11" borderId="13" xfId="14" applyNumberFormat="1" applyFont="1" applyFill="1" applyBorder="1" applyAlignment="1">
      <alignment horizontal="right" vertical="center" wrapText="1"/>
    </xf>
    <xf numFmtId="4" fontId="8" fillId="11" borderId="69" xfId="14" applyNumberFormat="1" applyFont="1" applyFill="1" applyBorder="1" applyAlignment="1">
      <alignment horizontal="right" vertical="center" wrapText="1"/>
    </xf>
    <xf numFmtId="0" fontId="7" fillId="11" borderId="22" xfId="11" applyFont="1" applyFill="1" applyBorder="1" applyAlignment="1">
      <alignment horizontal="justify" vertical="center"/>
    </xf>
    <xf numFmtId="0" fontId="7" fillId="11" borderId="13" xfId="11" applyFont="1" applyFill="1" applyBorder="1" applyAlignment="1">
      <alignment horizontal="justify" vertical="center"/>
    </xf>
    <xf numFmtId="0" fontId="7" fillId="11" borderId="23" xfId="11" applyFont="1" applyFill="1" applyBorder="1" applyAlignment="1">
      <alignment horizontal="justify" vertical="center"/>
    </xf>
    <xf numFmtId="0" fontId="14" fillId="12" borderId="32" xfId="5" applyFont="1" applyFill="1" applyBorder="1" applyAlignment="1">
      <alignment horizontal="center" vertical="center"/>
    </xf>
    <xf numFmtId="0" fontId="14" fillId="12" borderId="33" xfId="5" applyFont="1" applyFill="1" applyBorder="1" applyAlignment="1">
      <alignment horizontal="center" vertical="center"/>
    </xf>
    <xf numFmtId="0" fontId="7" fillId="12" borderId="33" xfId="11" applyFont="1" applyFill="1" applyBorder="1" applyAlignment="1">
      <alignment horizontal="right" vertical="center" wrapText="1"/>
    </xf>
    <xf numFmtId="0" fontId="7" fillId="12" borderId="62" xfId="11" applyFont="1" applyFill="1" applyBorder="1" applyAlignment="1">
      <alignment horizontal="right" vertical="center" wrapText="1"/>
    </xf>
    <xf numFmtId="179" fontId="7" fillId="12" borderId="62" xfId="13" applyNumberFormat="1" applyFont="1" applyFill="1" applyBorder="1" applyAlignment="1">
      <alignment horizontal="right" vertical="center"/>
    </xf>
    <xf numFmtId="179" fontId="7" fillId="12" borderId="53" xfId="13" applyNumberFormat="1" applyFont="1" applyFill="1" applyBorder="1" applyAlignment="1">
      <alignment horizontal="right" vertical="center"/>
    </xf>
    <xf numFmtId="0" fontId="7" fillId="12" borderId="30" xfId="5" applyFont="1" applyFill="1" applyBorder="1" applyAlignment="1">
      <alignment horizontal="center" vertical="center"/>
    </xf>
    <xf numFmtId="0" fontId="7" fillId="12" borderId="31" xfId="5" applyFont="1" applyFill="1" applyBorder="1" applyAlignment="1">
      <alignment horizontal="center" vertical="center"/>
    </xf>
    <xf numFmtId="0" fontId="7" fillId="12" borderId="74" xfId="5" applyFont="1" applyFill="1" applyBorder="1" applyAlignment="1">
      <alignment horizontal="center" vertical="center"/>
    </xf>
    <xf numFmtId="0" fontId="7" fillId="12" borderId="56" xfId="5" applyFont="1" applyFill="1" applyBorder="1" applyAlignment="1">
      <alignment horizontal="center" vertical="center"/>
    </xf>
    <xf numFmtId="176" fontId="7" fillId="12" borderId="56" xfId="14" applyNumberFormat="1" applyFont="1" applyFill="1" applyBorder="1" applyAlignment="1">
      <alignment horizontal="center" vertical="center" wrapText="1"/>
    </xf>
    <xf numFmtId="176" fontId="7" fillId="12" borderId="74" xfId="14" applyNumberFormat="1" applyFont="1" applyFill="1" applyBorder="1" applyAlignment="1">
      <alignment horizontal="center" vertical="center" wrapText="1"/>
    </xf>
    <xf numFmtId="0" fontId="7" fillId="12" borderId="54" xfId="11" applyFont="1" applyFill="1" applyBorder="1" applyAlignment="1">
      <alignment horizontal="center" vertical="center"/>
    </xf>
    <xf numFmtId="0" fontId="7" fillId="12" borderId="44" xfId="11" applyFont="1" applyFill="1" applyBorder="1" applyAlignment="1">
      <alignment horizontal="center" vertical="center"/>
    </xf>
    <xf numFmtId="0" fontId="5" fillId="11" borderId="19" xfId="0" applyFont="1" applyFill="1" applyBorder="1" applyAlignment="1">
      <alignment horizontal="center" vertical="center"/>
    </xf>
    <xf numFmtId="0" fontId="5" fillId="11" borderId="27" xfId="0" applyFont="1" applyFill="1" applyBorder="1" applyAlignment="1">
      <alignment horizontal="center" vertical="center"/>
    </xf>
    <xf numFmtId="0" fontId="5" fillId="11" borderId="20" xfId="0" applyFont="1" applyFill="1" applyBorder="1" applyAlignment="1">
      <alignment horizontal="center" vertical="center"/>
    </xf>
    <xf numFmtId="0" fontId="5" fillId="11" borderId="21" xfId="0" applyFont="1" applyFill="1" applyBorder="1" applyAlignment="1">
      <alignment horizontal="center" vertical="center"/>
    </xf>
    <xf numFmtId="0" fontId="5" fillId="11" borderId="24" xfId="0" applyFont="1" applyFill="1" applyBorder="1" applyAlignment="1">
      <alignment horizontal="center" vertical="center"/>
    </xf>
    <xf numFmtId="0" fontId="5" fillId="11" borderId="28" xfId="0" applyFont="1" applyFill="1" applyBorder="1" applyAlignment="1">
      <alignment horizontal="center" vertical="center"/>
    </xf>
    <xf numFmtId="0" fontId="5" fillId="11" borderId="25" xfId="0" applyFont="1" applyFill="1" applyBorder="1" applyAlignment="1">
      <alignment horizontal="center" vertical="center"/>
    </xf>
    <xf numFmtId="0" fontId="5" fillId="11" borderId="26" xfId="0" applyFont="1" applyFill="1" applyBorder="1" applyAlignment="1">
      <alignment horizontal="center" vertical="center"/>
    </xf>
    <xf numFmtId="44" fontId="5" fillId="10" borderId="27" xfId="0" applyNumberFormat="1" applyFont="1" applyFill="1" applyBorder="1" applyAlignment="1">
      <alignment horizontal="center" vertical="center"/>
    </xf>
    <xf numFmtId="0" fontId="5" fillId="10" borderId="20" xfId="0" applyFont="1" applyFill="1" applyBorder="1" applyAlignment="1">
      <alignment horizontal="center" vertical="center"/>
    </xf>
    <xf numFmtId="0" fontId="5" fillId="10" borderId="21" xfId="0" applyFont="1" applyFill="1" applyBorder="1" applyAlignment="1">
      <alignment horizontal="center" vertical="center"/>
    </xf>
    <xf numFmtId="0" fontId="5" fillId="10" borderId="28" xfId="0" applyFont="1" applyFill="1" applyBorder="1" applyAlignment="1">
      <alignment horizontal="center" vertical="center"/>
    </xf>
    <xf numFmtId="0" fontId="5" fillId="10" borderId="25" xfId="0" applyFont="1" applyFill="1" applyBorder="1" applyAlignment="1">
      <alignment horizontal="center" vertical="center"/>
    </xf>
    <xf numFmtId="0" fontId="5" fillId="10" borderId="26" xfId="0" applyFont="1" applyFill="1" applyBorder="1" applyAlignment="1">
      <alignment horizontal="center" vertical="center"/>
    </xf>
    <xf numFmtId="0" fontId="7" fillId="11" borderId="10" xfId="11" applyFont="1" applyFill="1" applyBorder="1" applyAlignment="1">
      <alignment horizontal="justify" vertical="center"/>
    </xf>
    <xf numFmtId="0" fontId="7" fillId="11" borderId="11" xfId="11" applyFont="1" applyFill="1" applyBorder="1" applyAlignment="1">
      <alignment horizontal="justify" vertical="center"/>
    </xf>
    <xf numFmtId="0" fontId="7" fillId="11" borderId="12" xfId="11" applyFont="1" applyFill="1" applyBorder="1" applyAlignment="1">
      <alignment horizontal="justify" vertical="center"/>
    </xf>
    <xf numFmtId="0" fontId="7" fillId="12" borderId="10" xfId="10" applyFont="1" applyFill="1" applyBorder="1" applyAlignment="1">
      <alignment horizontal="center" vertical="center"/>
    </xf>
    <xf numFmtId="0" fontId="7" fillId="12" borderId="11" xfId="10" applyFont="1" applyFill="1" applyBorder="1" applyAlignment="1">
      <alignment horizontal="center" vertical="center"/>
    </xf>
    <xf numFmtId="0" fontId="7" fillId="12" borderId="12" xfId="10" applyFont="1" applyFill="1" applyBorder="1" applyAlignment="1">
      <alignment horizontal="center" vertical="center"/>
    </xf>
    <xf numFmtId="0" fontId="7" fillId="12" borderId="10" xfId="11" applyFont="1" applyFill="1" applyBorder="1" applyAlignment="1">
      <alignment horizontal="center" vertical="center"/>
    </xf>
    <xf numFmtId="0" fontId="7" fillId="12" borderId="11" xfId="11" applyFont="1" applyFill="1" applyBorder="1" applyAlignment="1">
      <alignment horizontal="center" vertical="center"/>
    </xf>
    <xf numFmtId="173" fontId="7" fillId="11" borderId="53" xfId="13" applyNumberFormat="1" applyFont="1" applyFill="1" applyBorder="1" applyAlignment="1">
      <alignment horizontal="right" vertical="center"/>
    </xf>
    <xf numFmtId="0" fontId="7" fillId="11" borderId="32" xfId="11" applyFont="1" applyFill="1" applyBorder="1" applyAlignment="1">
      <alignment horizontal="justify" vertical="center"/>
    </xf>
    <xf numFmtId="0" fontId="7" fillId="11" borderId="33" xfId="11" applyFont="1" applyFill="1" applyBorder="1" applyAlignment="1">
      <alignment horizontal="justify" vertical="center"/>
    </xf>
    <xf numFmtId="0" fontId="7" fillId="11" borderId="34" xfId="11" applyFont="1" applyFill="1" applyBorder="1" applyAlignment="1">
      <alignment horizontal="justify" vertical="center"/>
    </xf>
    <xf numFmtId="44" fontId="0" fillId="0" borderId="15" xfId="0" applyNumberFormat="1" applyBorder="1" applyAlignment="1">
      <alignment horizontal="right" vertical="center"/>
    </xf>
    <xf numFmtId="0" fontId="0" fillId="0" borderId="13" xfId="0" applyBorder="1" applyAlignment="1">
      <alignment horizontal="right" vertical="center"/>
    </xf>
    <xf numFmtId="0" fontId="0" fillId="0" borderId="23" xfId="0" applyBorder="1" applyAlignment="1">
      <alignment horizontal="right" vertical="center"/>
    </xf>
    <xf numFmtId="180" fontId="0" fillId="0" borderId="15" xfId="0" applyNumberFormat="1" applyBorder="1" applyAlignment="1">
      <alignment horizontal="right" vertical="center"/>
    </xf>
    <xf numFmtId="44" fontId="0" fillId="0" borderId="27" xfId="2" applyFont="1" applyBorder="1" applyAlignment="1">
      <alignment horizontal="right" vertical="center"/>
    </xf>
    <xf numFmtId="44" fontId="0" fillId="0" borderId="20" xfId="2" applyFont="1" applyBorder="1" applyAlignment="1">
      <alignment horizontal="right" vertical="center"/>
    </xf>
    <xf numFmtId="44" fontId="0" fillId="0" borderId="21" xfId="2" applyFont="1" applyBorder="1" applyAlignment="1">
      <alignment horizontal="right" vertical="center"/>
    </xf>
    <xf numFmtId="10" fontId="0" fillId="0" borderId="15" xfId="3" applyNumberFormat="1" applyFont="1" applyBorder="1" applyAlignment="1">
      <alignment horizontal="right" vertical="center"/>
    </xf>
    <xf numFmtId="10" fontId="0" fillId="0" borderId="13" xfId="3" applyNumberFormat="1" applyFont="1" applyBorder="1" applyAlignment="1">
      <alignment horizontal="right" vertical="center"/>
    </xf>
    <xf numFmtId="10" fontId="0" fillId="0" borderId="23" xfId="3" applyNumberFormat="1" applyFont="1" applyBorder="1" applyAlignment="1">
      <alignment horizontal="right" vertical="center"/>
    </xf>
    <xf numFmtId="44" fontId="0" fillId="0" borderId="68" xfId="2" applyFont="1" applyBorder="1" applyAlignment="1">
      <alignment horizontal="right" vertical="center"/>
    </xf>
    <xf numFmtId="44" fontId="0" fillId="0" borderId="16" xfId="2" applyFont="1" applyBorder="1" applyAlignment="1">
      <alignment horizontal="right" vertical="center"/>
    </xf>
    <xf numFmtId="44" fontId="0" fillId="0" borderId="69" xfId="2" applyFont="1" applyBorder="1" applyAlignment="1">
      <alignment horizontal="right" vertical="center"/>
    </xf>
    <xf numFmtId="0" fontId="0" fillId="0" borderId="28" xfId="0" applyBorder="1" applyAlignment="1">
      <alignment horizontal="right" vertical="center"/>
    </xf>
    <xf numFmtId="0" fontId="0" fillId="0" borderId="25" xfId="0" applyBorder="1" applyAlignment="1">
      <alignment horizontal="right" vertical="center"/>
    </xf>
    <xf numFmtId="0" fontId="0" fillId="0" borderId="26" xfId="0" applyBorder="1" applyAlignment="1">
      <alignment horizontal="right" vertical="center"/>
    </xf>
    <xf numFmtId="179" fontId="6" fillId="0" borderId="63" xfId="14" applyNumberFormat="1" applyFont="1" applyFill="1" applyBorder="1" applyAlignment="1">
      <alignment horizontal="right" vertical="center" wrapText="1"/>
    </xf>
    <xf numFmtId="179" fontId="6" fillId="0" borderId="89" xfId="14" applyNumberFormat="1" applyFont="1" applyFill="1" applyBorder="1" applyAlignment="1">
      <alignment horizontal="right" vertical="center" wrapText="1"/>
    </xf>
    <xf numFmtId="0" fontId="16" fillId="8" borderId="10" xfId="7" applyFont="1" applyFill="1" applyBorder="1" applyAlignment="1">
      <alignment horizontal="center" vertical="center" wrapText="1"/>
    </xf>
    <xf numFmtId="0" fontId="16" fillId="8" borderId="11" xfId="7" applyFont="1" applyFill="1" applyBorder="1" applyAlignment="1">
      <alignment horizontal="center" vertical="center" wrapText="1"/>
    </xf>
    <xf numFmtId="0" fontId="16" fillId="8" borderId="12" xfId="7" applyFont="1" applyFill="1" applyBorder="1" applyAlignment="1">
      <alignment horizontal="center" vertical="center" wrapText="1"/>
    </xf>
    <xf numFmtId="0" fontId="7" fillId="8" borderId="10" xfId="7" applyFont="1" applyFill="1" applyBorder="1" applyAlignment="1">
      <alignment horizontal="center" vertical="center" wrapText="1"/>
    </xf>
    <xf numFmtId="0" fontId="7" fillId="8" borderId="11" xfId="7" applyFont="1" applyFill="1" applyBorder="1" applyAlignment="1">
      <alignment horizontal="center" vertical="center" wrapText="1"/>
    </xf>
    <xf numFmtId="0" fontId="7" fillId="8" borderId="12" xfId="7" applyFont="1" applyFill="1" applyBorder="1" applyAlignment="1">
      <alignment horizontal="center" vertical="center" wrapText="1"/>
    </xf>
    <xf numFmtId="0" fontId="18" fillId="0" borderId="10" xfId="0" applyFont="1" applyBorder="1" applyAlignment="1">
      <alignment horizontal="right"/>
    </xf>
    <xf numFmtId="0" fontId="18" fillId="0" borderId="11" xfId="0" applyFont="1" applyBorder="1" applyAlignment="1">
      <alignment horizontal="right"/>
    </xf>
    <xf numFmtId="0" fontId="18" fillId="8" borderId="10" xfId="0" applyFont="1" applyFill="1" applyBorder="1" applyAlignment="1">
      <alignment horizontal="right"/>
    </xf>
    <xf numFmtId="0" fontId="18" fillId="8" borderId="11" xfId="0" applyFont="1" applyFill="1" applyBorder="1" applyAlignment="1">
      <alignment horizontal="right"/>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28" xfId="0" applyFont="1" applyBorder="1" applyAlignment="1">
      <alignment horizontal="center" vertical="center" wrapText="1"/>
    </xf>
    <xf numFmtId="0" fontId="9" fillId="5" borderId="55" xfId="0" applyFont="1" applyFill="1" applyBorder="1" applyAlignment="1">
      <alignment horizontal="center" vertical="center" wrapText="1"/>
    </xf>
    <xf numFmtId="0" fontId="9" fillId="5" borderId="58"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27" xfId="0" applyFont="1" applyBorder="1" applyAlignment="1">
      <alignment horizontal="center" vertical="center" wrapText="1"/>
    </xf>
    <xf numFmtId="0" fontId="27" fillId="0" borderId="10" xfId="0" applyFont="1" applyBorder="1" applyAlignment="1">
      <alignment horizontal="right"/>
    </xf>
    <xf numFmtId="0" fontId="27" fillId="0" borderId="11" xfId="0" applyFont="1" applyBorder="1" applyAlignment="1">
      <alignment horizontal="right"/>
    </xf>
    <xf numFmtId="0" fontId="27" fillId="0" borderId="12" xfId="0" applyFont="1" applyBorder="1" applyAlignment="1">
      <alignment horizontal="right"/>
    </xf>
    <xf numFmtId="0" fontId="11" fillId="7" borderId="10" xfId="0" applyFont="1" applyFill="1" applyBorder="1" applyAlignment="1">
      <alignment horizontal="right" vertical="center" wrapText="1"/>
    </xf>
    <xf numFmtId="0" fontId="11" fillId="7" borderId="11" xfId="0" applyFont="1" applyFill="1" applyBorder="1" applyAlignment="1">
      <alignment horizontal="right" vertical="center" wrapText="1"/>
    </xf>
    <xf numFmtId="0" fontId="9" fillId="7" borderId="10" xfId="0" applyFont="1" applyFill="1" applyBorder="1" applyAlignment="1">
      <alignment horizontal="right" vertical="center" wrapText="1"/>
    </xf>
    <xf numFmtId="0" fontId="9" fillId="7" borderId="11" xfId="0" applyFont="1" applyFill="1" applyBorder="1" applyAlignment="1">
      <alignment horizontal="right" vertical="center" wrapText="1"/>
    </xf>
    <xf numFmtId="0" fontId="7" fillId="0" borderId="21" xfId="5" applyFont="1" applyBorder="1" applyAlignment="1">
      <alignment horizontal="center" vertical="center"/>
    </xf>
    <xf numFmtId="0" fontId="7" fillId="0" borderId="22" xfId="5" applyFont="1" applyBorder="1" applyAlignment="1">
      <alignment horizontal="center" vertical="center"/>
    </xf>
    <xf numFmtId="0" fontId="7" fillId="0" borderId="23" xfId="5" applyFont="1" applyBorder="1" applyAlignment="1">
      <alignment horizontal="center" vertical="center"/>
    </xf>
    <xf numFmtId="0" fontId="7" fillId="0" borderId="24" xfId="5" applyFont="1" applyBorder="1" applyAlignment="1">
      <alignment horizontal="center" vertical="center"/>
    </xf>
    <xf numFmtId="0" fontId="7" fillId="0" borderId="26" xfId="5" applyFont="1" applyBorder="1" applyAlignment="1">
      <alignment horizontal="center" vertical="center"/>
    </xf>
    <xf numFmtId="0" fontId="3" fillId="7" borderId="11" xfId="0" applyFont="1" applyFill="1" applyBorder="1" applyAlignment="1">
      <alignment horizontal="right" vertical="center" wrapText="1"/>
    </xf>
    <xf numFmtId="0" fontId="3" fillId="7" borderId="11" xfId="0" applyFont="1" applyFill="1" applyBorder="1" applyAlignment="1">
      <alignment horizontal="center" vertical="center" wrapText="1"/>
    </xf>
    <xf numFmtId="0" fontId="3" fillId="0" borderId="10" xfId="0" applyFont="1" applyBorder="1" applyAlignment="1">
      <alignment horizontal="right" vertical="center" wrapText="1"/>
    </xf>
    <xf numFmtId="0" fontId="3" fillId="7" borderId="60" xfId="0" applyFont="1" applyFill="1" applyBorder="1" applyAlignment="1">
      <alignment horizontal="left" vertical="center" wrapText="1"/>
    </xf>
    <xf numFmtId="0" fontId="3" fillId="7" borderId="59" xfId="0" applyFont="1" applyFill="1" applyBorder="1" applyAlignment="1">
      <alignment horizontal="left" vertical="center" wrapText="1"/>
    </xf>
    <xf numFmtId="0" fontId="3" fillId="7" borderId="54" xfId="0" applyFont="1" applyFill="1" applyBorder="1" applyAlignment="1">
      <alignment horizontal="left" vertical="center" wrapText="1"/>
    </xf>
    <xf numFmtId="0" fontId="3" fillId="7" borderId="49" xfId="0" applyFont="1" applyFill="1" applyBorder="1" applyAlignment="1">
      <alignment horizontal="left" vertical="center" wrapText="1"/>
    </xf>
    <xf numFmtId="0" fontId="3" fillId="7" borderId="49" xfId="0" applyFont="1" applyFill="1" applyBorder="1" applyAlignment="1">
      <alignment horizontal="center" vertical="center" wrapText="1"/>
    </xf>
    <xf numFmtId="0" fontId="3" fillId="0" borderId="55" xfId="0" applyFont="1" applyBorder="1" applyAlignment="1">
      <alignment horizontal="right" vertical="center" wrapText="1"/>
    </xf>
    <xf numFmtId="0" fontId="3" fillId="7" borderId="5" xfId="0" applyFont="1" applyFill="1" applyBorder="1" applyAlignment="1">
      <alignment horizontal="right" vertical="center" wrapText="1"/>
    </xf>
    <xf numFmtId="0" fontId="3" fillId="7" borderId="2" xfId="0" applyFont="1" applyFill="1" applyBorder="1" applyAlignment="1">
      <alignment horizontal="right" vertical="center" wrapText="1"/>
    </xf>
    <xf numFmtId="0" fontId="3" fillId="7" borderId="19"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13" xfId="0" applyFont="1" applyFill="1" applyBorder="1" applyAlignment="1">
      <alignment horizontal="left" vertical="center" wrapText="1"/>
    </xf>
    <xf numFmtId="0" fontId="3" fillId="7" borderId="23" xfId="0" applyFont="1" applyFill="1" applyBorder="1" applyAlignment="1">
      <alignment horizontal="left" vertical="center" wrapText="1"/>
    </xf>
    <xf numFmtId="0" fontId="3" fillId="7" borderId="1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78"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3" fillId="7" borderId="10" xfId="0" applyFont="1" applyFill="1" applyBorder="1" applyAlignment="1">
      <alignment horizontal="left"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7" xfId="0" applyFont="1" applyFill="1" applyBorder="1" applyAlignment="1">
      <alignment horizontal="center" vertical="center" wrapText="1"/>
    </xf>
    <xf numFmtId="44" fontId="0" fillId="0" borderId="28" xfId="0" applyNumberFormat="1" applyBorder="1" applyAlignment="1">
      <alignment horizontal="center"/>
    </xf>
    <xf numFmtId="0" fontId="5" fillId="0" borderId="19" xfId="0" applyFont="1" applyBorder="1" applyAlignment="1">
      <alignment horizontal="center" vertical="center"/>
    </xf>
    <xf numFmtId="0" fontId="5" fillId="0" borderId="27"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4" xfId="0" applyFont="1" applyBorder="1" applyAlignment="1">
      <alignment horizontal="center" vertical="center"/>
    </xf>
    <xf numFmtId="0" fontId="5" fillId="0" borderId="28"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44" fontId="5" fillId="5" borderId="27" xfId="0" applyNumberFormat="1"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25" xfId="0" applyFont="1" applyFill="1" applyBorder="1" applyAlignment="1">
      <alignment horizontal="center" vertical="center"/>
    </xf>
    <xf numFmtId="0" fontId="5" fillId="5" borderId="26" xfId="0" applyFont="1" applyFill="1" applyBorder="1" applyAlignment="1">
      <alignment horizontal="center" vertical="center"/>
    </xf>
    <xf numFmtId="0" fontId="2" fillId="0" borderId="22" xfId="0" applyFont="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8"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6"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0" xfId="0" applyFont="1" applyFill="1" applyAlignment="1">
      <alignment horizontal="center" vertical="center"/>
    </xf>
    <xf numFmtId="0" fontId="3" fillId="3" borderId="8"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44" fontId="0" fillId="0" borderId="15" xfId="2" applyFont="1" applyBorder="1" applyAlignment="1">
      <alignment horizontal="center"/>
    </xf>
    <xf numFmtId="44" fontId="0" fillId="0" borderId="13" xfId="2" applyFont="1" applyBorder="1" applyAlignment="1">
      <alignment horizontal="center"/>
    </xf>
    <xf numFmtId="44" fontId="0" fillId="0" borderId="23" xfId="2" applyFont="1" applyBorder="1" applyAlignment="1">
      <alignment horizontal="center"/>
    </xf>
    <xf numFmtId="0" fontId="2" fillId="0" borderId="19" xfId="0" applyFont="1" applyBorder="1" applyAlignment="1">
      <alignment horizontal="center"/>
    </xf>
    <xf numFmtId="0" fontId="2" fillId="0" borderId="27"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7" fillId="7" borderId="35" xfId="11" applyFont="1" applyFill="1" applyBorder="1" applyAlignment="1">
      <alignment horizontal="center" vertical="center"/>
    </xf>
    <xf numFmtId="0" fontId="7" fillId="7" borderId="36" xfId="11" applyFont="1" applyFill="1" applyBorder="1" applyAlignment="1">
      <alignment horizontal="center" vertical="center"/>
    </xf>
    <xf numFmtId="0" fontId="7" fillId="7" borderId="28" xfId="11" applyFont="1" applyFill="1" applyBorder="1" applyAlignment="1">
      <alignment horizontal="center" vertical="center"/>
    </xf>
    <xf numFmtId="0" fontId="7" fillId="7" borderId="63" xfId="11" applyFont="1" applyFill="1" applyBorder="1" applyAlignment="1">
      <alignment horizontal="center" vertical="center"/>
    </xf>
    <xf numFmtId="173" fontId="7" fillId="7" borderId="63" xfId="11" applyNumberFormat="1" applyFont="1" applyFill="1" applyBorder="1" applyAlignment="1">
      <alignment horizontal="center" vertical="center" wrapText="1"/>
    </xf>
    <xf numFmtId="173" fontId="7" fillId="7" borderId="28" xfId="11" applyNumberFormat="1" applyFont="1" applyFill="1" applyBorder="1" applyAlignment="1">
      <alignment horizontal="center" vertical="center" wrapText="1"/>
    </xf>
    <xf numFmtId="44" fontId="7" fillId="2" borderId="60" xfId="2" applyFont="1" applyFill="1" applyBorder="1" applyAlignment="1">
      <alignment horizontal="center" vertical="center" wrapText="1"/>
    </xf>
    <xf numFmtId="44" fontId="7" fillId="2" borderId="59" xfId="2" applyFont="1" applyFill="1" applyBorder="1" applyAlignment="1">
      <alignment horizontal="center" vertical="center" wrapText="1"/>
    </xf>
    <xf numFmtId="0" fontId="7" fillId="2" borderId="57" xfId="11" applyFont="1" applyFill="1" applyBorder="1" applyAlignment="1">
      <alignment horizontal="right" vertical="center" wrapText="1"/>
    </xf>
    <xf numFmtId="0" fontId="7" fillId="2" borderId="60" xfId="11" applyFont="1" applyFill="1" applyBorder="1" applyAlignment="1">
      <alignment horizontal="right" vertical="center" wrapText="1"/>
    </xf>
    <xf numFmtId="173" fontId="7" fillId="2" borderId="20" xfId="13" applyNumberFormat="1" applyFont="1" applyFill="1" applyBorder="1" applyAlignment="1">
      <alignment horizontal="right" vertical="center"/>
    </xf>
    <xf numFmtId="173" fontId="7" fillId="2" borderId="21" xfId="13" applyNumberFormat="1" applyFont="1" applyFill="1" applyBorder="1" applyAlignment="1">
      <alignment horizontal="right" vertical="center"/>
    </xf>
    <xf numFmtId="0" fontId="7" fillId="2" borderId="19" xfId="11" applyFont="1" applyFill="1" applyBorder="1" applyAlignment="1">
      <alignment horizontal="right" vertical="center"/>
    </xf>
    <xf numFmtId="0" fontId="7" fillId="2" borderId="20" xfId="11" applyFont="1" applyFill="1" applyBorder="1" applyAlignment="1">
      <alignment horizontal="right" vertical="center"/>
    </xf>
    <xf numFmtId="0" fontId="7" fillId="0" borderId="57" xfId="11" applyFont="1" applyBorder="1" applyAlignment="1">
      <alignment horizontal="center" vertical="center" wrapText="1"/>
    </xf>
    <xf numFmtId="0" fontId="7" fillId="0" borderId="60" xfId="11" applyFont="1" applyBorder="1" applyAlignment="1">
      <alignment horizontal="center" vertical="center" wrapText="1"/>
    </xf>
    <xf numFmtId="179" fontId="7" fillId="0" borderId="60" xfId="13" applyNumberFormat="1" applyFont="1" applyFill="1" applyBorder="1" applyAlignment="1">
      <alignment horizontal="right" vertical="center"/>
    </xf>
    <xf numFmtId="179" fontId="7" fillId="0" borderId="59" xfId="13" applyNumberFormat="1" applyFont="1" applyFill="1" applyBorder="1" applyAlignment="1">
      <alignment horizontal="right" vertical="center"/>
    </xf>
    <xf numFmtId="0" fontId="7" fillId="0" borderId="20" xfId="11" applyFont="1" applyBorder="1" applyAlignment="1">
      <alignment horizontal="center" vertical="center" wrapText="1"/>
    </xf>
    <xf numFmtId="0" fontId="7" fillId="0" borderId="21" xfId="11" applyFont="1" applyBorder="1" applyAlignment="1">
      <alignment horizontal="center" vertical="center" wrapText="1"/>
    </xf>
    <xf numFmtId="0" fontId="7" fillId="7" borderId="19" xfId="11" applyFont="1" applyFill="1" applyBorder="1" applyAlignment="1">
      <alignment horizontal="center" vertical="center" wrapText="1"/>
    </xf>
    <xf numFmtId="0" fontId="7" fillId="7" borderId="20" xfId="11" applyFont="1" applyFill="1" applyBorder="1" applyAlignment="1">
      <alignment horizontal="center" vertical="center" wrapText="1"/>
    </xf>
    <xf numFmtId="0" fontId="7" fillId="7" borderId="21" xfId="11" applyFont="1" applyFill="1" applyBorder="1" applyAlignment="1">
      <alignment horizontal="center" vertical="center" wrapText="1"/>
    </xf>
    <xf numFmtId="174" fontId="7" fillId="7" borderId="25" xfId="11" applyNumberFormat="1" applyFont="1" applyFill="1" applyBorder="1" applyAlignment="1">
      <alignment horizontal="center" vertical="center" wrapText="1"/>
    </xf>
    <xf numFmtId="174" fontId="7" fillId="7" borderId="26" xfId="11" applyNumberFormat="1" applyFont="1" applyFill="1" applyBorder="1" applyAlignment="1">
      <alignment horizontal="center" vertical="center" wrapText="1"/>
    </xf>
    <xf numFmtId="0" fontId="7" fillId="7" borderId="10" xfId="11" applyFont="1" applyFill="1" applyBorder="1" applyAlignment="1">
      <alignment horizontal="justify" vertical="center"/>
    </xf>
    <xf numFmtId="0" fontId="7" fillId="7" borderId="11" xfId="11" applyFont="1" applyFill="1" applyBorder="1" applyAlignment="1">
      <alignment horizontal="justify" vertical="center"/>
    </xf>
    <xf numFmtId="0" fontId="7" fillId="7" borderId="12" xfId="11" applyFont="1" applyFill="1" applyBorder="1" applyAlignment="1">
      <alignment horizontal="justify" vertical="center"/>
    </xf>
    <xf numFmtId="0" fontId="7" fillId="7" borderId="10" xfId="11" applyFont="1" applyFill="1" applyBorder="1" applyAlignment="1">
      <alignment horizontal="center" vertical="center"/>
    </xf>
    <xf numFmtId="0" fontId="7" fillId="7" borderId="11" xfId="11" applyFont="1" applyFill="1" applyBorder="1" applyAlignment="1">
      <alignment horizontal="center" vertical="center"/>
    </xf>
    <xf numFmtId="0" fontId="7" fillId="7" borderId="75" xfId="11" applyFont="1" applyFill="1" applyBorder="1" applyAlignment="1">
      <alignment horizontal="justify" vertical="center"/>
    </xf>
    <xf numFmtId="0" fontId="7" fillId="7" borderId="76" xfId="11" applyFont="1" applyFill="1" applyBorder="1" applyAlignment="1">
      <alignment horizontal="justify" vertical="center"/>
    </xf>
    <xf numFmtId="0" fontId="7" fillId="7" borderId="77" xfId="11" applyFont="1" applyFill="1" applyBorder="1" applyAlignment="1">
      <alignment horizontal="justify" vertical="center"/>
    </xf>
    <xf numFmtId="0" fontId="7" fillId="7" borderId="49" xfId="11" applyFont="1" applyFill="1" applyBorder="1" applyAlignment="1">
      <alignment horizontal="center" vertical="center"/>
    </xf>
    <xf numFmtId="0" fontId="7" fillId="7" borderId="50" xfId="11" applyFont="1" applyFill="1" applyBorder="1" applyAlignment="1">
      <alignment horizontal="center" vertical="center"/>
    </xf>
    <xf numFmtId="0" fontId="14" fillId="2" borderId="32" xfId="5" applyFont="1" applyFill="1" applyBorder="1" applyAlignment="1">
      <alignment horizontal="center" vertical="center"/>
    </xf>
    <xf numFmtId="0" fontId="14" fillId="2" borderId="33" xfId="5" applyFont="1" applyFill="1" applyBorder="1" applyAlignment="1">
      <alignment horizontal="center" vertical="center"/>
    </xf>
    <xf numFmtId="0" fontId="7" fillId="2" borderId="33" xfId="11" applyFont="1" applyFill="1" applyBorder="1" applyAlignment="1">
      <alignment horizontal="right" vertical="center" wrapText="1"/>
    </xf>
    <xf numFmtId="0" fontId="7" fillId="2" borderId="62" xfId="11" applyFont="1" applyFill="1" applyBorder="1" applyAlignment="1">
      <alignment horizontal="right" vertical="center" wrapText="1"/>
    </xf>
    <xf numFmtId="0" fontId="7" fillId="7" borderId="35" xfId="5" applyFont="1" applyFill="1" applyBorder="1" applyAlignment="1">
      <alignment horizontal="center" vertical="center"/>
    </xf>
    <xf numFmtId="0" fontId="7" fillId="7" borderId="36" xfId="5" applyFont="1" applyFill="1" applyBorder="1" applyAlignment="1">
      <alignment horizontal="center" vertical="center"/>
    </xf>
    <xf numFmtId="0" fontId="7" fillId="7" borderId="28" xfId="5" applyFont="1" applyFill="1" applyBorder="1" applyAlignment="1">
      <alignment horizontal="center" vertical="center"/>
    </xf>
    <xf numFmtId="0" fontId="7" fillId="7" borderId="63" xfId="5" applyFont="1" applyFill="1" applyBorder="1" applyAlignment="1">
      <alignment horizontal="center" vertical="center"/>
    </xf>
    <xf numFmtId="176" fontId="7" fillId="7" borderId="63" xfId="14" applyNumberFormat="1" applyFont="1" applyFill="1" applyBorder="1" applyAlignment="1">
      <alignment horizontal="center" vertical="center" wrapText="1"/>
    </xf>
    <xf numFmtId="176" fontId="7" fillId="7" borderId="28" xfId="14" applyNumberFormat="1" applyFont="1" applyFill="1" applyBorder="1" applyAlignment="1">
      <alignment horizontal="center" vertical="center" wrapText="1"/>
    </xf>
    <xf numFmtId="0" fontId="7" fillId="0" borderId="7" xfId="11" applyFont="1" applyBorder="1" applyAlignment="1">
      <alignment horizontal="center" vertical="center" wrapText="1"/>
    </xf>
    <xf numFmtId="0" fontId="7" fillId="0" borderId="4" xfId="11" applyFont="1" applyBorder="1" applyAlignment="1">
      <alignment horizontal="center" vertical="center" wrapText="1"/>
    </xf>
    <xf numFmtId="0" fontId="6" fillId="0" borderId="56" xfId="11" applyBorder="1" applyAlignment="1">
      <alignment horizontal="left" vertical="center" wrapText="1"/>
    </xf>
    <xf numFmtId="0" fontId="6" fillId="0" borderId="74" xfId="11" applyBorder="1" applyAlignment="1">
      <alignment horizontal="left" vertical="center" wrapText="1"/>
    </xf>
    <xf numFmtId="0" fontId="7" fillId="4" borderId="11" xfId="11" applyFont="1" applyFill="1" applyBorder="1" applyAlignment="1">
      <alignment horizontal="right" vertical="center" wrapText="1"/>
    </xf>
    <xf numFmtId="0" fontId="7" fillId="4" borderId="58" xfId="11" applyFont="1" applyFill="1" applyBorder="1" applyAlignment="1">
      <alignment horizontal="right" vertical="center" wrapText="1"/>
    </xf>
    <xf numFmtId="179" fontId="7" fillId="4" borderId="11" xfId="13" applyNumberFormat="1" applyFont="1" applyFill="1" applyBorder="1" applyAlignment="1">
      <alignment horizontal="right" vertical="center"/>
    </xf>
    <xf numFmtId="179" fontId="7" fillId="4" borderId="12" xfId="13" applyNumberFormat="1" applyFont="1" applyFill="1" applyBorder="1" applyAlignment="1">
      <alignment horizontal="right" vertical="center"/>
    </xf>
    <xf numFmtId="179" fontId="6" fillId="0" borderId="14" xfId="14" applyNumberFormat="1" applyFont="1" applyFill="1" applyBorder="1" applyAlignment="1">
      <alignment horizontal="center" vertical="center" wrapText="1"/>
    </xf>
    <xf numFmtId="179" fontId="6" fillId="0" borderId="69" xfId="14" applyNumberFormat="1" applyFont="1" applyFill="1" applyBorder="1" applyAlignment="1">
      <alignment horizontal="center" vertical="center" wrapText="1"/>
    </xf>
    <xf numFmtId="0" fontId="7" fillId="7" borderId="30" xfId="5" applyFont="1" applyFill="1" applyBorder="1" applyAlignment="1">
      <alignment horizontal="center" vertical="center"/>
    </xf>
    <xf numFmtId="0" fontId="7" fillId="7" borderId="31" xfId="5" applyFont="1" applyFill="1" applyBorder="1" applyAlignment="1">
      <alignment horizontal="center" vertical="center"/>
    </xf>
    <xf numFmtId="0" fontId="7" fillId="7" borderId="74" xfId="5" applyFont="1" applyFill="1" applyBorder="1" applyAlignment="1">
      <alignment horizontal="center" vertical="center"/>
    </xf>
    <xf numFmtId="0" fontId="6" fillId="0" borderId="22" xfId="11" applyBorder="1" applyAlignment="1">
      <alignment horizontal="justify" vertical="center" wrapText="1"/>
    </xf>
    <xf numFmtId="0" fontId="6" fillId="0" borderId="13" xfId="11" applyBorder="1" applyAlignment="1">
      <alignment horizontal="justify" vertical="center" wrapText="1"/>
    </xf>
    <xf numFmtId="0" fontId="6" fillId="0" borderId="23" xfId="11" applyBorder="1" applyAlignment="1">
      <alignment horizontal="justify" vertical="center" wrapText="1"/>
    </xf>
    <xf numFmtId="173" fontId="6" fillId="7" borderId="14" xfId="11" applyNumberFormat="1" applyFill="1" applyBorder="1" applyAlignment="1">
      <alignment horizontal="right" vertical="center" wrapText="1"/>
    </xf>
    <xf numFmtId="173" fontId="6" fillId="7" borderId="16" xfId="11" applyNumberFormat="1" applyFill="1" applyBorder="1" applyAlignment="1">
      <alignment horizontal="right" vertical="center" wrapText="1"/>
    </xf>
    <xf numFmtId="173" fontId="6" fillId="7" borderId="15" xfId="11" applyNumberFormat="1" applyFill="1" applyBorder="1" applyAlignment="1">
      <alignment horizontal="right" vertical="center" wrapText="1"/>
    </xf>
    <xf numFmtId="173" fontId="6" fillId="7" borderId="69" xfId="11" applyNumberFormat="1" applyFill="1" applyBorder="1" applyAlignment="1">
      <alignment horizontal="right" vertical="center" wrapText="1"/>
    </xf>
    <xf numFmtId="0" fontId="8" fillId="7" borderId="22" xfId="11" applyFont="1" applyFill="1" applyBorder="1" applyAlignment="1">
      <alignment horizontal="center" vertical="center" wrapText="1"/>
    </xf>
    <xf numFmtId="0" fontId="8" fillId="7" borderId="13" xfId="11" applyFont="1" applyFill="1" applyBorder="1" applyAlignment="1">
      <alignment horizontal="center" vertical="center" wrapText="1"/>
    </xf>
    <xf numFmtId="4" fontId="8" fillId="7" borderId="13" xfId="14" applyNumberFormat="1" applyFont="1" applyFill="1" applyBorder="1" applyAlignment="1">
      <alignment horizontal="right" vertical="center" wrapText="1"/>
    </xf>
    <xf numFmtId="4" fontId="8" fillId="7" borderId="23" xfId="14" applyNumberFormat="1" applyFont="1" applyFill="1" applyBorder="1" applyAlignment="1">
      <alignment horizontal="right" vertical="center" wrapText="1"/>
    </xf>
    <xf numFmtId="0" fontId="8" fillId="7" borderId="68" xfId="11" applyFont="1" applyFill="1" applyBorder="1" applyAlignment="1">
      <alignment horizontal="center" vertical="center" wrapText="1"/>
    </xf>
    <xf numFmtId="0" fontId="8" fillId="7" borderId="16" xfId="11" applyFont="1" applyFill="1" applyBorder="1" applyAlignment="1">
      <alignment horizontal="center" vertical="center" wrapText="1"/>
    </xf>
    <xf numFmtId="0" fontId="8" fillId="7" borderId="15" xfId="11" applyFont="1" applyFill="1" applyBorder="1" applyAlignment="1">
      <alignment horizontal="center" vertical="center" wrapText="1"/>
    </xf>
    <xf numFmtId="180" fontId="8" fillId="7" borderId="13" xfId="14" applyNumberFormat="1" applyFont="1" applyFill="1" applyBorder="1" applyAlignment="1">
      <alignment horizontal="right" vertical="center" wrapText="1"/>
    </xf>
    <xf numFmtId="180" fontId="8" fillId="7" borderId="23" xfId="14" applyNumberFormat="1" applyFont="1" applyFill="1" applyBorder="1" applyAlignment="1">
      <alignment horizontal="right" vertical="center" wrapText="1"/>
    </xf>
    <xf numFmtId="0" fontId="8" fillId="7" borderId="24" xfId="11" applyFont="1" applyFill="1" applyBorder="1" applyAlignment="1">
      <alignment horizontal="center" vertical="center" wrapText="1"/>
    </xf>
    <xf numFmtId="0" fontId="8" fillId="7" borderId="25" xfId="11" applyFont="1" applyFill="1" applyBorder="1" applyAlignment="1">
      <alignment horizontal="center" vertical="center" wrapText="1"/>
    </xf>
    <xf numFmtId="180" fontId="8" fillId="7" borderId="25" xfId="14" applyNumberFormat="1" applyFont="1" applyFill="1" applyBorder="1" applyAlignment="1">
      <alignment horizontal="right" vertical="center" wrapText="1"/>
    </xf>
    <xf numFmtId="180" fontId="8" fillId="7" borderId="26" xfId="14" applyNumberFormat="1" applyFont="1" applyFill="1" applyBorder="1" applyAlignment="1">
      <alignment horizontal="right" vertical="center" wrapText="1"/>
    </xf>
    <xf numFmtId="173" fontId="7" fillId="4" borderId="15" xfId="13" applyNumberFormat="1" applyFont="1" applyFill="1" applyBorder="1" applyAlignment="1">
      <alignment horizontal="right" vertical="center"/>
    </xf>
    <xf numFmtId="173" fontId="7" fillId="4" borderId="23" xfId="13" applyNumberFormat="1" applyFont="1" applyFill="1" applyBorder="1" applyAlignment="1">
      <alignment horizontal="right" vertical="center"/>
    </xf>
    <xf numFmtId="0" fontId="7" fillId="4" borderId="68" xfId="11" applyFont="1" applyFill="1" applyBorder="1" applyAlignment="1">
      <alignment horizontal="right" vertical="center" wrapText="1"/>
    </xf>
    <xf numFmtId="0" fontId="7" fillId="4" borderId="16" xfId="11" applyFont="1" applyFill="1" applyBorder="1" applyAlignment="1">
      <alignment horizontal="right" vertical="center" wrapText="1"/>
    </xf>
    <xf numFmtId="0" fontId="7" fillId="4" borderId="15" xfId="11" applyFont="1" applyFill="1" applyBorder="1" applyAlignment="1">
      <alignment horizontal="right" vertical="center" wrapText="1"/>
    </xf>
    <xf numFmtId="0" fontId="7" fillId="0" borderId="52" xfId="11" applyFont="1" applyBorder="1" applyAlignment="1">
      <alignment horizontal="center" vertical="center" wrapText="1"/>
    </xf>
    <xf numFmtId="0" fontId="7" fillId="0" borderId="53" xfId="11" applyFont="1" applyBorder="1" applyAlignment="1">
      <alignment horizontal="center" vertical="center" wrapText="1"/>
    </xf>
    <xf numFmtId="0" fontId="7" fillId="0" borderId="51" xfId="11" applyFont="1" applyBorder="1" applyAlignment="1">
      <alignment horizontal="center" vertical="center" wrapText="1"/>
    </xf>
    <xf numFmtId="0" fontId="7" fillId="7" borderId="22" xfId="11" applyFont="1" applyFill="1" applyBorder="1" applyAlignment="1">
      <alignment horizontal="justify" vertical="center"/>
    </xf>
    <xf numFmtId="0" fontId="7" fillId="7" borderId="13" xfId="11" applyFont="1" applyFill="1" applyBorder="1" applyAlignment="1">
      <alignment horizontal="justify" vertical="center"/>
    </xf>
    <xf numFmtId="0" fontId="7" fillId="7" borderId="23" xfId="11" applyFont="1" applyFill="1" applyBorder="1" applyAlignment="1">
      <alignment horizontal="justify" vertical="center"/>
    </xf>
    <xf numFmtId="174" fontId="7" fillId="7" borderId="13" xfId="11" applyNumberFormat="1" applyFont="1" applyFill="1" applyBorder="1" applyAlignment="1">
      <alignment horizontal="center" vertical="center" wrapText="1"/>
    </xf>
    <xf numFmtId="174" fontId="7" fillId="7" borderId="23" xfId="11" applyNumberFormat="1" applyFont="1" applyFill="1" applyBorder="1" applyAlignment="1">
      <alignment horizontal="center" vertical="center" wrapText="1"/>
    </xf>
    <xf numFmtId="0" fontId="7" fillId="7" borderId="68" xfId="11" applyFont="1" applyFill="1" applyBorder="1" applyAlignment="1">
      <alignment horizontal="center" vertical="center"/>
    </xf>
    <xf numFmtId="0" fontId="7" fillId="7" borderId="16" xfId="11" applyFont="1" applyFill="1" applyBorder="1" applyAlignment="1">
      <alignment horizontal="center" vertical="center"/>
    </xf>
    <xf numFmtId="0" fontId="7" fillId="7" borderId="15" xfId="11" applyFont="1" applyFill="1" applyBorder="1" applyAlignment="1">
      <alignment horizontal="center" vertical="center"/>
    </xf>
    <xf numFmtId="173" fontId="7" fillId="7" borderId="14" xfId="11" applyNumberFormat="1" applyFont="1" applyFill="1" applyBorder="1" applyAlignment="1">
      <alignment horizontal="center" vertical="center" wrapText="1"/>
    </xf>
    <xf numFmtId="173" fontId="7" fillId="7" borderId="15" xfId="11" applyNumberFormat="1" applyFont="1" applyFill="1" applyBorder="1" applyAlignment="1">
      <alignment horizontal="center" vertical="center" wrapText="1"/>
    </xf>
    <xf numFmtId="0" fontId="7" fillId="7" borderId="10" xfId="10" applyFont="1" applyFill="1" applyBorder="1" applyAlignment="1">
      <alignment horizontal="center" vertical="center"/>
    </xf>
    <xf numFmtId="0" fontId="7" fillId="7" borderId="11" xfId="10" applyFont="1" applyFill="1" applyBorder="1" applyAlignment="1">
      <alignment horizontal="center" vertical="center"/>
    </xf>
    <xf numFmtId="0" fontId="7" fillId="7" borderId="12" xfId="10" applyFont="1" applyFill="1" applyBorder="1" applyAlignment="1">
      <alignment horizontal="center" vertical="center"/>
    </xf>
    <xf numFmtId="0" fontId="7" fillId="7" borderId="32" xfId="11" applyFont="1" applyFill="1" applyBorder="1" applyAlignment="1">
      <alignment horizontal="justify" vertical="center"/>
    </xf>
    <xf numFmtId="0" fontId="7" fillId="7" borderId="33" xfId="11" applyFont="1" applyFill="1" applyBorder="1" applyAlignment="1">
      <alignment horizontal="justify" vertical="center"/>
    </xf>
    <xf numFmtId="0" fontId="7" fillId="7" borderId="34" xfId="11" applyFont="1" applyFill="1" applyBorder="1" applyAlignment="1">
      <alignment horizontal="justify" vertical="center"/>
    </xf>
    <xf numFmtId="179" fontId="7" fillId="2" borderId="62" xfId="13" applyNumberFormat="1" applyFont="1" applyFill="1" applyBorder="1" applyAlignment="1">
      <alignment horizontal="right" vertical="center"/>
    </xf>
    <xf numFmtId="179" fontId="7" fillId="2" borderId="53" xfId="13" applyNumberFormat="1" applyFont="1" applyFill="1" applyBorder="1" applyAlignment="1">
      <alignment horizontal="right" vertical="center"/>
    </xf>
    <xf numFmtId="0" fontId="7" fillId="7" borderId="54" xfId="11" applyFont="1" applyFill="1" applyBorder="1" applyAlignment="1">
      <alignment horizontal="center" vertical="center"/>
    </xf>
    <xf numFmtId="0" fontId="7" fillId="7" borderId="44" xfId="11" applyFont="1" applyFill="1" applyBorder="1" applyAlignment="1">
      <alignment horizontal="center" vertical="center"/>
    </xf>
    <xf numFmtId="0" fontId="7" fillId="0" borderId="20" xfId="5" applyFont="1" applyBorder="1" applyAlignment="1">
      <alignment horizontal="left" vertical="center" wrapText="1"/>
    </xf>
    <xf numFmtId="0" fontId="7" fillId="0" borderId="21" xfId="5" applyFont="1" applyBorder="1" applyAlignment="1">
      <alignment horizontal="left" vertical="center" wrapText="1"/>
    </xf>
    <xf numFmtId="0" fontId="7" fillId="7" borderId="56" xfId="5" applyFont="1" applyFill="1" applyBorder="1" applyAlignment="1">
      <alignment horizontal="center" vertical="center"/>
    </xf>
    <xf numFmtId="176" fontId="7" fillId="7" borderId="56" xfId="14" applyNumberFormat="1" applyFont="1" applyFill="1" applyBorder="1" applyAlignment="1">
      <alignment horizontal="center" vertical="center" wrapText="1"/>
    </xf>
    <xf numFmtId="176" fontId="7" fillId="7" borderId="74" xfId="14" applyNumberFormat="1" applyFont="1" applyFill="1" applyBorder="1" applyAlignment="1">
      <alignment horizontal="center" vertical="center" wrapText="1"/>
    </xf>
    <xf numFmtId="10" fontId="0" fillId="0" borderId="15" xfId="3" applyNumberFormat="1" applyFont="1" applyBorder="1" applyAlignment="1">
      <alignment horizontal="center"/>
    </xf>
    <xf numFmtId="10" fontId="0" fillId="0" borderId="13" xfId="3" applyNumberFormat="1" applyFont="1" applyBorder="1" applyAlignment="1">
      <alignment horizontal="center"/>
    </xf>
    <xf numFmtId="10" fontId="0" fillId="0" borderId="23" xfId="3" applyNumberFormat="1" applyFont="1" applyBorder="1" applyAlignment="1">
      <alignment horizontal="center"/>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21" fillId="5" borderId="14" xfId="17" applyFont="1" applyFill="1" applyBorder="1" applyAlignment="1">
      <alignment horizontal="center" vertical="center" wrapText="1"/>
    </xf>
    <xf numFmtId="0" fontId="21" fillId="5" borderId="16" xfId="17" applyFont="1" applyFill="1" applyBorder="1" applyAlignment="1">
      <alignment horizontal="center" vertical="center" wrapText="1"/>
    </xf>
    <xf numFmtId="0" fontId="23" fillId="5" borderId="16" xfId="17" applyFont="1" applyFill="1" applyBorder="1" applyAlignment="1">
      <alignment horizontal="center" vertical="center" wrapText="1"/>
    </xf>
    <xf numFmtId="0" fontId="21" fillId="5" borderId="15" xfId="17" applyFont="1" applyFill="1" applyBorder="1" applyAlignment="1">
      <alignment horizontal="center" vertical="center" wrapText="1"/>
    </xf>
    <xf numFmtId="0" fontId="21" fillId="5" borderId="13" xfId="17" applyFont="1" applyFill="1" applyBorder="1" applyAlignment="1">
      <alignment horizontal="center" vertical="center"/>
    </xf>
    <xf numFmtId="0" fontId="21" fillId="5" borderId="14" xfId="17" applyFont="1" applyFill="1" applyBorder="1" applyAlignment="1">
      <alignment horizontal="center" vertical="center"/>
    </xf>
    <xf numFmtId="0" fontId="21" fillId="5" borderId="15" xfId="17" applyFont="1" applyFill="1" applyBorder="1" applyAlignment="1">
      <alignment horizontal="center" vertical="center"/>
    </xf>
    <xf numFmtId="0" fontId="21" fillId="0" borderId="19" xfId="17" applyFont="1" applyBorder="1" applyAlignment="1">
      <alignment horizontal="center" vertical="center"/>
    </xf>
    <xf numFmtId="0" fontId="21" fillId="0" borderId="20" xfId="17" applyFont="1" applyBorder="1" applyAlignment="1">
      <alignment horizontal="center" vertical="center"/>
    </xf>
    <xf numFmtId="0" fontId="21" fillId="0" borderId="24" xfId="17" applyFont="1" applyBorder="1" applyAlignment="1">
      <alignment horizontal="center" vertical="center"/>
    </xf>
    <xf numFmtId="0" fontId="21" fillId="5" borderId="19" xfId="17" applyFont="1" applyFill="1" applyBorder="1" applyAlignment="1">
      <alignment horizontal="left" vertical="center"/>
    </xf>
    <xf numFmtId="0" fontId="21" fillId="5" borderId="20" xfId="17" applyFont="1" applyFill="1" applyBorder="1" applyAlignment="1">
      <alignment horizontal="left" vertical="center"/>
    </xf>
    <xf numFmtId="0" fontId="21" fillId="5" borderId="21" xfId="17" applyFont="1" applyFill="1" applyBorder="1" applyAlignment="1">
      <alignment horizontal="left" vertical="center"/>
    </xf>
    <xf numFmtId="167" fontId="21" fillId="5" borderId="13" xfId="17" applyNumberFormat="1" applyFont="1" applyFill="1" applyBorder="1" applyAlignment="1">
      <alignment vertical="center"/>
    </xf>
    <xf numFmtId="167" fontId="21" fillId="5" borderId="23" xfId="17" applyNumberFormat="1" applyFont="1" applyFill="1" applyBorder="1" applyAlignment="1">
      <alignment vertical="center"/>
    </xf>
    <xf numFmtId="37" fontId="21" fillId="0" borderId="4" xfId="17" applyNumberFormat="1" applyFont="1" applyBorder="1" applyAlignment="1">
      <alignment horizontal="right" vertical="center"/>
    </xf>
    <xf numFmtId="37" fontId="21" fillId="0" borderId="5" xfId="17" applyNumberFormat="1" applyFont="1" applyBorder="1" applyAlignment="1">
      <alignment horizontal="right" vertical="center"/>
    </xf>
    <xf numFmtId="37" fontId="21" fillId="0" borderId="65" xfId="17" applyNumberFormat="1" applyFont="1" applyBorder="1" applyAlignment="1">
      <alignment horizontal="right" vertical="center"/>
    </xf>
    <xf numFmtId="0" fontId="21" fillId="5" borderId="20" xfId="17" applyFont="1" applyFill="1" applyBorder="1" applyAlignment="1">
      <alignment vertical="center"/>
    </xf>
    <xf numFmtId="0" fontId="21" fillId="5" borderId="21" xfId="17" applyFont="1" applyFill="1" applyBorder="1" applyAlignment="1">
      <alignment vertical="center"/>
    </xf>
    <xf numFmtId="0" fontId="21" fillId="0" borderId="22" xfId="17" applyFont="1" applyBorder="1" applyAlignment="1">
      <alignment horizontal="right" vertical="center"/>
    </xf>
    <xf numFmtId="0" fontId="21" fillId="0" borderId="13" xfId="17" applyFont="1" applyBorder="1" applyAlignment="1">
      <alignment horizontal="right" vertical="center"/>
    </xf>
    <xf numFmtId="0" fontId="21" fillId="0" borderId="24" xfId="17" applyFont="1" applyBorder="1" applyAlignment="1">
      <alignment horizontal="right" vertical="center"/>
    </xf>
    <xf numFmtId="0" fontId="21" fillId="0" borderId="25" xfId="17" applyFont="1" applyBorder="1" applyAlignment="1">
      <alignment horizontal="right" vertical="center"/>
    </xf>
    <xf numFmtId="0" fontId="21" fillId="0" borderId="10" xfId="17" applyFont="1" applyBorder="1" applyAlignment="1">
      <alignment horizontal="center" vertical="center"/>
    </xf>
    <xf numFmtId="0" fontId="21" fillId="0" borderId="11" xfId="17" applyFont="1" applyBorder="1" applyAlignment="1">
      <alignment horizontal="center" vertical="center"/>
    </xf>
    <xf numFmtId="0" fontId="21" fillId="0" borderId="12" xfId="17" applyFont="1" applyBorder="1" applyAlignment="1">
      <alignment horizontal="center" vertical="center"/>
    </xf>
    <xf numFmtId="37" fontId="21" fillId="0" borderId="10" xfId="17" applyNumberFormat="1" applyFont="1" applyBorder="1" applyAlignment="1">
      <alignment horizontal="right" vertical="center"/>
    </xf>
    <xf numFmtId="37" fontId="21" fillId="0" borderId="11" xfId="17" applyNumberFormat="1" applyFont="1" applyBorder="1" applyAlignment="1">
      <alignment horizontal="right" vertical="center"/>
    </xf>
    <xf numFmtId="37" fontId="21" fillId="0" borderId="58" xfId="17" applyNumberFormat="1" applyFont="1" applyBorder="1" applyAlignment="1">
      <alignment horizontal="right" vertical="center"/>
    </xf>
    <xf numFmtId="0" fontId="21" fillId="0" borderId="19" xfId="17" applyFont="1" applyBorder="1" applyAlignment="1">
      <alignment horizontal="right" vertical="center"/>
    </xf>
    <xf numFmtId="0" fontId="21" fillId="0" borderId="20" xfId="17" applyFont="1" applyBorder="1" applyAlignment="1">
      <alignment horizontal="right" vertical="center"/>
    </xf>
    <xf numFmtId="0" fontId="7" fillId="5" borderId="10" xfId="11" applyFont="1" applyFill="1" applyBorder="1" applyAlignment="1">
      <alignment horizontal="center" vertical="center"/>
    </xf>
    <xf numFmtId="0" fontId="7" fillId="5" borderId="11" xfId="11" applyFont="1" applyFill="1" applyBorder="1" applyAlignment="1">
      <alignment horizontal="center" vertical="center"/>
    </xf>
    <xf numFmtId="44" fontId="5" fillId="0" borderId="27" xfId="0" applyNumberFormat="1" applyFont="1" applyBorder="1" applyAlignment="1">
      <alignment horizontal="center" vertical="center"/>
    </xf>
    <xf numFmtId="0" fontId="7" fillId="5" borderId="10" xfId="11" applyFont="1" applyFill="1" applyBorder="1" applyAlignment="1">
      <alignment horizontal="justify" vertical="center"/>
    </xf>
    <xf numFmtId="0" fontId="7" fillId="5" borderId="11" xfId="11" applyFont="1" applyFill="1" applyBorder="1" applyAlignment="1">
      <alignment horizontal="justify" vertical="center"/>
    </xf>
    <xf numFmtId="0" fontId="7" fillId="5" borderId="12" xfId="11" applyFont="1" applyFill="1" applyBorder="1" applyAlignment="1">
      <alignment horizontal="justify" vertical="center"/>
    </xf>
    <xf numFmtId="0" fontId="7" fillId="5" borderId="10" xfId="10" applyFont="1" applyFill="1" applyBorder="1" applyAlignment="1">
      <alignment horizontal="center" vertical="center"/>
    </xf>
    <xf numFmtId="0" fontId="7" fillId="5" borderId="11" xfId="10" applyFont="1" applyFill="1" applyBorder="1" applyAlignment="1">
      <alignment horizontal="center" vertical="center"/>
    </xf>
    <xf numFmtId="0" fontId="7" fillId="5" borderId="12" xfId="10" applyFont="1" applyFill="1" applyBorder="1" applyAlignment="1">
      <alignment horizontal="center" vertical="center"/>
    </xf>
    <xf numFmtId="0" fontId="7" fillId="5" borderId="32" xfId="11" applyFont="1" applyFill="1" applyBorder="1" applyAlignment="1">
      <alignment horizontal="justify" vertical="center"/>
    </xf>
    <xf numFmtId="0" fontId="7" fillId="5" borderId="33" xfId="11" applyFont="1" applyFill="1" applyBorder="1" applyAlignment="1">
      <alignment horizontal="justify" vertical="center"/>
    </xf>
    <xf numFmtId="0" fontId="7" fillId="5" borderId="34" xfId="11" applyFont="1" applyFill="1" applyBorder="1" applyAlignment="1">
      <alignment horizontal="justify" vertical="center"/>
    </xf>
    <xf numFmtId="0" fontId="7" fillId="5" borderId="30" xfId="5" applyFont="1" applyFill="1" applyBorder="1" applyAlignment="1">
      <alignment horizontal="center" vertical="center"/>
    </xf>
    <xf numFmtId="0" fontId="7" fillId="5" borderId="31" xfId="5" applyFont="1" applyFill="1" applyBorder="1" applyAlignment="1">
      <alignment horizontal="center" vertical="center"/>
    </xf>
    <xf numFmtId="0" fontId="7" fillId="5" borderId="74" xfId="5" applyFont="1" applyFill="1" applyBorder="1" applyAlignment="1">
      <alignment horizontal="center" vertical="center"/>
    </xf>
    <xf numFmtId="0" fontId="7" fillId="5" borderId="56" xfId="5" applyFont="1" applyFill="1" applyBorder="1" applyAlignment="1">
      <alignment horizontal="center" vertical="center"/>
    </xf>
    <xf numFmtId="176" fontId="7" fillId="5" borderId="56" xfId="14" applyNumberFormat="1" applyFont="1" applyFill="1" applyBorder="1" applyAlignment="1">
      <alignment horizontal="center" vertical="center" wrapText="1"/>
    </xf>
    <xf numFmtId="176" fontId="7" fillId="5" borderId="74" xfId="14" applyNumberFormat="1" applyFont="1" applyFill="1" applyBorder="1" applyAlignment="1">
      <alignment horizontal="center" vertical="center" wrapText="1"/>
    </xf>
    <xf numFmtId="0" fontId="7" fillId="5" borderId="54" xfId="11" applyFont="1" applyFill="1" applyBorder="1" applyAlignment="1">
      <alignment horizontal="center" vertical="center"/>
    </xf>
    <xf numFmtId="0" fontId="7" fillId="5" borderId="44" xfId="11" applyFont="1" applyFill="1" applyBorder="1" applyAlignment="1">
      <alignment horizontal="center" vertical="center"/>
    </xf>
    <xf numFmtId="0" fontId="7" fillId="0" borderId="7" xfId="11" applyFont="1" applyBorder="1" applyAlignment="1">
      <alignment horizontal="right" vertical="center" wrapText="1"/>
    </xf>
    <xf numFmtId="0" fontId="7" fillId="0" borderId="0" xfId="11" applyFont="1" applyAlignment="1">
      <alignment horizontal="right" vertical="center" wrapText="1"/>
    </xf>
    <xf numFmtId="0" fontId="7" fillId="2" borderId="10" xfId="11" applyFont="1" applyFill="1" applyBorder="1" applyAlignment="1">
      <alignment horizontal="right" vertical="center" wrapText="1"/>
    </xf>
    <xf numFmtId="0" fontId="7" fillId="2" borderId="11" xfId="11" applyFont="1" applyFill="1" applyBorder="1" applyAlignment="1">
      <alignment horizontal="right" vertical="center" wrapText="1"/>
    </xf>
    <xf numFmtId="0" fontId="7" fillId="2" borderId="58" xfId="11" applyFont="1" applyFill="1" applyBorder="1" applyAlignment="1">
      <alignment horizontal="right" vertical="center" wrapText="1"/>
    </xf>
    <xf numFmtId="0" fontId="7" fillId="0" borderId="40" xfId="5" applyFont="1" applyBorder="1" applyAlignment="1">
      <alignment horizontal="left" vertical="center" wrapText="1"/>
    </xf>
    <xf numFmtId="0" fontId="7" fillId="0" borderId="42" xfId="5" applyFont="1" applyBorder="1" applyAlignment="1">
      <alignment horizontal="left" vertical="center" wrapText="1"/>
    </xf>
    <xf numFmtId="0" fontId="6" fillId="0" borderId="36" xfId="11" applyBorder="1" applyAlignment="1">
      <alignment horizontal="left" vertical="center" wrapText="1"/>
    </xf>
    <xf numFmtId="0" fontId="6" fillId="0" borderId="20" xfId="11" applyBorder="1" applyAlignment="1">
      <alignment horizontal="left" vertical="center" wrapText="1"/>
    </xf>
    <xf numFmtId="179" fontId="6" fillId="0" borderId="10" xfId="14" applyNumberFormat="1" applyFont="1" applyFill="1" applyBorder="1" applyAlignment="1">
      <alignment horizontal="center" vertical="center" wrapText="1"/>
    </xf>
    <xf numFmtId="179" fontId="6" fillId="0" borderId="12" xfId="14" applyNumberFormat="1" applyFont="1" applyFill="1" applyBorder="1" applyAlignment="1">
      <alignment horizontal="center" vertical="center" wrapText="1"/>
    </xf>
    <xf numFmtId="179" fontId="6" fillId="0" borderId="20" xfId="14" applyNumberFormat="1" applyFont="1" applyFill="1" applyBorder="1" applyAlignment="1">
      <alignment horizontal="right" vertical="center" wrapText="1"/>
    </xf>
    <xf numFmtId="179" fontId="6" fillId="0" borderId="21" xfId="14" applyNumberFormat="1" applyFont="1" applyFill="1" applyBorder="1" applyAlignment="1">
      <alignment horizontal="right" vertical="center" wrapText="1"/>
    </xf>
    <xf numFmtId="179" fontId="6" fillId="0" borderId="4" xfId="14" applyNumberFormat="1" applyFont="1" applyFill="1" applyBorder="1" applyAlignment="1">
      <alignment horizontal="center" vertical="center" wrapText="1"/>
    </xf>
    <xf numFmtId="179" fontId="6" fillId="0" borderId="6" xfId="14" applyNumberFormat="1" applyFont="1" applyFill="1" applyBorder="1" applyAlignment="1">
      <alignment horizontal="center" vertical="center" wrapText="1"/>
    </xf>
    <xf numFmtId="178" fontId="6" fillId="0" borderId="20" xfId="11" applyNumberFormat="1" applyBorder="1" applyAlignment="1">
      <alignment horizontal="center" vertical="center" wrapText="1"/>
    </xf>
    <xf numFmtId="179" fontId="7" fillId="2" borderId="58" xfId="13" applyNumberFormat="1" applyFont="1" applyFill="1" applyBorder="1" applyAlignment="1">
      <alignment horizontal="right" vertical="center"/>
    </xf>
    <xf numFmtId="179" fontId="7" fillId="2" borderId="59" xfId="13" applyNumberFormat="1" applyFont="1" applyFill="1" applyBorder="1" applyAlignment="1">
      <alignment horizontal="right" vertical="center"/>
    </xf>
    <xf numFmtId="0" fontId="7" fillId="0" borderId="40" xfId="11" applyFont="1" applyBorder="1" applyAlignment="1">
      <alignment horizontal="center" vertical="center" wrapText="1"/>
    </xf>
    <xf numFmtId="0" fontId="7" fillId="0" borderId="42" xfId="11" applyFont="1" applyBorder="1" applyAlignment="1">
      <alignment horizontal="center" vertical="center" wrapText="1"/>
    </xf>
    <xf numFmtId="0" fontId="8" fillId="5" borderId="24" xfId="11" applyFont="1" applyFill="1" applyBorder="1" applyAlignment="1">
      <alignment horizontal="center" vertical="center" wrapText="1"/>
    </xf>
    <xf numFmtId="0" fontId="8" fillId="5" borderId="25" xfId="11" applyFont="1" applyFill="1" applyBorder="1" applyAlignment="1">
      <alignment horizontal="center" vertical="center" wrapText="1"/>
    </xf>
    <xf numFmtId="180" fontId="8" fillId="5" borderId="25" xfId="14" applyNumberFormat="1" applyFont="1" applyFill="1" applyBorder="1" applyAlignment="1">
      <alignment horizontal="right" vertical="center" wrapText="1"/>
    </xf>
    <xf numFmtId="180" fontId="8" fillId="5" borderId="26" xfId="14" applyNumberFormat="1" applyFont="1" applyFill="1" applyBorder="1" applyAlignment="1">
      <alignment horizontal="right" vertical="center" wrapText="1"/>
    </xf>
    <xf numFmtId="0" fontId="6" fillId="0" borderId="63" xfId="5" applyBorder="1" applyAlignment="1">
      <alignment horizontal="center" vertical="center" wrapText="1"/>
    </xf>
    <xf numFmtId="0" fontId="6" fillId="0" borderId="36" xfId="5" applyBorder="1" applyAlignment="1">
      <alignment horizontal="center" vertical="center" wrapText="1"/>
    </xf>
    <xf numFmtId="0" fontId="6" fillId="0" borderId="28" xfId="5" applyBorder="1" applyAlignment="1">
      <alignment horizontal="center" vertical="center" wrapText="1"/>
    </xf>
    <xf numFmtId="0" fontId="8" fillId="5" borderId="22" xfId="11" applyFont="1" applyFill="1" applyBorder="1" applyAlignment="1">
      <alignment horizontal="center" vertical="center" wrapText="1"/>
    </xf>
    <xf numFmtId="0" fontId="8" fillId="5" borderId="13" xfId="11" applyFont="1" applyFill="1" applyBorder="1" applyAlignment="1">
      <alignment horizontal="center" vertical="center" wrapText="1"/>
    </xf>
    <xf numFmtId="4" fontId="8" fillId="5" borderId="13" xfId="14" applyNumberFormat="1" applyFont="1" applyFill="1" applyBorder="1" applyAlignment="1">
      <alignment horizontal="right" vertical="center" wrapText="1"/>
    </xf>
    <xf numFmtId="4" fontId="8" fillId="5" borderId="23" xfId="14" applyNumberFormat="1" applyFont="1" applyFill="1" applyBorder="1" applyAlignment="1">
      <alignment horizontal="right" vertical="center" wrapText="1"/>
    </xf>
    <xf numFmtId="0" fontId="8" fillId="5" borderId="68" xfId="11" applyFont="1" applyFill="1" applyBorder="1" applyAlignment="1">
      <alignment horizontal="center" vertical="center" wrapText="1"/>
    </xf>
    <xf numFmtId="0" fontId="8" fillId="5" borderId="16" xfId="11" applyFont="1" applyFill="1" applyBorder="1" applyAlignment="1">
      <alignment horizontal="center" vertical="center" wrapText="1"/>
    </xf>
    <xf numFmtId="0" fontId="8" fillId="5" borderId="15" xfId="11" applyFont="1" applyFill="1" applyBorder="1" applyAlignment="1">
      <alignment horizontal="center" vertical="center" wrapText="1"/>
    </xf>
    <xf numFmtId="180" fontId="8" fillId="5" borderId="13" xfId="14" applyNumberFormat="1" applyFont="1" applyFill="1" applyBorder="1" applyAlignment="1">
      <alignment horizontal="right" vertical="center" wrapText="1"/>
    </xf>
    <xf numFmtId="180" fontId="8" fillId="5" borderId="23" xfId="14" applyNumberFormat="1" applyFont="1" applyFill="1" applyBorder="1" applyAlignment="1">
      <alignment horizontal="right" vertical="center" wrapText="1"/>
    </xf>
    <xf numFmtId="0" fontId="6" fillId="0" borderId="14" xfId="5" applyBorder="1" applyAlignment="1">
      <alignment horizontal="center" vertical="center" wrapText="1"/>
    </xf>
    <xf numFmtId="0" fontId="6" fillId="0" borderId="16" xfId="5" applyBorder="1" applyAlignment="1">
      <alignment horizontal="center" vertical="center" wrapText="1"/>
    </xf>
    <xf numFmtId="0" fontId="6" fillId="0" borderId="15" xfId="5" applyBorder="1" applyAlignment="1">
      <alignment horizontal="center" vertical="center" wrapText="1"/>
    </xf>
    <xf numFmtId="0" fontId="16" fillId="0" borderId="10" xfId="7" applyFont="1" applyBorder="1" applyAlignment="1">
      <alignment horizontal="center" vertical="center" wrapText="1"/>
    </xf>
    <xf numFmtId="0" fontId="16" fillId="0" borderId="11" xfId="7" applyFont="1" applyBorder="1" applyAlignment="1">
      <alignment horizontal="center" vertical="center" wrapText="1"/>
    </xf>
    <xf numFmtId="0" fontId="16" fillId="0" borderId="12" xfId="7" applyFont="1" applyBorder="1" applyAlignment="1">
      <alignment horizontal="center" vertical="center" wrapText="1"/>
    </xf>
    <xf numFmtId="0" fontId="7" fillId="5" borderId="10" xfId="7" applyFont="1" applyFill="1" applyBorder="1" applyAlignment="1">
      <alignment horizontal="center" vertical="center" wrapText="1"/>
    </xf>
    <xf numFmtId="0" fontId="7" fillId="5" borderId="11" xfId="7" applyFont="1" applyFill="1" applyBorder="1" applyAlignment="1">
      <alignment horizontal="center" vertical="center" wrapText="1"/>
    </xf>
    <xf numFmtId="0" fontId="7" fillId="5" borderId="12" xfId="7" applyFont="1" applyFill="1" applyBorder="1" applyAlignment="1">
      <alignment horizontal="center" vertical="center" wrapText="1"/>
    </xf>
    <xf numFmtId="0" fontId="18" fillId="5" borderId="10" xfId="0" applyFont="1" applyFill="1" applyBorder="1" applyAlignment="1">
      <alignment horizontal="right"/>
    </xf>
    <xf numFmtId="0" fontId="18" fillId="5" borderId="11" xfId="0" applyFont="1" applyFill="1" applyBorder="1" applyAlignment="1">
      <alignment horizontal="right"/>
    </xf>
  </cellXfs>
  <cellStyles count="76">
    <cellStyle name="Millares" xfId="1" builtinId="3"/>
    <cellStyle name="Millares [0] 2" xfId="36" xr:uid="{D94672D2-06A8-4D8F-BEFA-C4C3B9C57BA7}"/>
    <cellStyle name="Millares 13 2 5" xfId="14" xr:uid="{00000000-0005-0000-0000-000001000000}"/>
    <cellStyle name="Millares 13 2 5 2" xfId="37" xr:uid="{A29E42B7-663A-4647-AB1B-69D935584A08}"/>
    <cellStyle name="Millares 16" xfId="38" xr:uid="{AEAF8CFB-BF2B-496D-88D7-C055E7831CED}"/>
    <cellStyle name="Millares 2" xfId="9" xr:uid="{00000000-0005-0000-0000-000002000000}"/>
    <cellStyle name="Millares 2 2" xfId="26" xr:uid="{57A311F4-6C78-4CDB-A07A-FEF23D7CFEB9}"/>
    <cellStyle name="Millares 2 3" xfId="39" xr:uid="{C1B573B1-8A54-466F-90EE-097933691646}"/>
    <cellStyle name="Millares 3" xfId="30" xr:uid="{BC1D8CF3-0F01-4CBA-8476-E0222381399A}"/>
    <cellStyle name="Millares 3 2" xfId="40" xr:uid="{1AF6A79A-50CD-4B14-8073-2CD37319E3FE}"/>
    <cellStyle name="Millares 4" xfId="35" xr:uid="{38F0E127-F7BD-48F3-A966-710B02511964}"/>
    <cellStyle name="Millares 5" xfId="52" xr:uid="{64D6490E-3365-4F1E-8C87-24708D62241D}"/>
    <cellStyle name="Millares 5 3" xfId="41" xr:uid="{9169FB75-0167-4A55-990A-D887A62567F7}"/>
    <cellStyle name="Millares 6" xfId="42" xr:uid="{B7D91C8D-A71A-46C4-BE58-AEB00D85112B}"/>
    <cellStyle name="Millares 8" xfId="43" xr:uid="{C96BD3E4-7D31-4554-9A1C-8D900C6E46B9}"/>
    <cellStyle name="Millares_PRESUPUESTO  AMBIENTAL Y SOCIAL anexo 8A 2" xfId="15" xr:uid="{00000000-0005-0000-0000-000003000000}"/>
    <cellStyle name="Millares_PRESUPUESTOS Preliminares 2" xfId="13" xr:uid="{00000000-0005-0000-0000-000004000000}"/>
    <cellStyle name="Moneda" xfId="2" builtinId="4"/>
    <cellStyle name="Moneda [0] 2" xfId="4" xr:uid="{00000000-0005-0000-0000-000006000000}"/>
    <cellStyle name="Moneda [0] 3" xfId="45" xr:uid="{43E7DD77-2CC4-4A34-8190-1CEA80553A14}"/>
    <cellStyle name="Moneda 17" xfId="46" xr:uid="{A0AA095C-5C37-4392-8FD4-CF61EFB46C36}"/>
    <cellStyle name="Moneda 2" xfId="6" xr:uid="{00000000-0005-0000-0000-000007000000}"/>
    <cellStyle name="Moneda 2 2" xfId="27" xr:uid="{5A5981A8-1092-440D-989F-32B18B202C4F}"/>
    <cellStyle name="Moneda 2 2 2" xfId="71" xr:uid="{B864A59B-E9A6-4715-96B3-369AAC0DCE9C}"/>
    <cellStyle name="Moneda 2 2 2 2 2" xfId="32" xr:uid="{F0FEDA8B-E6C4-4077-B025-E049BF7BDBE3}"/>
    <cellStyle name="Moneda 2 3" xfId="47" xr:uid="{39876AF6-FB5E-4154-BB25-F60CC2F33083}"/>
    <cellStyle name="Moneda 2 4" xfId="75" xr:uid="{2729016F-FFE2-4CC7-BF1E-10B6AD28E208}"/>
    <cellStyle name="Moneda 2 7 2" xfId="48" xr:uid="{5E5D02AE-F5EC-40B5-8D93-BF6DA67FDA9F}"/>
    <cellStyle name="Moneda 3" xfId="21" xr:uid="{3DF3B2C6-27F4-4847-927D-03EAE9C4183C}"/>
    <cellStyle name="Moneda 3 2" xfId="49" xr:uid="{1C11B933-9EE1-49F1-A77B-B57C467BF847}"/>
    <cellStyle name="Moneda 3 3" xfId="74" xr:uid="{832F74B3-F8CE-49E4-9300-E5BF02D9B077}"/>
    <cellStyle name="Moneda 4" xfId="31" xr:uid="{CEFE9C14-C762-4971-9A5C-53081B1EB089}"/>
    <cellStyle name="Moneda 4 2" xfId="69" xr:uid="{6921D465-EA43-42C4-B775-2EBDAAC6FDB1}"/>
    <cellStyle name="Moneda 4 3" xfId="72" xr:uid="{C7B67D25-9327-42FD-AAF8-27390323EB6F}"/>
    <cellStyle name="Moneda 4 5" xfId="50" xr:uid="{3B41F87F-FFB4-426C-8697-706AA83E7123}"/>
    <cellStyle name="Moneda 5" xfId="44" xr:uid="{393EB72E-7A97-485C-874A-5D740E35EA93}"/>
    <cellStyle name="Moneda 6" xfId="66" xr:uid="{16762251-1D10-4D71-AC8A-976CDDEC6382}"/>
    <cellStyle name="Moneda 7" xfId="67" xr:uid="{82F81BCB-D7C6-41A4-8FDD-1995E2B7814F}"/>
    <cellStyle name="Moneda 8 2" xfId="51" xr:uid="{D24ADECE-C124-4567-BBDE-D2A9483D7DE4}"/>
    <cellStyle name="Normal" xfId="0" builtinId="0"/>
    <cellStyle name="Normal 10" xfId="5" xr:uid="{00000000-0005-0000-0000-000009000000}"/>
    <cellStyle name="Normal 10 2" xfId="53" xr:uid="{E7C17FBA-6959-4BC1-B9DD-EC45A4FBC3F8}"/>
    <cellStyle name="Normal 11" xfId="68" xr:uid="{D2FFF9BF-8F0F-4603-B5ED-7128E31F62E3}"/>
    <cellStyle name="Normal 12 2" xfId="54" xr:uid="{432679C1-FA27-4851-811D-9401EEADDB26}"/>
    <cellStyle name="Normal 16" xfId="55" xr:uid="{75C756A3-2F33-4AC8-8EFC-5355D1A15AAD}"/>
    <cellStyle name="Normal 17" xfId="70" xr:uid="{8DF6CF02-05E5-4341-9E9C-A9916F566DE3}"/>
    <cellStyle name="Normal 2" xfId="22" xr:uid="{C78822F8-4073-4673-9C76-5D0909B4BB42}"/>
    <cellStyle name="Normal 2 10 2 2" xfId="34" xr:uid="{0F6FE5FA-DC04-4D82-AC08-61F632F9509D}"/>
    <cellStyle name="Normal 2 10 3" xfId="25" xr:uid="{A046F4FC-E273-42C0-8709-52AEEF2C050F}"/>
    <cellStyle name="Normal 2 2" xfId="24" xr:uid="{233E7F38-F151-4D90-88A9-C57781A92F56}"/>
    <cellStyle name="Normal 2 2 5" xfId="56" xr:uid="{41E4F4C1-C66A-4A06-B820-E6A60450D0CD}"/>
    <cellStyle name="Normal 2 3" xfId="73" xr:uid="{193A017C-86FC-481A-953A-955D6F549182}"/>
    <cellStyle name="Normal 3" xfId="7" xr:uid="{00000000-0005-0000-0000-00000A000000}"/>
    <cellStyle name="Normal 3 11" xfId="23" xr:uid="{CD5F2883-848B-4690-9A32-A773D111D6D0}"/>
    <cellStyle name="Normal 3 2" xfId="20" xr:uid="{CCEAA497-7BED-4235-9080-F3FBBA62EC9F}"/>
    <cellStyle name="Normal 3 2 2" xfId="28" xr:uid="{D5A31CFC-C322-4EA6-ACC7-3E6F5C49BC6E}"/>
    <cellStyle name="Normal 3 2 2 2" xfId="33" xr:uid="{3931C26E-3AB7-4BD0-8A11-204AE44D871E}"/>
    <cellStyle name="Normal 4 2" xfId="57" xr:uid="{0E8FEDA2-B903-46DA-BCB0-E8D46E6FABAD}"/>
    <cellStyle name="Normal 4 2 2 2 2" xfId="58" xr:uid="{FDDBAA32-336F-45BD-BF8A-BF3C08E0B3EF}"/>
    <cellStyle name="Normal 5" xfId="59" xr:uid="{96E6426F-2032-4B1C-9DB0-60F34672EA2B}"/>
    <cellStyle name="Normal_CALCULO DEL AIU 2011_revisar" xfId="18" xr:uid="{00000000-0005-0000-0000-00000B000000}"/>
    <cellStyle name="Normal_PPTO-ETAPA- I-07-SEPTIEMBRE-12" xfId="17" xr:uid="{00000000-0005-0000-0000-00000C000000}"/>
    <cellStyle name="Normal_PRESUPUESTO Ambiental_PPTO-CANTON NORTE KR 11 100-106 + ALAMEDA-16-OCTUBRE-2012" xfId="10" xr:uid="{00000000-0005-0000-0000-00000D000000}"/>
    <cellStyle name="Normal_PRESUPUESTOS Preliminares_PPTO-ETAPA- I-16-MAYO-12-PREPLIEGO" xfId="11" xr:uid="{00000000-0005-0000-0000-00000E000000}"/>
    <cellStyle name="Normal_PTO OFICIAL PREPLIEGO (CORREGIDO) 2" xfId="29" xr:uid="{6B357C11-7CCF-4E5A-982B-13937F25C047}"/>
    <cellStyle name="Porcentaje" xfId="3" builtinId="5"/>
    <cellStyle name="Porcentaje 2" xfId="8" xr:uid="{00000000-0005-0000-0000-000010000000}"/>
    <cellStyle name="Porcentaje 2 2" xfId="12" xr:uid="{00000000-0005-0000-0000-000011000000}"/>
    <cellStyle name="Porcentaje 2 3" xfId="60" xr:uid="{E8FF333A-7CC9-4767-B366-6A860E01A7AC}"/>
    <cellStyle name="Porcentaje 2 4 2" xfId="16" xr:uid="{00000000-0005-0000-0000-000012000000}"/>
    <cellStyle name="Porcentaje 3" xfId="61" xr:uid="{9F6FADD2-2EEB-4DD1-B2AE-F1251EC180A4}"/>
    <cellStyle name="Porcentaje 4" xfId="62" xr:uid="{D93F0D11-90B4-43C0-BFDA-308C6F0C6ACC}"/>
    <cellStyle name="Porcentaje 4 2" xfId="63" xr:uid="{DA868160-EF0D-4E83-9EA6-EE573964FE8D}"/>
    <cellStyle name="Porcentaje 4 2 2" xfId="64" xr:uid="{15A1E68E-DDE8-4AE4-804A-82DEE607CFBE}"/>
    <cellStyle name="Porcentaje 6" xfId="65" xr:uid="{B7469C1D-3BFB-45F7-B2D8-79DD7623964C}"/>
    <cellStyle name="Porcentual_CALCULO DEL AIU-2012" xfId="19" xr:uid="{00000000-0005-0000-0000-000013000000}"/>
  </cellStyles>
  <dxfs count="1">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1.xml"/><Relationship Id="rId21" Type="http://schemas.openxmlformats.org/officeDocument/2006/relationships/externalLink" Target="externalLinks/externalLink5.xml"/><Relationship Id="rId42" Type="http://schemas.openxmlformats.org/officeDocument/2006/relationships/externalLink" Target="externalLinks/externalLink26.xml"/><Relationship Id="rId63" Type="http://schemas.openxmlformats.org/officeDocument/2006/relationships/externalLink" Target="externalLinks/externalLink47.xml"/><Relationship Id="rId84" Type="http://schemas.openxmlformats.org/officeDocument/2006/relationships/externalLink" Target="externalLinks/externalLink68.xml"/><Relationship Id="rId16" Type="http://schemas.openxmlformats.org/officeDocument/2006/relationships/worksheet" Target="worksheets/sheet16.xml"/><Relationship Id="rId107" Type="http://schemas.openxmlformats.org/officeDocument/2006/relationships/externalLink" Target="externalLinks/externalLink91.xml"/><Relationship Id="rId11" Type="http://schemas.openxmlformats.org/officeDocument/2006/relationships/worksheet" Target="worksheets/sheet11.xml"/><Relationship Id="rId32" Type="http://schemas.openxmlformats.org/officeDocument/2006/relationships/externalLink" Target="externalLinks/externalLink16.xml"/><Relationship Id="rId37" Type="http://schemas.openxmlformats.org/officeDocument/2006/relationships/externalLink" Target="externalLinks/externalLink21.xml"/><Relationship Id="rId53" Type="http://schemas.openxmlformats.org/officeDocument/2006/relationships/externalLink" Target="externalLinks/externalLink37.xml"/><Relationship Id="rId58" Type="http://schemas.openxmlformats.org/officeDocument/2006/relationships/externalLink" Target="externalLinks/externalLink42.xml"/><Relationship Id="rId74" Type="http://schemas.openxmlformats.org/officeDocument/2006/relationships/externalLink" Target="externalLinks/externalLink58.xml"/><Relationship Id="rId79" Type="http://schemas.openxmlformats.org/officeDocument/2006/relationships/externalLink" Target="externalLinks/externalLink63.xml"/><Relationship Id="rId102" Type="http://schemas.openxmlformats.org/officeDocument/2006/relationships/externalLink" Target="externalLinks/externalLink86.xml"/><Relationship Id="rId123" Type="http://schemas.openxmlformats.org/officeDocument/2006/relationships/externalLink" Target="externalLinks/externalLink107.xml"/><Relationship Id="rId128" Type="http://schemas.openxmlformats.org/officeDocument/2006/relationships/externalLink" Target="externalLinks/externalLink112.xml"/><Relationship Id="rId5" Type="http://schemas.openxmlformats.org/officeDocument/2006/relationships/worksheet" Target="worksheets/sheet5.xml"/><Relationship Id="rId90" Type="http://schemas.openxmlformats.org/officeDocument/2006/relationships/externalLink" Target="externalLinks/externalLink74.xml"/><Relationship Id="rId95" Type="http://schemas.openxmlformats.org/officeDocument/2006/relationships/externalLink" Target="externalLinks/externalLink79.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43" Type="http://schemas.openxmlformats.org/officeDocument/2006/relationships/externalLink" Target="externalLinks/externalLink27.xml"/><Relationship Id="rId48" Type="http://schemas.openxmlformats.org/officeDocument/2006/relationships/externalLink" Target="externalLinks/externalLink32.xml"/><Relationship Id="rId64" Type="http://schemas.openxmlformats.org/officeDocument/2006/relationships/externalLink" Target="externalLinks/externalLink48.xml"/><Relationship Id="rId69" Type="http://schemas.openxmlformats.org/officeDocument/2006/relationships/externalLink" Target="externalLinks/externalLink53.xml"/><Relationship Id="rId113" Type="http://schemas.openxmlformats.org/officeDocument/2006/relationships/externalLink" Target="externalLinks/externalLink97.xml"/><Relationship Id="rId118" Type="http://schemas.openxmlformats.org/officeDocument/2006/relationships/externalLink" Target="externalLinks/externalLink102.xml"/><Relationship Id="rId134" Type="http://schemas.openxmlformats.org/officeDocument/2006/relationships/calcChain" Target="calcChain.xml"/><Relationship Id="rId80" Type="http://schemas.openxmlformats.org/officeDocument/2006/relationships/externalLink" Target="externalLinks/externalLink64.xml"/><Relationship Id="rId85" Type="http://schemas.openxmlformats.org/officeDocument/2006/relationships/externalLink" Target="externalLinks/externalLink69.xml"/><Relationship Id="rId12" Type="http://schemas.openxmlformats.org/officeDocument/2006/relationships/worksheet" Target="worksheets/sheet12.xml"/><Relationship Id="rId17" Type="http://schemas.openxmlformats.org/officeDocument/2006/relationships/externalLink" Target="externalLinks/externalLink1.xml"/><Relationship Id="rId33" Type="http://schemas.openxmlformats.org/officeDocument/2006/relationships/externalLink" Target="externalLinks/externalLink17.xml"/><Relationship Id="rId38" Type="http://schemas.openxmlformats.org/officeDocument/2006/relationships/externalLink" Target="externalLinks/externalLink22.xml"/><Relationship Id="rId59" Type="http://schemas.openxmlformats.org/officeDocument/2006/relationships/externalLink" Target="externalLinks/externalLink43.xml"/><Relationship Id="rId103" Type="http://schemas.openxmlformats.org/officeDocument/2006/relationships/externalLink" Target="externalLinks/externalLink87.xml"/><Relationship Id="rId108" Type="http://schemas.openxmlformats.org/officeDocument/2006/relationships/externalLink" Target="externalLinks/externalLink92.xml"/><Relationship Id="rId124" Type="http://schemas.openxmlformats.org/officeDocument/2006/relationships/externalLink" Target="externalLinks/externalLink108.xml"/><Relationship Id="rId129" Type="http://schemas.openxmlformats.org/officeDocument/2006/relationships/externalLink" Target="externalLinks/externalLink113.xml"/><Relationship Id="rId54" Type="http://schemas.openxmlformats.org/officeDocument/2006/relationships/externalLink" Target="externalLinks/externalLink38.xml"/><Relationship Id="rId70" Type="http://schemas.openxmlformats.org/officeDocument/2006/relationships/externalLink" Target="externalLinks/externalLink54.xml"/><Relationship Id="rId75" Type="http://schemas.openxmlformats.org/officeDocument/2006/relationships/externalLink" Target="externalLinks/externalLink59.xml"/><Relationship Id="rId91" Type="http://schemas.openxmlformats.org/officeDocument/2006/relationships/externalLink" Target="externalLinks/externalLink75.xml"/><Relationship Id="rId96" Type="http://schemas.openxmlformats.org/officeDocument/2006/relationships/externalLink" Target="externalLinks/externalLink8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49" Type="http://schemas.openxmlformats.org/officeDocument/2006/relationships/externalLink" Target="externalLinks/externalLink33.xml"/><Relationship Id="rId114" Type="http://schemas.openxmlformats.org/officeDocument/2006/relationships/externalLink" Target="externalLinks/externalLink98.xml"/><Relationship Id="rId119" Type="http://schemas.openxmlformats.org/officeDocument/2006/relationships/externalLink" Target="externalLinks/externalLink103.xml"/><Relationship Id="rId44" Type="http://schemas.openxmlformats.org/officeDocument/2006/relationships/externalLink" Target="externalLinks/externalLink28.xml"/><Relationship Id="rId60" Type="http://schemas.openxmlformats.org/officeDocument/2006/relationships/externalLink" Target="externalLinks/externalLink44.xml"/><Relationship Id="rId65" Type="http://schemas.openxmlformats.org/officeDocument/2006/relationships/externalLink" Target="externalLinks/externalLink49.xml"/><Relationship Id="rId81" Type="http://schemas.openxmlformats.org/officeDocument/2006/relationships/externalLink" Target="externalLinks/externalLink65.xml"/><Relationship Id="rId86" Type="http://schemas.openxmlformats.org/officeDocument/2006/relationships/externalLink" Target="externalLinks/externalLink70.xml"/><Relationship Id="rId130" Type="http://schemas.openxmlformats.org/officeDocument/2006/relationships/externalLink" Target="externalLinks/externalLink114.xml"/><Relationship Id="rId135" Type="http://schemas.microsoft.com/office/2017/10/relationships/person" Target="persons/person.xml"/><Relationship Id="rId13" Type="http://schemas.openxmlformats.org/officeDocument/2006/relationships/worksheet" Target="worksheets/sheet13.xml"/><Relationship Id="rId18" Type="http://schemas.openxmlformats.org/officeDocument/2006/relationships/externalLink" Target="externalLinks/externalLink2.xml"/><Relationship Id="rId39" Type="http://schemas.openxmlformats.org/officeDocument/2006/relationships/externalLink" Target="externalLinks/externalLink23.xml"/><Relationship Id="rId109" Type="http://schemas.openxmlformats.org/officeDocument/2006/relationships/externalLink" Target="externalLinks/externalLink93.xml"/><Relationship Id="rId34" Type="http://schemas.openxmlformats.org/officeDocument/2006/relationships/externalLink" Target="externalLinks/externalLink18.xml"/><Relationship Id="rId50" Type="http://schemas.openxmlformats.org/officeDocument/2006/relationships/externalLink" Target="externalLinks/externalLink34.xml"/><Relationship Id="rId55" Type="http://schemas.openxmlformats.org/officeDocument/2006/relationships/externalLink" Target="externalLinks/externalLink39.xml"/><Relationship Id="rId76" Type="http://schemas.openxmlformats.org/officeDocument/2006/relationships/externalLink" Target="externalLinks/externalLink60.xml"/><Relationship Id="rId97" Type="http://schemas.openxmlformats.org/officeDocument/2006/relationships/externalLink" Target="externalLinks/externalLink81.xml"/><Relationship Id="rId104" Type="http://schemas.openxmlformats.org/officeDocument/2006/relationships/externalLink" Target="externalLinks/externalLink88.xml"/><Relationship Id="rId120" Type="http://schemas.openxmlformats.org/officeDocument/2006/relationships/externalLink" Target="externalLinks/externalLink104.xml"/><Relationship Id="rId125"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55.xml"/><Relationship Id="rId92" Type="http://schemas.openxmlformats.org/officeDocument/2006/relationships/externalLink" Target="externalLinks/externalLink76.xml"/><Relationship Id="rId2" Type="http://schemas.openxmlformats.org/officeDocument/2006/relationships/worksheet" Target="worksheets/sheet2.xml"/><Relationship Id="rId29" Type="http://schemas.openxmlformats.org/officeDocument/2006/relationships/externalLink" Target="externalLinks/externalLink13.xml"/><Relationship Id="rId24" Type="http://schemas.openxmlformats.org/officeDocument/2006/relationships/externalLink" Target="externalLinks/externalLink8.xml"/><Relationship Id="rId40" Type="http://schemas.openxmlformats.org/officeDocument/2006/relationships/externalLink" Target="externalLinks/externalLink24.xml"/><Relationship Id="rId45" Type="http://schemas.openxmlformats.org/officeDocument/2006/relationships/externalLink" Target="externalLinks/externalLink29.xml"/><Relationship Id="rId66" Type="http://schemas.openxmlformats.org/officeDocument/2006/relationships/externalLink" Target="externalLinks/externalLink50.xml"/><Relationship Id="rId87" Type="http://schemas.openxmlformats.org/officeDocument/2006/relationships/externalLink" Target="externalLinks/externalLink71.xml"/><Relationship Id="rId110" Type="http://schemas.openxmlformats.org/officeDocument/2006/relationships/externalLink" Target="externalLinks/externalLink94.xml"/><Relationship Id="rId115" Type="http://schemas.openxmlformats.org/officeDocument/2006/relationships/externalLink" Target="externalLinks/externalLink99.xml"/><Relationship Id="rId131" Type="http://schemas.openxmlformats.org/officeDocument/2006/relationships/theme" Target="theme/theme1.xml"/><Relationship Id="rId61" Type="http://schemas.openxmlformats.org/officeDocument/2006/relationships/externalLink" Target="externalLinks/externalLink45.xml"/><Relationship Id="rId82" Type="http://schemas.openxmlformats.org/officeDocument/2006/relationships/externalLink" Target="externalLinks/externalLink66.xml"/><Relationship Id="rId19" Type="http://schemas.openxmlformats.org/officeDocument/2006/relationships/externalLink" Target="externalLinks/externalLink3.xml"/><Relationship Id="rId14" Type="http://schemas.openxmlformats.org/officeDocument/2006/relationships/worksheet" Target="worksheets/sheet14.xml"/><Relationship Id="rId30" Type="http://schemas.openxmlformats.org/officeDocument/2006/relationships/externalLink" Target="externalLinks/externalLink14.xml"/><Relationship Id="rId35" Type="http://schemas.openxmlformats.org/officeDocument/2006/relationships/externalLink" Target="externalLinks/externalLink19.xml"/><Relationship Id="rId56" Type="http://schemas.openxmlformats.org/officeDocument/2006/relationships/externalLink" Target="externalLinks/externalLink40.xml"/><Relationship Id="rId77" Type="http://schemas.openxmlformats.org/officeDocument/2006/relationships/externalLink" Target="externalLinks/externalLink61.xml"/><Relationship Id="rId100" Type="http://schemas.openxmlformats.org/officeDocument/2006/relationships/externalLink" Target="externalLinks/externalLink84.xml"/><Relationship Id="rId105" Type="http://schemas.openxmlformats.org/officeDocument/2006/relationships/externalLink" Target="externalLinks/externalLink89.xml"/><Relationship Id="rId126"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externalLink" Target="externalLinks/externalLink35.xml"/><Relationship Id="rId72" Type="http://schemas.openxmlformats.org/officeDocument/2006/relationships/externalLink" Target="externalLinks/externalLink56.xml"/><Relationship Id="rId93" Type="http://schemas.openxmlformats.org/officeDocument/2006/relationships/externalLink" Target="externalLinks/externalLink77.xml"/><Relationship Id="rId98" Type="http://schemas.openxmlformats.org/officeDocument/2006/relationships/externalLink" Target="externalLinks/externalLink82.xml"/><Relationship Id="rId121" Type="http://schemas.openxmlformats.org/officeDocument/2006/relationships/externalLink" Target="externalLinks/externalLink105.xml"/><Relationship Id="rId3" Type="http://schemas.openxmlformats.org/officeDocument/2006/relationships/worksheet" Target="worksheets/sheet3.xml"/><Relationship Id="rId25" Type="http://schemas.openxmlformats.org/officeDocument/2006/relationships/externalLink" Target="externalLinks/externalLink9.xml"/><Relationship Id="rId46" Type="http://schemas.openxmlformats.org/officeDocument/2006/relationships/externalLink" Target="externalLinks/externalLink30.xml"/><Relationship Id="rId67" Type="http://schemas.openxmlformats.org/officeDocument/2006/relationships/externalLink" Target="externalLinks/externalLink51.xml"/><Relationship Id="rId116" Type="http://schemas.openxmlformats.org/officeDocument/2006/relationships/externalLink" Target="externalLinks/externalLink100.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 Id="rId62" Type="http://schemas.openxmlformats.org/officeDocument/2006/relationships/externalLink" Target="externalLinks/externalLink46.xml"/><Relationship Id="rId83" Type="http://schemas.openxmlformats.org/officeDocument/2006/relationships/externalLink" Target="externalLinks/externalLink67.xml"/><Relationship Id="rId88" Type="http://schemas.openxmlformats.org/officeDocument/2006/relationships/externalLink" Target="externalLinks/externalLink72.xml"/><Relationship Id="rId111" Type="http://schemas.openxmlformats.org/officeDocument/2006/relationships/externalLink" Target="externalLinks/externalLink95.xml"/><Relationship Id="rId132"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externalLink" Target="externalLinks/externalLink20.xml"/><Relationship Id="rId57" Type="http://schemas.openxmlformats.org/officeDocument/2006/relationships/externalLink" Target="externalLinks/externalLink41.xml"/><Relationship Id="rId106" Type="http://schemas.openxmlformats.org/officeDocument/2006/relationships/externalLink" Target="externalLinks/externalLink90.xml"/><Relationship Id="rId127" Type="http://schemas.openxmlformats.org/officeDocument/2006/relationships/externalLink" Target="externalLinks/externalLink111.xml"/><Relationship Id="rId10" Type="http://schemas.openxmlformats.org/officeDocument/2006/relationships/worksheet" Target="worksheets/sheet10.xml"/><Relationship Id="rId31" Type="http://schemas.openxmlformats.org/officeDocument/2006/relationships/externalLink" Target="externalLinks/externalLink15.xml"/><Relationship Id="rId52" Type="http://schemas.openxmlformats.org/officeDocument/2006/relationships/externalLink" Target="externalLinks/externalLink36.xml"/><Relationship Id="rId73" Type="http://schemas.openxmlformats.org/officeDocument/2006/relationships/externalLink" Target="externalLinks/externalLink57.xml"/><Relationship Id="rId78" Type="http://schemas.openxmlformats.org/officeDocument/2006/relationships/externalLink" Target="externalLinks/externalLink62.xml"/><Relationship Id="rId94" Type="http://schemas.openxmlformats.org/officeDocument/2006/relationships/externalLink" Target="externalLinks/externalLink78.xml"/><Relationship Id="rId99" Type="http://schemas.openxmlformats.org/officeDocument/2006/relationships/externalLink" Target="externalLinks/externalLink83.xml"/><Relationship Id="rId101" Type="http://schemas.openxmlformats.org/officeDocument/2006/relationships/externalLink" Target="externalLinks/externalLink85.xml"/><Relationship Id="rId122" Type="http://schemas.openxmlformats.org/officeDocument/2006/relationships/externalLink" Target="externalLinks/externalLink106.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0.xml"/><Relationship Id="rId47" Type="http://schemas.openxmlformats.org/officeDocument/2006/relationships/externalLink" Target="externalLinks/externalLink31.xml"/><Relationship Id="rId68" Type="http://schemas.openxmlformats.org/officeDocument/2006/relationships/externalLink" Target="externalLinks/externalLink52.xml"/><Relationship Id="rId89" Type="http://schemas.openxmlformats.org/officeDocument/2006/relationships/externalLink" Target="externalLinks/externalLink73.xml"/><Relationship Id="rId112" Type="http://schemas.openxmlformats.org/officeDocument/2006/relationships/externalLink" Target="externalLinks/externalLink96.xml"/><Relationship Id="rId13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2</xdr:col>
      <xdr:colOff>145677</xdr:colOff>
      <xdr:row>6</xdr:row>
      <xdr:rowOff>32599</xdr:rowOff>
    </xdr:from>
    <xdr:ext cx="2511038" cy="1402774"/>
    <xdr:pic>
      <xdr:nvPicPr>
        <xdr:cNvPr id="2" name="Imagen 4">
          <a:extLst>
            <a:ext uri="{FF2B5EF4-FFF2-40B4-BE49-F238E27FC236}">
              <a16:creationId xmlns:a16="http://schemas.microsoft.com/office/drawing/2014/main" id="{395AE969-7F29-4E37-9AB6-6666173AD599}"/>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7158"/>
        <a:stretch/>
      </xdr:blipFill>
      <xdr:spPr bwMode="auto">
        <a:xfrm>
          <a:off x="515471" y="1388511"/>
          <a:ext cx="2511038" cy="14027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0</xdr:colOff>
      <xdr:row>6</xdr:row>
      <xdr:rowOff>61123</xdr:rowOff>
    </xdr:from>
    <xdr:ext cx="1494013" cy="1362023"/>
    <xdr:pic>
      <xdr:nvPicPr>
        <xdr:cNvPr id="3" name="Imagen 5">
          <a:extLst>
            <a:ext uri="{FF2B5EF4-FFF2-40B4-BE49-F238E27FC236}">
              <a16:creationId xmlns:a16="http://schemas.microsoft.com/office/drawing/2014/main" id="{AD89C165-5A44-4A56-BB08-832D6ABAED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36887" y="1417035"/>
          <a:ext cx="1494013" cy="1362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xdr:col>
      <xdr:colOff>549089</xdr:colOff>
      <xdr:row>7</xdr:row>
      <xdr:rowOff>281597</xdr:rowOff>
    </xdr:from>
    <xdr:to>
      <xdr:col>9</xdr:col>
      <xdr:colOff>0</xdr:colOff>
      <xdr:row>7</xdr:row>
      <xdr:rowOff>1291248</xdr:rowOff>
    </xdr:to>
    <xdr:sp macro="" textlink="">
      <xdr:nvSpPr>
        <xdr:cNvPr id="4" name="CuadroTexto 3">
          <a:extLst>
            <a:ext uri="{FF2B5EF4-FFF2-40B4-BE49-F238E27FC236}">
              <a16:creationId xmlns:a16="http://schemas.microsoft.com/office/drawing/2014/main" id="{03FA23D8-00BE-4F56-9C5E-16E0BC3BAF62}"/>
            </a:ext>
          </a:extLst>
        </xdr:cNvPr>
        <xdr:cNvSpPr txBox="1"/>
      </xdr:nvSpPr>
      <xdr:spPr>
        <a:xfrm>
          <a:off x="3372971" y="1850421"/>
          <a:ext cx="9883588" cy="10096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ES_tradnl" sz="1100" b="1">
              <a:solidFill>
                <a:schemeClr val="dk1"/>
              </a:solidFill>
              <a:effectLst/>
              <a:latin typeface="+mn-lt"/>
              <a:ea typeface="+mn-ea"/>
              <a:cs typeface="+mn-cs"/>
            </a:rPr>
            <a:t>EJECUTAR A MONTO AGOTABLE Y A PRECIOS UNITARIOS FIJOS, EL DIAGNOSTICO Y LAS OBRAS NECESARIAS PARA LA ADECUACIÓN, DOTACION, MANTENIMIENTO Y/O MEJORAMIENTO DE LOS PARQUES CATALOGADOS DE PROXIMIDAD EN LA LOCALIDAD DE RAFAEL URIBE URIBE EN BOGOTÁ D.C”.</a:t>
          </a:r>
          <a:endParaRPr lang="es-CO"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171450</xdr:colOff>
      <xdr:row>1</xdr:row>
      <xdr:rowOff>37801</xdr:rowOff>
    </xdr:from>
    <xdr:to>
      <xdr:col>6</xdr:col>
      <xdr:colOff>1171575</xdr:colOff>
      <xdr:row>6</xdr:row>
      <xdr:rowOff>175684</xdr:rowOff>
    </xdr:to>
    <xdr:pic>
      <xdr:nvPicPr>
        <xdr:cNvPr id="2" name="Imagen 1">
          <a:extLst>
            <a:ext uri="{FF2B5EF4-FFF2-40B4-BE49-F238E27FC236}">
              <a16:creationId xmlns:a16="http://schemas.microsoft.com/office/drawing/2014/main" id="{29601C87-69C2-4FCE-A7A6-BBACCDF535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43450" y="228301"/>
          <a:ext cx="590550" cy="109038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171450</xdr:colOff>
      <xdr:row>1</xdr:row>
      <xdr:rowOff>37801</xdr:rowOff>
    </xdr:from>
    <xdr:to>
      <xdr:col>6</xdr:col>
      <xdr:colOff>1171575</xdr:colOff>
      <xdr:row>6</xdr:row>
      <xdr:rowOff>175684</xdr:rowOff>
    </xdr:to>
    <xdr:pic>
      <xdr:nvPicPr>
        <xdr:cNvPr id="2" name="Imagen 1">
          <a:extLst>
            <a:ext uri="{FF2B5EF4-FFF2-40B4-BE49-F238E27FC236}">
              <a16:creationId xmlns:a16="http://schemas.microsoft.com/office/drawing/2014/main" id="{CFCB6CE0-B8BA-48D7-8FA6-40D9DD68B32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62825" y="323551"/>
          <a:ext cx="1000125" cy="109038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file:///C:\Users\juliethisis\Downloads\2.%20Presupuesto%20Oficial%20Salones%20Comunales%202023%20Santa%20Fe.xlsx" TargetMode="External"/><Relationship Id="rId1" Type="http://schemas.openxmlformats.org/officeDocument/2006/relationships/externalLinkPath" Target="2.%20Presupuesto%20Oficial%20Salones%20Comunales%202023%20Santa%20F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 val="CAPEX CASTILLA_CLUSTER"/>
      <sheetName val="Análisis determinístico"/>
      <sheetName val="Hoja1"/>
      <sheetName val="C21_G115"/>
      <sheetName val="original_sist"/>
      <sheetName val="1"/>
      <sheetName val="1. MODELO 60KB"/>
      <sheetName val="Modelo Financiero Determ. "/>
      <sheetName val="Sal_Integ"/>
      <sheetName val="CAPEX CHICHIMENE 70K_2013"/>
      <sheetName val="CAPEX CASTILLA_ESPESADORES"/>
      <sheetName val="CAPEX STAP3-4"/>
      <sheetName val="PRESUPUESTO "/>
      <sheetName val="recurso"/>
      <sheetName val="SABANA"/>
      <sheetName val="RESUMEN"/>
      <sheetName val="INST"/>
      <sheetName val="&quot;S&quot;"/>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 val="TOC"/>
      <sheetName val="Personal Ejec"/>
      <sheetName val="Personal Plan"/>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ow r="83">
          <cell r="O83" t="str">
            <v>Pendiente</v>
          </cell>
        </row>
      </sheetData>
      <sheetData sheetId="216" refreshError="1"/>
      <sheetData sheetId="217" refreshError="1"/>
      <sheetData sheetId="218" refreshError="1"/>
      <sheetData sheetId="219" refreshError="1"/>
      <sheetData sheetId="220">
        <row r="83">
          <cell r="O83" t="str">
            <v>Pendiente</v>
          </cell>
        </row>
      </sheetData>
      <sheetData sheetId="221">
        <row r="83">
          <cell r="O83" t="str">
            <v>Pendiente</v>
          </cell>
        </row>
      </sheetData>
      <sheetData sheetId="222">
        <row r="83">
          <cell r="O83" t="str">
            <v>Pendiente</v>
          </cell>
        </row>
      </sheetData>
      <sheetData sheetId="223">
        <row r="83">
          <cell r="O83" t="str">
            <v>Pendiente</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ow r="83">
          <cell r="O83" t="str">
            <v>Pendiente</v>
          </cell>
        </row>
      </sheetData>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83">
          <cell r="O83" t="str">
            <v>Pendiente</v>
          </cell>
        </row>
      </sheetData>
      <sheetData sheetId="299">
        <row r="83">
          <cell r="O83" t="str">
            <v>Pendiente</v>
          </cell>
        </row>
      </sheetData>
      <sheetData sheetId="300"/>
      <sheetData sheetId="301"/>
      <sheetData sheetId="302"/>
      <sheetData sheetId="303"/>
      <sheetData sheetId="304"/>
      <sheetData sheetId="305"/>
      <sheetData sheetId="306">
        <row r="83">
          <cell r="O83" t="str">
            <v>Pendiente</v>
          </cell>
        </row>
      </sheetData>
      <sheetData sheetId="307"/>
      <sheetData sheetId="308">
        <row r="83">
          <cell r="O83" t="str">
            <v>Pendiente</v>
          </cell>
        </row>
      </sheetData>
      <sheetData sheetId="309"/>
      <sheetData sheetId="310">
        <row r="83">
          <cell r="O83" t="str">
            <v>Pendiente</v>
          </cell>
        </row>
      </sheetData>
      <sheetData sheetId="311">
        <row r="83">
          <cell r="O83" t="str">
            <v>Pendiente</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row r="83">
          <cell r="O83" t="str">
            <v>Pendiente</v>
          </cell>
        </row>
      </sheetData>
      <sheetData sheetId="364">
        <row r="83">
          <cell r="O83" t="str">
            <v>Pendiente</v>
          </cell>
        </row>
      </sheetData>
      <sheetData sheetId="365">
        <row r="83">
          <cell r="O83" t="str">
            <v>Pendiente</v>
          </cell>
        </row>
      </sheetData>
      <sheetData sheetId="366">
        <row r="83">
          <cell r="O83" t="str">
            <v>Pendiente</v>
          </cell>
        </row>
      </sheetData>
      <sheetData sheetId="367">
        <row r="83">
          <cell r="O83" t="str">
            <v>Pendiente</v>
          </cell>
        </row>
      </sheetData>
      <sheetData sheetId="368"/>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row r="83">
          <cell r="O83" t="str">
            <v>Pendiente</v>
          </cell>
        </row>
      </sheetData>
      <sheetData sheetId="374"/>
      <sheetData sheetId="375">
        <row r="83">
          <cell r="O83" t="str">
            <v>Pendiente</v>
          </cell>
        </row>
      </sheetData>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 val="#¡REF"/>
      <sheetName val="Costos"/>
      <sheetName val="Ded. y amort. mat.  FP 1"/>
      <sheetName val="Hoja4"/>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Material"/>
      <sheetName val="tank1"/>
      <sheetName val="conv"/>
      <sheetName val="DATA01"/>
      <sheetName val="Sal_Integ"/>
      <sheetName val="INST"/>
      <sheetName val="MAT"/>
      <sheetName val="PERSONAL C-7A"/>
      <sheetName val="HORAS.DI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Curva_&quot;S&quot;_General"/>
      <sheetName val="mto_electr_"/>
      <sheetName val="M_O_"/>
      <sheetName val="MOD-DEV.XLS"/>
      <sheetName val="CURVA_S1"/>
      <sheetName val="mto_electr_1"/>
      <sheetName val="Curva_&quot;S&quot;_General1"/>
      <sheetName val="1__MODELO_60KB1"/>
      <sheetName val="data"/>
      <sheetName val="LISTA DE LAS MACROS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sheetData sheetId="31"/>
      <sheetData sheetId="32"/>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Base de Diseño"/>
      <sheetName val="V%C3%ADnculoExternoRecuperado1"/>
      <sheetName val="\Users\JoseGabriel\Downloads\Ví"/>
      <sheetName val="\Users\JoseGabriel\Documents\Mi"/>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FACTOR PRESTACIONAL 2008"/>
      <sheetName val="SALARIO CELADOR 2008"/>
      <sheetName val="TARIFAS DIARIO OFICIAL 2008"/>
      <sheetName val="COSTOS OFICINA"/>
      <sheetName val="COSTOS CAMPAMENTO"/>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NALISIS BASICOS"/>
      <sheetName val="OFERTA ECON"/>
      <sheetName val="MUROS"/>
      <sheetName val="ACAB. PISOS"/>
      <sheetName val="CIELOS"/>
      <sheetName val="ACAB. MUROS"/>
      <sheetName val="APARATOS"/>
      <sheetName val="PUERTAS Y VENTANAS"/>
      <sheetName val="Lista de actividades Zona 1 "/>
      <sheetName val="Cuadro Comparativo "/>
      <sheetName val="NP027"/>
      <sheetName val="JUSTIF"/>
      <sheetName val="No Previstos"/>
      <sheetName val="Justificacion"/>
      <sheetName val="Memoria"/>
      <sheetName val="Cotizacion NP"/>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ow r="1">
          <cell r="A1" t="str">
            <v>ITEM</v>
          </cell>
        </row>
      </sheetData>
      <sheetData sheetId="571">
        <row r="1">
          <cell r="A1" t="str">
            <v>EQUIPO</v>
          </cell>
        </row>
      </sheetData>
      <sheetData sheetId="572"/>
      <sheetData sheetId="573" refreshError="1"/>
      <sheetData sheetId="574"/>
      <sheetData sheetId="575" refreshError="1"/>
      <sheetData sheetId="576"/>
      <sheetData sheetId="577">
        <row r="1">
          <cell r="A1" t="str">
            <v>INSTITUTO NACIONAL DE VIAS</v>
          </cell>
        </row>
      </sheetData>
      <sheetData sheetId="578" refreshError="1"/>
      <sheetData sheetId="579">
        <row r="1">
          <cell r="A1" t="str">
            <v>ITEM</v>
          </cell>
        </row>
      </sheetData>
      <sheetData sheetId="580">
        <row r="1">
          <cell r="A1" t="str">
            <v>EQUIPO</v>
          </cell>
        </row>
      </sheetData>
      <sheetData sheetId="581" refreshError="1"/>
      <sheetData sheetId="582" refreshError="1"/>
      <sheetData sheetId="583">
        <row r="52">
          <cell r="H52">
            <v>117768</v>
          </cell>
        </row>
      </sheetData>
      <sheetData sheetId="584" refreshError="1"/>
      <sheetData sheetId="585" refreshError="1"/>
      <sheetData sheetId="586" refreshError="1"/>
      <sheetData sheetId="587" refreshError="1"/>
      <sheetData sheetId="588"/>
      <sheetData sheetId="589" refreshError="1"/>
      <sheetData sheetId="590" refreshError="1"/>
      <sheetData sheetId="591">
        <row r="33">
          <cell r="C33">
            <v>0.77967625899280601</v>
          </cell>
        </row>
      </sheetData>
      <sheetData sheetId="592">
        <row r="33">
          <cell r="C33">
            <v>0.77967625899280601</v>
          </cell>
        </row>
      </sheetData>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ow r="1">
          <cell r="A1" t="str">
            <v>INSTITUTO NACIONAL DE VIAS</v>
          </cell>
        </row>
      </sheetData>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sheetData sheetId="660">
        <row r="1">
          <cell r="A1" t="str">
            <v>INSTITUTO NACIONAL DE VIAS</v>
          </cell>
        </row>
      </sheetData>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ow r="1">
          <cell r="A1" t="str">
            <v>INSTITUTO NACIONAL DE VIAS</v>
          </cell>
        </row>
      </sheetData>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ow r="33">
          <cell r="G33">
            <v>0.59504299999999999</v>
          </cell>
        </row>
      </sheetData>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row r="1">
          <cell r="A1" t="str">
            <v>Name</v>
          </cell>
        </row>
      </sheetData>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ow r="168">
          <cell r="D168">
            <v>0.16</v>
          </cell>
        </row>
      </sheetData>
      <sheetData sheetId="963"/>
      <sheetData sheetId="964">
        <row r="7">
          <cell r="B7">
            <v>1</v>
          </cell>
        </row>
      </sheetData>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ow r="1">
          <cell r="A1" t="str">
            <v>ITEM</v>
          </cell>
        </row>
      </sheetData>
      <sheetData sheetId="1002">
        <row r="1">
          <cell r="A1" t="str">
            <v>EQUIPO</v>
          </cell>
        </row>
      </sheetData>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row r="1">
          <cell r="A1" t="str">
            <v>INSTITUTO NACIONAL DE VIAS</v>
          </cell>
        </row>
      </sheetData>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sheetData sheetId="1569"/>
      <sheetData sheetId="1570"/>
      <sheetData sheetId="1571"/>
      <sheetData sheetId="1572"/>
      <sheetData sheetId="1573"/>
      <sheetData sheetId="1574">
        <row r="8">
          <cell r="A8">
            <v>2.1</v>
          </cell>
        </row>
      </sheetData>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row r="168">
          <cell r="D168">
            <v>0.16</v>
          </cell>
        </row>
      </sheetData>
      <sheetData sheetId="1735">
        <row r="168">
          <cell r="D168">
            <v>0.16</v>
          </cell>
        </row>
      </sheetData>
      <sheetData sheetId="1736">
        <row r="7">
          <cell r="B7">
            <v>1</v>
          </cell>
        </row>
      </sheetData>
      <sheetData sheetId="1737">
        <row r="7">
          <cell r="B7">
            <v>1</v>
          </cell>
        </row>
      </sheetData>
      <sheetData sheetId="1738">
        <row r="7">
          <cell r="B7">
            <v>1</v>
          </cell>
        </row>
      </sheetData>
      <sheetData sheetId="1739">
        <row r="7">
          <cell r="B7">
            <v>1</v>
          </cell>
        </row>
      </sheetData>
      <sheetData sheetId="1740">
        <row r="33">
          <cell r="G33">
            <v>0.59504299999999999</v>
          </cell>
        </row>
      </sheetData>
      <sheetData sheetId="1741"/>
      <sheetData sheetId="1742">
        <row r="1">
          <cell r="A1" t="str">
            <v>INSTITUTO NACIONAL DE VIAS</v>
          </cell>
        </row>
      </sheetData>
      <sheetData sheetId="1743"/>
      <sheetData sheetId="1744"/>
      <sheetData sheetId="1745"/>
      <sheetData sheetId="1746"/>
      <sheetData sheetId="1747"/>
      <sheetData sheetId="1748"/>
      <sheetData sheetId="1749"/>
      <sheetData sheetId="1750">
        <row r="168">
          <cell r="D168">
            <v>0.16</v>
          </cell>
        </row>
      </sheetData>
      <sheetData sheetId="1751"/>
      <sheetData sheetId="1752">
        <row r="1">
          <cell r="A1" t="str">
            <v>ABRAZADERA DE SALIDA TIPO 1</v>
          </cell>
        </row>
      </sheetData>
      <sheetData sheetId="1753">
        <row r="33">
          <cell r="G33">
            <v>0.59504299999999999</v>
          </cell>
        </row>
      </sheetData>
      <sheetData sheetId="1754">
        <row r="168">
          <cell r="D168">
            <v>0.16</v>
          </cell>
        </row>
      </sheetData>
      <sheetData sheetId="1755"/>
      <sheetData sheetId="1756">
        <row r="7">
          <cell r="B7">
            <v>1</v>
          </cell>
        </row>
      </sheetData>
      <sheetData sheetId="1757">
        <row r="33">
          <cell r="G33">
            <v>0.59504299999999999</v>
          </cell>
        </row>
      </sheetData>
      <sheetData sheetId="1758"/>
      <sheetData sheetId="1759"/>
      <sheetData sheetId="1760"/>
      <sheetData sheetId="1761"/>
      <sheetData sheetId="1762">
        <row r="1">
          <cell r="A1" t="str">
            <v>INSTITUTO NACIONAL DE VIAS</v>
          </cell>
        </row>
      </sheetData>
      <sheetData sheetId="1763"/>
      <sheetData sheetId="1764"/>
      <sheetData sheetId="1765"/>
      <sheetData sheetId="1766"/>
      <sheetData sheetId="1767"/>
      <sheetData sheetId="1768">
        <row r="168">
          <cell r="D168">
            <v>0.16</v>
          </cell>
        </row>
      </sheetData>
      <sheetData sheetId="1769"/>
      <sheetData sheetId="1770">
        <row r="7">
          <cell r="B7">
            <v>1</v>
          </cell>
        </row>
      </sheetData>
      <sheetData sheetId="1771">
        <row r="33">
          <cell r="G33">
            <v>0.59504299999999999</v>
          </cell>
        </row>
      </sheetData>
      <sheetData sheetId="1772">
        <row r="7">
          <cell r="B7">
            <v>1</v>
          </cell>
        </row>
      </sheetData>
      <sheetData sheetId="1773">
        <row r="33">
          <cell r="G33">
            <v>0.59504299999999999</v>
          </cell>
        </row>
      </sheetData>
      <sheetData sheetId="1774"/>
      <sheetData sheetId="1775"/>
      <sheetData sheetId="1776"/>
      <sheetData sheetId="1777"/>
      <sheetData sheetId="1778"/>
      <sheetData sheetId="1779">
        <row r="51">
          <cell r="D51">
            <v>698</v>
          </cell>
        </row>
      </sheetData>
      <sheetData sheetId="1780"/>
      <sheetData sheetId="1781"/>
      <sheetData sheetId="1782"/>
      <sheetData sheetId="1783"/>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sheetData sheetId="1825"/>
      <sheetData sheetId="1826"/>
      <sheetData sheetId="1827"/>
      <sheetData sheetId="1828"/>
      <sheetData sheetId="1829">
        <row r="33">
          <cell r="C33">
            <v>0.77967625899280601</v>
          </cell>
        </row>
      </sheetData>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sheetData sheetId="2446">
        <row r="8">
          <cell r="A8">
            <v>2.1</v>
          </cell>
        </row>
      </sheetData>
      <sheetData sheetId="2447">
        <row r="8">
          <cell r="A8">
            <v>3.1</v>
          </cell>
        </row>
      </sheetData>
      <sheetData sheetId="2448"/>
      <sheetData sheetId="2449"/>
      <sheetData sheetId="2450"/>
      <sheetData sheetId="2451"/>
      <sheetData sheetId="2452"/>
      <sheetData sheetId="2453">
        <row r="3">
          <cell r="A3">
            <v>1</v>
          </cell>
        </row>
      </sheetData>
      <sheetData sheetId="2454"/>
      <sheetData sheetId="2455"/>
      <sheetData sheetId="2456"/>
      <sheetData sheetId="2457"/>
      <sheetData sheetId="2458"/>
      <sheetData sheetId="2459"/>
      <sheetData sheetId="2460">
        <row r="1">
          <cell r="A1" t="str">
            <v>LISTADO DE INSUMOS GENERAL</v>
          </cell>
        </row>
      </sheetData>
      <sheetData sheetId="2461">
        <row r="8">
          <cell r="A8">
            <v>3.1</v>
          </cell>
        </row>
      </sheetData>
      <sheetData sheetId="2462">
        <row r="8">
          <cell r="A8">
            <v>2.1</v>
          </cell>
        </row>
      </sheetData>
      <sheetData sheetId="2463">
        <row r="8">
          <cell r="A8">
            <v>3.1</v>
          </cell>
        </row>
      </sheetData>
      <sheetData sheetId="2464"/>
      <sheetData sheetId="2465"/>
      <sheetData sheetId="2466"/>
      <sheetData sheetId="2467">
        <row r="3">
          <cell r="A3">
            <v>1</v>
          </cell>
        </row>
      </sheetData>
      <sheetData sheetId="2468"/>
      <sheetData sheetId="2469">
        <row r="3">
          <cell r="A3">
            <v>1</v>
          </cell>
        </row>
      </sheetData>
      <sheetData sheetId="2470"/>
      <sheetData sheetId="2471"/>
      <sheetData sheetId="2472"/>
      <sheetData sheetId="2473"/>
      <sheetData sheetId="2474">
        <row r="1">
          <cell r="A1" t="str">
            <v>LISTADO DE INSUMOS GENERAL</v>
          </cell>
        </row>
      </sheetData>
      <sheetData sheetId="2475"/>
      <sheetData sheetId="2476">
        <row r="1">
          <cell r="A1" t="str">
            <v>LISTADO DE INSUMOS GENERAL</v>
          </cell>
        </row>
      </sheetData>
      <sheetData sheetId="2477">
        <row r="8">
          <cell r="A8">
            <v>3.1</v>
          </cell>
        </row>
      </sheetData>
      <sheetData sheetId="2478">
        <row r="8">
          <cell r="A8">
            <v>2.1</v>
          </cell>
        </row>
      </sheetData>
      <sheetData sheetId="2479">
        <row r="8">
          <cell r="A8">
            <v>3.1</v>
          </cell>
        </row>
      </sheetData>
      <sheetData sheetId="2480">
        <row r="1">
          <cell r="A1" t="str">
            <v>ITEM</v>
          </cell>
        </row>
      </sheetData>
      <sheetData sheetId="2481">
        <row r="1">
          <cell r="A1" t="str">
            <v>EQUIPO</v>
          </cell>
        </row>
      </sheetData>
      <sheetData sheetId="2482">
        <row r="1">
          <cell r="A1" t="str">
            <v>ADMINISTRACION</v>
          </cell>
        </row>
      </sheetData>
      <sheetData sheetId="2483">
        <row r="3">
          <cell r="A3">
            <v>1</v>
          </cell>
        </row>
      </sheetData>
      <sheetData sheetId="2484">
        <row r="8">
          <cell r="A8">
            <v>3.1</v>
          </cell>
        </row>
      </sheetData>
      <sheetData sheetId="2485">
        <row r="3">
          <cell r="A3">
            <v>1</v>
          </cell>
        </row>
      </sheetData>
      <sheetData sheetId="2486">
        <row r="3">
          <cell r="A3">
            <v>1</v>
          </cell>
        </row>
      </sheetData>
      <sheetData sheetId="2487">
        <row r="3">
          <cell r="A3">
            <v>1</v>
          </cell>
        </row>
      </sheetData>
      <sheetData sheetId="2488">
        <row r="3">
          <cell r="A3">
            <v>1</v>
          </cell>
        </row>
      </sheetData>
      <sheetData sheetId="2489">
        <row r="3">
          <cell r="A3">
            <v>1</v>
          </cell>
        </row>
      </sheetData>
      <sheetData sheetId="2490">
        <row r="1">
          <cell r="A1" t="str">
            <v>LISTADO DE INSUMOS GENERAL</v>
          </cell>
        </row>
      </sheetData>
      <sheetData sheetId="2491">
        <row r="8">
          <cell r="A8">
            <v>2.1</v>
          </cell>
        </row>
      </sheetData>
      <sheetData sheetId="2492">
        <row r="1">
          <cell r="A1" t="str">
            <v>LISTADO DE INSUMOS GENERAL</v>
          </cell>
        </row>
      </sheetData>
      <sheetData sheetId="2493">
        <row r="1">
          <cell r="A1" t="str">
            <v>LISTADO DE INSUMOS GENERAL</v>
          </cell>
        </row>
      </sheetData>
      <sheetData sheetId="2494">
        <row r="1">
          <cell r="A1" t="str">
            <v>LISTADO DE INSUMOS GENERAL</v>
          </cell>
        </row>
      </sheetData>
      <sheetData sheetId="2495">
        <row r="1">
          <cell r="A1" t="str">
            <v>LISTADO DE INSUMOS GENERAL</v>
          </cell>
        </row>
      </sheetData>
      <sheetData sheetId="2496">
        <row r="1">
          <cell r="A1" t="str">
            <v>LISTADO DE INSUMOS GENERAL</v>
          </cell>
        </row>
      </sheetData>
      <sheetData sheetId="2497">
        <row r="1">
          <cell r="A1" t="str">
            <v>LISTADO DE INSUMOS GENERAL</v>
          </cell>
        </row>
      </sheetData>
      <sheetData sheetId="2498">
        <row r="3">
          <cell r="A3">
            <v>1</v>
          </cell>
        </row>
      </sheetData>
      <sheetData sheetId="2499">
        <row r="3">
          <cell r="A3">
            <v>1</v>
          </cell>
        </row>
      </sheetData>
      <sheetData sheetId="2500">
        <row r="3">
          <cell r="A3">
            <v>1</v>
          </cell>
        </row>
      </sheetData>
      <sheetData sheetId="2501">
        <row r="3">
          <cell r="A3">
            <v>1</v>
          </cell>
        </row>
      </sheetData>
      <sheetData sheetId="2502"/>
      <sheetData sheetId="2503">
        <row r="1">
          <cell r="A1" t="str">
            <v>LISTADO DE INSUMOS GENERAL</v>
          </cell>
        </row>
      </sheetData>
      <sheetData sheetId="2504">
        <row r="1">
          <cell r="A1" t="str">
            <v>LISTADO DE INSUMOS GENERAL</v>
          </cell>
        </row>
      </sheetData>
      <sheetData sheetId="2505">
        <row r="1">
          <cell r="A1" t="str">
            <v>LISTADO DE INSUMOS GENERAL</v>
          </cell>
        </row>
      </sheetData>
      <sheetData sheetId="2506">
        <row r="1">
          <cell r="A1" t="str">
            <v>LISTADO DE INSUMOS GENERAL</v>
          </cell>
        </row>
      </sheetData>
      <sheetData sheetId="2507">
        <row r="1">
          <cell r="A1" t="str">
            <v>LISTADO DE INSUMOS GENERAL</v>
          </cell>
        </row>
      </sheetData>
      <sheetData sheetId="2508">
        <row r="1">
          <cell r="A1" t="str">
            <v>LISTADO DE INSUMOS GENERAL</v>
          </cell>
        </row>
      </sheetData>
      <sheetData sheetId="2509">
        <row r="8">
          <cell r="A8">
            <v>3.1</v>
          </cell>
        </row>
      </sheetData>
      <sheetData sheetId="2510">
        <row r="8">
          <cell r="A8">
            <v>2.1</v>
          </cell>
        </row>
      </sheetData>
      <sheetData sheetId="2511">
        <row r="8">
          <cell r="A8">
            <v>3.1</v>
          </cell>
        </row>
      </sheetData>
      <sheetData sheetId="2512">
        <row r="1">
          <cell r="A1" t="str">
            <v>LISTADO DE INSUMOS GENERAL</v>
          </cell>
        </row>
      </sheetData>
      <sheetData sheetId="2513">
        <row r="1">
          <cell r="A1" t="str">
            <v>EQUIPO</v>
          </cell>
        </row>
      </sheetData>
      <sheetData sheetId="2514">
        <row r="1">
          <cell r="A1" t="str">
            <v>LISTADO DE INSUMOS GENERAL</v>
          </cell>
        </row>
      </sheetData>
      <sheetData sheetId="2515">
        <row r="3">
          <cell r="A3">
            <v>1</v>
          </cell>
        </row>
      </sheetData>
      <sheetData sheetId="2516">
        <row r="3">
          <cell r="A3">
            <v>1</v>
          </cell>
        </row>
      </sheetData>
      <sheetData sheetId="2517">
        <row r="3">
          <cell r="A3">
            <v>1</v>
          </cell>
        </row>
      </sheetData>
      <sheetData sheetId="2518">
        <row r="3">
          <cell r="A3">
            <v>1</v>
          </cell>
        </row>
      </sheetData>
      <sheetData sheetId="2519">
        <row r="3">
          <cell r="A3">
            <v>1</v>
          </cell>
        </row>
      </sheetData>
      <sheetData sheetId="2520">
        <row r="1">
          <cell r="A1" t="str">
            <v>ITEM</v>
          </cell>
        </row>
      </sheetData>
      <sheetData sheetId="2521">
        <row r="1">
          <cell r="A1" t="str">
            <v>EQUIPO</v>
          </cell>
        </row>
      </sheetData>
      <sheetData sheetId="2522">
        <row r="1">
          <cell r="A1" t="str">
            <v>LISTADO DE INSUMOS GENERAL</v>
          </cell>
        </row>
      </sheetData>
      <sheetData sheetId="2523" refreshError="1"/>
      <sheetData sheetId="2524">
        <row r="1">
          <cell r="A1" t="str">
            <v>LISTADO DE INSUMOS GENERAL</v>
          </cell>
        </row>
      </sheetData>
      <sheetData sheetId="2525" refreshError="1"/>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3">
          <cell r="A3">
            <v>5.0999999999999996</v>
          </cell>
        </row>
      </sheetData>
      <sheetData sheetId="2731">
        <row r="2">
          <cell r="AM2">
            <v>25</v>
          </cell>
        </row>
      </sheetData>
      <sheetData sheetId="2732">
        <row r="2">
          <cell r="AM2">
            <v>25</v>
          </cell>
        </row>
      </sheetData>
      <sheetData sheetId="2733">
        <row r="1">
          <cell r="A1" t="str">
            <v>INSTITUTO NACIONAL DE VIAS</v>
          </cell>
        </row>
      </sheetData>
      <sheetData sheetId="2734"/>
      <sheetData sheetId="2735" refreshError="1"/>
      <sheetData sheetId="2736"/>
      <sheetData sheetId="2737"/>
      <sheetData sheetId="2738" refreshError="1"/>
      <sheetData sheetId="2739" refreshError="1"/>
      <sheetData sheetId="2740" refreshError="1"/>
      <sheetData sheetId="2741" refreshError="1"/>
      <sheetData sheetId="2742"/>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sheetData sheetId="2866"/>
      <sheetData sheetId="2867"/>
      <sheetData sheetId="2868"/>
      <sheetData sheetId="2869" refreshError="1"/>
      <sheetData sheetId="2870" refreshError="1"/>
      <sheetData sheetId="2871"/>
      <sheetData sheetId="2872" refreshError="1"/>
      <sheetData sheetId="2873" refreshError="1"/>
      <sheetData sheetId="2874" refreshError="1"/>
      <sheetData sheetId="2875"/>
      <sheetData sheetId="2876" refreshError="1"/>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row r="3">
          <cell r="A3">
            <v>1</v>
          </cell>
        </row>
      </sheetData>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row r="2">
          <cell r="A2" t="str">
            <v>ACTA No</v>
          </cell>
        </row>
      </sheetData>
      <sheetData sheetId="2931"/>
      <sheetData sheetId="2932"/>
      <sheetData sheetId="2933"/>
      <sheetData sheetId="2934"/>
      <sheetData sheetId="2935"/>
      <sheetData sheetId="2936"/>
      <sheetData sheetId="2937"/>
      <sheetData sheetId="2938"/>
      <sheetData sheetId="2939"/>
      <sheetData sheetId="2940">
        <row r="2">
          <cell r="A2" t="str">
            <v>ACTA No</v>
          </cell>
        </row>
      </sheetData>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row r="8">
          <cell r="A8">
            <v>2.1</v>
          </cell>
        </row>
      </sheetData>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ow r="3">
          <cell r="A3">
            <v>1</v>
          </cell>
        </row>
      </sheetData>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ow r="1">
          <cell r="A1" t="str">
            <v>ITEM</v>
          </cell>
        </row>
      </sheetData>
      <sheetData sheetId="3032">
        <row r="1">
          <cell r="A1" t="str">
            <v>EQUIPO</v>
          </cell>
        </row>
      </sheetData>
      <sheetData sheetId="3033" refreshError="1"/>
      <sheetData sheetId="3034"/>
      <sheetData sheetId="3035" refreshError="1"/>
      <sheetData sheetId="3036">
        <row r="3">
          <cell r="A3">
            <v>1</v>
          </cell>
        </row>
      </sheetData>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sheetData sheetId="3047"/>
      <sheetData sheetId="3048"/>
      <sheetData sheetId="3049"/>
      <sheetData sheetId="3050">
        <row r="1">
          <cell r="C1">
            <v>0.2</v>
          </cell>
        </row>
      </sheetData>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sheetData sheetId="3076"/>
      <sheetData sheetId="3077"/>
      <sheetData sheetId="3078"/>
      <sheetData sheetId="3079"/>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sheetData sheetId="3096"/>
      <sheetData sheetId="3097"/>
      <sheetData sheetId="3098" refreshError="1"/>
      <sheetData sheetId="3099"/>
      <sheetData sheetId="3100"/>
      <sheetData sheetId="3101"/>
      <sheetData sheetId="3102"/>
      <sheetData sheetId="3103"/>
      <sheetData sheetId="3104"/>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sheetData sheetId="3143">
        <row r="1">
          <cell r="A1" t="str">
            <v>ITEM</v>
          </cell>
        </row>
      </sheetData>
      <sheetData sheetId="3144" refreshError="1"/>
      <sheetData sheetId="3145">
        <row r="1">
          <cell r="A1" t="str">
            <v>ADMINISTRACION</v>
          </cell>
        </row>
      </sheetData>
      <sheetData sheetId="3146"/>
      <sheetData sheetId="3147"/>
      <sheetData sheetId="3148"/>
      <sheetData sheetId="3149"/>
      <sheetData sheetId="3150">
        <row r="1">
          <cell r="A1" t="str">
            <v>ITEM</v>
          </cell>
        </row>
      </sheetData>
      <sheetData sheetId="3151">
        <row r="1">
          <cell r="A1" t="str">
            <v>EQUIPO</v>
          </cell>
        </row>
      </sheetData>
      <sheetData sheetId="3152">
        <row r="1">
          <cell r="A1" t="str">
            <v>ADMINISTRACION</v>
          </cell>
        </row>
      </sheetData>
      <sheetData sheetId="3153"/>
      <sheetData sheetId="3154">
        <row r="1">
          <cell r="A1" t="str">
            <v>ITEM</v>
          </cell>
        </row>
      </sheetData>
      <sheetData sheetId="3155">
        <row r="1">
          <cell r="A1" t="str">
            <v>EQUIPO</v>
          </cell>
        </row>
      </sheetData>
      <sheetData sheetId="3156">
        <row r="1">
          <cell r="A1" t="str">
            <v>ADMINISTRACION</v>
          </cell>
        </row>
      </sheetData>
      <sheetData sheetId="3157"/>
      <sheetData sheetId="3158"/>
      <sheetData sheetId="3159"/>
      <sheetData sheetId="3160"/>
      <sheetData sheetId="3161"/>
      <sheetData sheetId="3162"/>
      <sheetData sheetId="3163"/>
      <sheetData sheetId="3164"/>
      <sheetData sheetId="3165"/>
      <sheetData sheetId="3166"/>
      <sheetData sheetId="3167"/>
      <sheetData sheetId="3168" refreshError="1"/>
      <sheetData sheetId="3169" refreshError="1"/>
      <sheetData sheetId="3170"/>
      <sheetData sheetId="3171"/>
      <sheetData sheetId="3172"/>
      <sheetData sheetId="3173"/>
      <sheetData sheetId="3174"/>
      <sheetData sheetId="3175"/>
      <sheetData sheetId="3176"/>
      <sheetData sheetId="3177"/>
      <sheetData sheetId="3178">
        <row r="1">
          <cell r="A1" t="str">
            <v>ITEM</v>
          </cell>
        </row>
      </sheetData>
      <sheetData sheetId="3179">
        <row r="1">
          <cell r="A1" t="str">
            <v>EQUIPO</v>
          </cell>
        </row>
      </sheetData>
      <sheetData sheetId="3180">
        <row r="1">
          <cell r="A1" t="str">
            <v>ADMINISTRACION</v>
          </cell>
        </row>
      </sheetData>
      <sheetData sheetId="3181"/>
      <sheetData sheetId="3182">
        <row r="1">
          <cell r="A1" t="str">
            <v>ITEM</v>
          </cell>
        </row>
      </sheetData>
      <sheetData sheetId="3183">
        <row r="1">
          <cell r="A1" t="str">
            <v>EQUIPO</v>
          </cell>
        </row>
      </sheetData>
      <sheetData sheetId="3184">
        <row r="1">
          <cell r="A1" t="str">
            <v>ADMINISTRACION</v>
          </cell>
        </row>
      </sheetData>
      <sheetData sheetId="3185"/>
      <sheetData sheetId="3186"/>
      <sheetData sheetId="3187"/>
      <sheetData sheetId="3188"/>
      <sheetData sheetId="3189">
        <row r="1">
          <cell r="A1" t="str">
            <v>ITEM</v>
          </cell>
        </row>
      </sheetData>
      <sheetData sheetId="3190">
        <row r="1">
          <cell r="A1" t="str">
            <v>EQUIPO</v>
          </cell>
        </row>
      </sheetData>
      <sheetData sheetId="3191">
        <row r="1">
          <cell r="A1" t="str">
            <v>ADMINISTRACION</v>
          </cell>
        </row>
      </sheetData>
      <sheetData sheetId="3192"/>
      <sheetData sheetId="3193"/>
      <sheetData sheetId="3194">
        <row r="1">
          <cell r="A1" t="str">
            <v>ITEM</v>
          </cell>
        </row>
      </sheetData>
      <sheetData sheetId="3195">
        <row r="1">
          <cell r="A1" t="str">
            <v>EQUIPO</v>
          </cell>
        </row>
      </sheetData>
      <sheetData sheetId="3196">
        <row r="1">
          <cell r="A1" t="str">
            <v>ADMINISTRACION</v>
          </cell>
        </row>
      </sheetData>
      <sheetData sheetId="3197"/>
      <sheetData sheetId="3198"/>
      <sheetData sheetId="3199"/>
      <sheetData sheetId="3200"/>
      <sheetData sheetId="3201"/>
      <sheetData sheetId="3202">
        <row r="1">
          <cell r="A1" t="str">
            <v>Name</v>
          </cell>
        </row>
      </sheetData>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row r="1">
          <cell r="A1" t="str">
            <v>ADMINISTRACION</v>
          </cell>
        </row>
      </sheetData>
      <sheetData sheetId="3220" refreshError="1"/>
      <sheetData sheetId="3221" refreshError="1"/>
      <sheetData sheetId="3222">
        <row r="1">
          <cell r="A1" t="str">
            <v>ITEM</v>
          </cell>
        </row>
      </sheetData>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sheetData sheetId="3338"/>
      <sheetData sheetId="3339" refreshError="1"/>
      <sheetData sheetId="3340" refreshError="1"/>
      <sheetData sheetId="334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sheetData sheetId="3381"/>
      <sheetData sheetId="3382"/>
      <sheetData sheetId="3383"/>
      <sheetData sheetId="3384"/>
      <sheetData sheetId="3385"/>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efreshError="1"/>
      <sheetData sheetId="3424" refreshError="1"/>
      <sheetData sheetId="3425">
        <row r="2">
          <cell r="A2" t="str">
            <v>ACTA No</v>
          </cell>
        </row>
      </sheetData>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row r="1">
          <cell r="A1" t="str">
            <v>Name</v>
          </cell>
        </row>
      </sheetData>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sheetData sheetId="3502"/>
      <sheetData sheetId="3503"/>
      <sheetData sheetId="3504"/>
      <sheetData sheetId="3505">
        <row r="1">
          <cell r="A1" t="str">
            <v>ITEM</v>
          </cell>
        </row>
      </sheetData>
      <sheetData sheetId="3506">
        <row r="1">
          <cell r="A1" t="str">
            <v>EQUIPO</v>
          </cell>
        </row>
      </sheetData>
      <sheetData sheetId="3507">
        <row r="1">
          <cell r="A1" t="str">
            <v>ADMINISTRACION</v>
          </cell>
        </row>
      </sheetData>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sheetData sheetId="3609"/>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refreshError="1"/>
      <sheetData sheetId="4048" refreshError="1"/>
      <sheetData sheetId="4049"/>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sheetData sheetId="4085"/>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sheetData sheetId="4154"/>
      <sheetData sheetId="4155" refreshError="1"/>
      <sheetData sheetId="4156" refreshError="1"/>
      <sheetData sheetId="4157"/>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ow r="1">
          <cell r="A1" t="str">
            <v>EQUIPO</v>
          </cell>
        </row>
      </sheetData>
      <sheetData sheetId="4197">
        <row r="1">
          <cell r="A1" t="str">
            <v>ADMINISTRACION</v>
          </cell>
        </row>
      </sheetData>
      <sheetData sheetId="4198"/>
      <sheetData sheetId="4199"/>
      <sheetData sheetId="4200"/>
      <sheetData sheetId="4201"/>
      <sheetData sheetId="4202"/>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sheetData sheetId="4221"/>
      <sheetData sheetId="4222"/>
      <sheetData sheetId="4223">
        <row r="1">
          <cell r="A1" t="str">
            <v>EQUIPO</v>
          </cell>
        </row>
      </sheetData>
      <sheetData sheetId="4224">
        <row r="1">
          <cell r="A1" t="str">
            <v>ADMINISTRACION</v>
          </cell>
        </row>
      </sheetData>
      <sheetData sheetId="4225"/>
      <sheetData sheetId="4226"/>
      <sheetData sheetId="4227"/>
      <sheetData sheetId="4228"/>
      <sheetData sheetId="4229"/>
      <sheetData sheetId="4230"/>
      <sheetData sheetId="4231"/>
      <sheetData sheetId="4232"/>
      <sheetData sheetId="4233">
        <row r="1">
          <cell r="A1" t="str">
            <v>ITEM</v>
          </cell>
        </row>
      </sheetData>
      <sheetData sheetId="4234">
        <row r="1">
          <cell r="A1" t="str">
            <v>EQUIPO</v>
          </cell>
        </row>
      </sheetData>
      <sheetData sheetId="4235">
        <row r="1">
          <cell r="A1" t="str">
            <v>ADMINISTRACION</v>
          </cell>
        </row>
      </sheetData>
      <sheetData sheetId="4236"/>
      <sheetData sheetId="4237" refreshError="1"/>
      <sheetData sheetId="4238" refreshError="1"/>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t="str">
            <v>ACTA No</v>
          </cell>
        </row>
      </sheetData>
      <sheetData sheetId="4258"/>
      <sheetData sheetId="4259"/>
      <sheetData sheetId="4260"/>
      <sheetData sheetId="4261"/>
      <sheetData sheetId="4262"/>
      <sheetData sheetId="4263"/>
      <sheetData sheetId="4264"/>
      <sheetData sheetId="4265">
        <row r="1">
          <cell r="A1" t="str">
            <v>INSTITUTO NACIONAL DE VIAS</v>
          </cell>
        </row>
      </sheetData>
      <sheetData sheetId="4266"/>
      <sheetData sheetId="4267"/>
      <sheetData sheetId="4268"/>
      <sheetData sheetId="4269"/>
      <sheetData sheetId="4270"/>
      <sheetData sheetId="4271"/>
      <sheetData sheetId="4272"/>
      <sheetData sheetId="4273"/>
      <sheetData sheetId="4274"/>
      <sheetData sheetId="4275">
        <row r="1">
          <cell r="A1" t="str">
            <v>Name</v>
          </cell>
        </row>
      </sheetData>
      <sheetData sheetId="4276"/>
      <sheetData sheetId="4277"/>
      <sheetData sheetId="4278"/>
      <sheetData sheetId="4279"/>
      <sheetData sheetId="4280">
        <row r="1">
          <cell r="A1" t="str">
            <v>ITEM</v>
          </cell>
        </row>
      </sheetData>
      <sheetData sheetId="4281">
        <row r="1">
          <cell r="A1" t="str">
            <v>EQUIPO</v>
          </cell>
        </row>
      </sheetData>
      <sheetData sheetId="4282">
        <row r="1">
          <cell r="A1" t="str">
            <v>ADMINISTRACION</v>
          </cell>
        </row>
      </sheetData>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sheetData sheetId="4329"/>
      <sheetData sheetId="4330"/>
      <sheetData sheetId="4331"/>
      <sheetData sheetId="4332"/>
      <sheetData sheetId="4333"/>
      <sheetData sheetId="4334"/>
      <sheetData sheetId="4335"/>
      <sheetData sheetId="4336"/>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sheetData sheetId="4363"/>
      <sheetData sheetId="4364"/>
      <sheetData sheetId="4365">
        <row r="2">
          <cell r="A2" t="str">
            <v>HOSPITAL HERNANDO MONCALEANO PERDOMO ETAPA 1</v>
          </cell>
        </row>
      </sheetData>
      <sheetData sheetId="4366"/>
      <sheetData sheetId="4367">
        <row r="2">
          <cell r="A2" t="str">
            <v>HOSPITAL HERNANDO MONCALEANO PERDOMO ETAPA 2 A</v>
          </cell>
        </row>
      </sheetData>
      <sheetData sheetId="4368">
        <row r="2">
          <cell r="A2" t="str">
            <v>HOSPITAL HERNANDO MONCALEANO PERDOMO ETAPA 2B</v>
          </cell>
        </row>
      </sheetData>
      <sheetData sheetId="4369"/>
      <sheetData sheetId="4370"/>
      <sheetData sheetId="4371"/>
      <sheetData sheetId="4372"/>
      <sheetData sheetId="4373"/>
      <sheetData sheetId="4374"/>
      <sheetData sheetId="4375" refreshError="1"/>
      <sheetData sheetId="4376"/>
      <sheetData sheetId="4377"/>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sheetData sheetId="4393"/>
      <sheetData sheetId="4394"/>
      <sheetData sheetId="4395">
        <row r="6">
          <cell r="A6" t="str">
            <v>CO-A1</v>
          </cell>
        </row>
      </sheetData>
      <sheetData sheetId="4396"/>
      <sheetData sheetId="4397" refreshError="1"/>
      <sheetData sheetId="4398"/>
      <sheetData sheetId="4399"/>
      <sheetData sheetId="4400"/>
      <sheetData sheetId="4401">
        <row r="4">
          <cell r="E4" t="str">
            <v>GUPCO</v>
          </cell>
        </row>
      </sheetData>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sheetData sheetId="4429" refreshError="1"/>
      <sheetData sheetId="4430"/>
      <sheetData sheetId="4431" refreshError="1"/>
      <sheetData sheetId="4432"/>
      <sheetData sheetId="4433"/>
      <sheetData sheetId="4434"/>
      <sheetData sheetId="4435"/>
      <sheetData sheetId="4436"/>
      <sheetData sheetId="4437"/>
      <sheetData sheetId="4438"/>
      <sheetData sheetId="4439"/>
      <sheetData sheetId="4440"/>
      <sheetData sheetId="4441"/>
      <sheetData sheetId="4442" refreshError="1"/>
      <sheetData sheetId="4443"/>
      <sheetData sheetId="4444"/>
      <sheetData sheetId="4445"/>
      <sheetData sheetId="4446"/>
      <sheetData sheetId="4447" refreshError="1"/>
      <sheetData sheetId="4448" refreshError="1"/>
      <sheetData sheetId="4449" refreshError="1"/>
      <sheetData sheetId="4450"/>
      <sheetData sheetId="4451" refreshError="1"/>
      <sheetData sheetId="4452" refreshError="1"/>
      <sheetData sheetId="4453"/>
      <sheetData sheetId="4454"/>
      <sheetData sheetId="4455" refreshError="1"/>
      <sheetData sheetId="4456" refreshError="1"/>
      <sheetData sheetId="4457"/>
      <sheetData sheetId="4458" refreshError="1"/>
      <sheetData sheetId="4459" refreshError="1"/>
      <sheetData sheetId="4460"/>
      <sheetData sheetId="4461"/>
      <sheetData sheetId="4462"/>
      <sheetData sheetId="4463"/>
      <sheetData sheetId="4464"/>
      <sheetData sheetId="4465"/>
      <sheetData sheetId="4466"/>
      <sheetData sheetId="4467"/>
      <sheetData sheetId="4468"/>
      <sheetData sheetId="4469"/>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ow r="4">
          <cell r="B4">
            <v>39886</v>
          </cell>
        </row>
      </sheetData>
      <sheetData sheetId="4496"/>
      <sheetData sheetId="4497"/>
      <sheetData sheetId="4498"/>
      <sheetData sheetId="4499"/>
      <sheetData sheetId="4500"/>
      <sheetData sheetId="4501"/>
      <sheetData sheetId="4502"/>
      <sheetData sheetId="4503"/>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ow r="4">
          <cell r="A4">
            <v>0</v>
          </cell>
        </row>
      </sheetData>
      <sheetData sheetId="4532"/>
      <sheetData sheetId="4533">
        <row r="3">
          <cell r="A3">
            <v>5.0999999999999996</v>
          </cell>
        </row>
      </sheetData>
      <sheetData sheetId="4534" refreshError="1"/>
      <sheetData sheetId="4535"/>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efreshError="1"/>
      <sheetData sheetId="4719"/>
      <sheetData sheetId="4720"/>
      <sheetData sheetId="4721"/>
      <sheetData sheetId="4722"/>
      <sheetData sheetId="4723"/>
      <sheetData sheetId="4724"/>
      <sheetData sheetId="4725"/>
      <sheetData sheetId="4726"/>
      <sheetData sheetId="4727"/>
      <sheetData sheetId="4728">
        <row r="5">
          <cell r="E5" t="str">
            <v>CANTIDAD</v>
          </cell>
        </row>
      </sheetData>
      <sheetData sheetId="4729">
        <row r="5">
          <cell r="E5" t="str">
            <v>CANTIDAD</v>
          </cell>
        </row>
      </sheetData>
      <sheetData sheetId="4730">
        <row r="5">
          <cell r="E5" t="str">
            <v>CANTIDAD</v>
          </cell>
        </row>
      </sheetData>
      <sheetData sheetId="4731">
        <row r="5">
          <cell r="E5" t="str">
            <v>CANTIDAD</v>
          </cell>
        </row>
      </sheetData>
      <sheetData sheetId="4732">
        <row r="5">
          <cell r="E5" t="str">
            <v>CANTIDAD</v>
          </cell>
        </row>
      </sheetData>
      <sheetData sheetId="4733">
        <row r="5">
          <cell r="E5" t="str">
            <v>CANTIDAD</v>
          </cell>
        </row>
      </sheetData>
      <sheetData sheetId="4734">
        <row r="5">
          <cell r="E5" t="str">
            <v>CANTIDAD</v>
          </cell>
        </row>
      </sheetData>
      <sheetData sheetId="4735">
        <row r="5">
          <cell r="E5" t="str">
            <v>CANTIDAD</v>
          </cell>
        </row>
      </sheetData>
      <sheetData sheetId="4736">
        <row r="5">
          <cell r="E5" t="str">
            <v>CANTIDAD</v>
          </cell>
        </row>
      </sheetData>
      <sheetData sheetId="4737">
        <row r="5">
          <cell r="E5" t="str">
            <v>CANTIDAD</v>
          </cell>
        </row>
      </sheetData>
      <sheetData sheetId="4738"/>
      <sheetData sheetId="4739"/>
      <sheetData sheetId="4740"/>
      <sheetData sheetId="4741" refreshError="1"/>
      <sheetData sheetId="4742"/>
      <sheetData sheetId="4743"/>
      <sheetData sheetId="4744"/>
      <sheetData sheetId="4745"/>
      <sheetData sheetId="4746"/>
      <sheetData sheetId="4747"/>
      <sheetData sheetId="4748"/>
      <sheetData sheetId="4749" refreshError="1"/>
      <sheetData sheetId="4750" refreshError="1"/>
      <sheetData sheetId="4751" refreshError="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refreshError="1"/>
      <sheetData sheetId="4772"/>
      <sheetData sheetId="4773" refreshError="1"/>
      <sheetData sheetId="4774"/>
      <sheetData sheetId="4775" refreshError="1"/>
      <sheetData sheetId="4776" refreshError="1"/>
      <sheetData sheetId="4777" refreshError="1"/>
      <sheetData sheetId="4778"/>
      <sheetData sheetId="4779"/>
      <sheetData sheetId="4780"/>
      <sheetData sheetId="4781"/>
      <sheetData sheetId="4782"/>
      <sheetData sheetId="4783"/>
      <sheetData sheetId="4784"/>
      <sheetData sheetId="4785" refreshError="1"/>
      <sheetData sheetId="4786" refreshError="1"/>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row r="16">
          <cell r="A16" t="str">
            <v>ABONO 10-30-10</v>
          </cell>
        </row>
      </sheetData>
      <sheetData sheetId="4969"/>
      <sheetData sheetId="4970"/>
      <sheetData sheetId="4971" refreshError="1"/>
      <sheetData sheetId="4972" refreshError="1"/>
      <sheetData sheetId="4973"/>
      <sheetData sheetId="4974" refreshError="1"/>
      <sheetData sheetId="4975" refreshError="1"/>
      <sheetData sheetId="4976" refreshError="1"/>
      <sheetData sheetId="4977" refreshError="1"/>
      <sheetData sheetId="4978" refreshError="1"/>
      <sheetData sheetId="4979" refreshError="1"/>
      <sheetData sheetId="4980" refreshError="1"/>
      <sheetData sheetId="4981"/>
      <sheetData sheetId="4982"/>
      <sheetData sheetId="4983"/>
      <sheetData sheetId="4984"/>
      <sheetData sheetId="4985"/>
      <sheetData sheetId="4986"/>
      <sheetData sheetId="4987" refreshError="1"/>
      <sheetData sheetId="4988"/>
      <sheetData sheetId="4989" refreshError="1"/>
      <sheetData sheetId="4990"/>
      <sheetData sheetId="4991"/>
      <sheetData sheetId="4992"/>
      <sheetData sheetId="4993" refreshError="1"/>
      <sheetData sheetId="4994"/>
      <sheetData sheetId="4995"/>
      <sheetData sheetId="4996"/>
      <sheetData sheetId="4997"/>
      <sheetData sheetId="4998" refreshError="1"/>
      <sheetData sheetId="4999"/>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sheetData sheetId="5233"/>
      <sheetData sheetId="5234"/>
      <sheetData sheetId="5235"/>
      <sheetData sheetId="5236" refreshError="1"/>
      <sheetData sheetId="5237" refreshError="1"/>
      <sheetData sheetId="5238" refreshError="1"/>
      <sheetData sheetId="5239" refreshError="1"/>
      <sheetData sheetId="5240" refreshError="1"/>
      <sheetData sheetId="5241" refreshError="1"/>
      <sheetData sheetId="5242"/>
      <sheetData sheetId="5243" refreshError="1"/>
      <sheetData sheetId="5244"/>
      <sheetData sheetId="5245" refreshError="1"/>
      <sheetData sheetId="5246"/>
      <sheetData sheetId="5247"/>
      <sheetData sheetId="5248"/>
      <sheetData sheetId="5249"/>
      <sheetData sheetId="5250"/>
      <sheetData sheetId="5251"/>
      <sheetData sheetId="5252"/>
      <sheetData sheetId="5253"/>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sheetData sheetId="5265" refreshError="1"/>
      <sheetData sheetId="5266" refreshError="1"/>
      <sheetData sheetId="5267"/>
      <sheetData sheetId="5268" refreshError="1"/>
      <sheetData sheetId="5269"/>
      <sheetData sheetId="5270"/>
      <sheetData sheetId="5271"/>
      <sheetData sheetId="5272"/>
      <sheetData sheetId="5273"/>
      <sheetData sheetId="5274"/>
      <sheetData sheetId="5275" refreshError="1"/>
      <sheetData sheetId="5276"/>
      <sheetData sheetId="5277" refreshError="1"/>
      <sheetData sheetId="5278"/>
      <sheetData sheetId="5279" refreshError="1"/>
      <sheetData sheetId="5280" refreshError="1"/>
      <sheetData sheetId="5281" refreshError="1"/>
      <sheetData sheetId="5282"/>
      <sheetData sheetId="5283"/>
      <sheetData sheetId="5284"/>
      <sheetData sheetId="5285"/>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sheetData sheetId="5333"/>
      <sheetData sheetId="5334"/>
      <sheetData sheetId="5335"/>
      <sheetData sheetId="5336"/>
      <sheetData sheetId="5337"/>
      <sheetData sheetId="5338"/>
      <sheetData sheetId="5339"/>
      <sheetData sheetId="5340" refreshError="1"/>
      <sheetData sheetId="5341" refreshError="1"/>
      <sheetData sheetId="5342" refreshError="1"/>
      <sheetData sheetId="5343" refreshError="1"/>
      <sheetData sheetId="5344" refreshError="1"/>
      <sheetData sheetId="5345" refreshError="1"/>
      <sheetData sheetId="5346" refreshError="1"/>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refreshError="1"/>
      <sheetData sheetId="5360" refreshError="1"/>
      <sheetData sheetId="5361" refreshError="1"/>
      <sheetData sheetId="5362" refreshError="1"/>
      <sheetData sheetId="5363"/>
      <sheetData sheetId="5364"/>
      <sheetData sheetId="5365" refreshError="1"/>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refreshError="1"/>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sheetData sheetId="5503"/>
      <sheetData sheetId="5504"/>
      <sheetData sheetId="5505"/>
      <sheetData sheetId="5506"/>
      <sheetData sheetId="5507"/>
      <sheetData sheetId="5508"/>
      <sheetData sheetId="5509"/>
      <sheetData sheetId="5510" refreshError="1"/>
      <sheetData sheetId="5511"/>
      <sheetData sheetId="5512" refreshError="1"/>
      <sheetData sheetId="5513"/>
      <sheetData sheetId="5514" refreshError="1"/>
      <sheetData sheetId="5515" refreshError="1"/>
      <sheetData sheetId="5516" refreshError="1"/>
      <sheetData sheetId="5517" refreshError="1"/>
      <sheetData sheetId="5518"/>
      <sheetData sheetId="5519"/>
      <sheetData sheetId="5520"/>
      <sheetData sheetId="552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refreshError="1"/>
      <sheetData sheetId="5589"/>
      <sheetData sheetId="5590" refreshError="1"/>
      <sheetData sheetId="559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sheetData sheetId="5607"/>
      <sheetData sheetId="5608"/>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sheetData sheetId="5663"/>
      <sheetData sheetId="5664"/>
      <sheetData sheetId="5665"/>
      <sheetData sheetId="5666"/>
      <sheetData sheetId="5667"/>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sheetData sheetId="5731"/>
      <sheetData sheetId="5732"/>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refreshError="1"/>
      <sheetData sheetId="5812" refreshError="1"/>
      <sheetData sheetId="5813" refreshError="1"/>
      <sheetData sheetId="5814"/>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sheetData sheetId="5830"/>
      <sheetData sheetId="5831"/>
      <sheetData sheetId="5832" refreshError="1"/>
      <sheetData sheetId="5833" refreshError="1"/>
      <sheetData sheetId="5834" refreshError="1"/>
      <sheetData sheetId="5835"/>
      <sheetData sheetId="5836"/>
      <sheetData sheetId="5837"/>
      <sheetData sheetId="5838"/>
      <sheetData sheetId="5839"/>
      <sheetData sheetId="5840"/>
      <sheetData sheetId="5841"/>
      <sheetData sheetId="5842"/>
      <sheetData sheetId="5843" refreshError="1"/>
      <sheetData sheetId="5844" refreshError="1"/>
      <sheetData sheetId="5845"/>
      <sheetData sheetId="5846"/>
      <sheetData sheetId="5847"/>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sheetData sheetId="5898"/>
      <sheetData sheetId="5899"/>
      <sheetData sheetId="5900"/>
      <sheetData sheetId="5901" refreshError="1"/>
      <sheetData sheetId="5902" refreshError="1"/>
      <sheetData sheetId="5903" refreshError="1"/>
      <sheetData sheetId="5904"/>
      <sheetData sheetId="5905"/>
      <sheetData sheetId="5906"/>
      <sheetData sheetId="5907"/>
      <sheetData sheetId="5908"/>
      <sheetData sheetId="5909"/>
      <sheetData sheetId="5910"/>
      <sheetData sheetId="5911"/>
      <sheetData sheetId="5912"/>
      <sheetData sheetId="5913"/>
      <sheetData sheetId="5914"/>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sheetData sheetId="5963" refreshError="1"/>
      <sheetData sheetId="5964" refreshError="1"/>
      <sheetData sheetId="5965" refreshError="1"/>
      <sheetData sheetId="5966" refreshError="1"/>
      <sheetData sheetId="5967"/>
      <sheetData sheetId="5968" refreshError="1"/>
      <sheetData sheetId="5969" refreshError="1"/>
      <sheetData sheetId="5970" refreshError="1"/>
      <sheetData sheetId="5971" refreshError="1"/>
      <sheetData sheetId="5972" refreshError="1"/>
      <sheetData sheetId="5973" refreshError="1"/>
      <sheetData sheetId="5974"/>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sheetData sheetId="5984"/>
      <sheetData sheetId="5985"/>
      <sheetData sheetId="5986"/>
      <sheetData sheetId="5987"/>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sheetData sheetId="6137"/>
      <sheetData sheetId="6138"/>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refreshError="1"/>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refreshError="1"/>
      <sheetData sheetId="7278" refreshError="1"/>
      <sheetData sheetId="7279" refreshError="1"/>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sheetData sheetId="7293" refreshError="1"/>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efreshError="1"/>
      <sheetData sheetId="7307" refreshError="1"/>
      <sheetData sheetId="7308" refreshError="1"/>
      <sheetData sheetId="7309" refreshError="1"/>
      <sheetData sheetId="7310" refreshError="1"/>
      <sheetData sheetId="7311"/>
      <sheetData sheetId="7312"/>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sheetData sheetId="7337" refreshError="1"/>
      <sheetData sheetId="7338"/>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sheetData sheetId="7440" refreshError="1"/>
      <sheetData sheetId="7441" refreshError="1"/>
      <sheetData sheetId="7442" refreshError="1"/>
      <sheetData sheetId="7443" refreshError="1"/>
      <sheetData sheetId="7444" refreshError="1"/>
      <sheetData sheetId="7445"/>
      <sheetData sheetId="7446"/>
      <sheetData sheetId="7447"/>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efreshError="1"/>
      <sheetData sheetId="8476"/>
      <sheetData sheetId="8477"/>
      <sheetData sheetId="8478"/>
      <sheetData sheetId="8479"/>
      <sheetData sheetId="8480"/>
      <sheetData sheetId="8481">
        <row r="14">
          <cell r="C14" t="str">
            <v>P1</v>
          </cell>
        </row>
      </sheetData>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sheetData sheetId="8492"/>
      <sheetData sheetId="8493"/>
      <sheetData sheetId="8494"/>
      <sheetData sheetId="8495"/>
      <sheetData sheetId="8496" refreshError="1"/>
      <sheetData sheetId="8497" refreshError="1"/>
      <sheetData sheetId="8498" refreshError="1"/>
      <sheetData sheetId="8499" refreshError="1"/>
      <sheetData sheetId="8500" refreshError="1"/>
      <sheetData sheetId="8501"/>
      <sheetData sheetId="8502"/>
      <sheetData sheetId="8503"/>
      <sheetData sheetId="850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_aCCIDENTES_DE_1995___1996_xl_5"/>
      <sheetName val="//ccefici"/>
      <sheetName val="//d.docs.live.net/a  aaInformac"/>
      <sheetName val="_aCCIDENTES_DE_1995___1996_xl_2"/>
      <sheetName val="_aCCIDENTES_DE_1995___1996_xl_3"/>
      <sheetName val="_aCCIDENTES_DE_1995___1996_xl_4"/>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8"/>
      <sheetName val="_aCCIDENTES_DE_1995___1996_x_35"/>
      <sheetName val="_aCCIDENTES_DE_1995___1996_x_36"/>
      <sheetName val="_aCCIDENTES_DE_1995___1996_x_37"/>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1"/>
      <sheetName val="_aCCIDENTES_DE_1995___1996_x_52"/>
      <sheetName val="_aCCIDENTES_DE_1995___1996_x_53"/>
      <sheetName val="_aCCIDENTES_DE_1995___1996_x_54"/>
      <sheetName val="_aCCIDENTES_DE_1995___1996_x_55"/>
      <sheetName val="_aCCIDENTES_DE_1995___1996_x_66"/>
      <sheetName val="_aCCIDENTES_DE_1995___1996_x_65"/>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ACTA No.1 "/>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MATERIAL"/>
      <sheetName val="BASE"/>
      <sheetName val="\E\a  aaInformación GRUPO 4\A M"/>
      <sheetName val="PU (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Main"/>
      <sheetName val="CorpTax"/>
      <sheetName val="PAGOS"/>
      <sheetName val="articulos"/>
      <sheetName val="ESTADO RED"/>
      <sheetName val="CARRETERAS"/>
      <sheetName val="GENERALIDADES "/>
      <sheetName val="aCCIDENTES%2520DE%25201995%2520"/>
      <sheetName val="REQUISITOS INF INTERVENTORÍA"/>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DIRECTAS AMO I"/>
      <sheetName val="DIRECTAS AMO II"/>
      <sheetName val="modf "/>
      <sheetName val="1,2 MC"/>
      <sheetName val="3,1 MC"/>
      <sheetName val="3,2 MC"/>
      <sheetName val="4,2 MC"/>
      <sheetName val="/a  aaInformación GRUPO 4/A MIn"/>
      <sheetName val="ANALISIS RESUMID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lista-precio-mat-equipos"/>
      <sheetName val="rendimiento"/>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sistema proteccion a tierra equ"/>
      <sheetName val="_Users_HP_AppData_Local_Microso"/>
      <sheetName val="_aCCIDENTES_DE_1995___1996__102"/>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sheetData sheetId="202" refreshError="1"/>
      <sheetData sheetId="203"/>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sheetData sheetId="899"/>
      <sheetData sheetId="900"/>
      <sheetData sheetId="901" refreshError="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 sheetId="1036" refreshError="1"/>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refreshError="1"/>
      <sheetData sheetId="1501" refreshError="1"/>
      <sheetData sheetId="1502"/>
      <sheetData sheetId="1503" refreshError="1"/>
      <sheetData sheetId="1504"/>
      <sheetData sheetId="1505"/>
      <sheetData sheetId="1506"/>
      <sheetData sheetId="1507"/>
      <sheetData sheetId="1508" refreshError="1"/>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refreshError="1"/>
      <sheetData sheetId="1534"/>
      <sheetData sheetId="1535" refreshError="1"/>
      <sheetData sheetId="1536"/>
      <sheetData sheetId="1537"/>
      <sheetData sheetId="1538"/>
      <sheetData sheetId="1539" refreshError="1"/>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refreshError="1"/>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refreshError="1"/>
      <sheetData sheetId="1569"/>
      <sheetData sheetId="1570"/>
      <sheetData sheetId="1571"/>
      <sheetData sheetId="1572"/>
      <sheetData sheetId="1573"/>
      <sheetData sheetId="1574"/>
      <sheetData sheetId="1575"/>
      <sheetData sheetId="1576"/>
      <sheetData sheetId="1577"/>
      <sheetData sheetId="1578"/>
      <sheetData sheetId="1579"/>
      <sheetData sheetId="1580" refreshError="1"/>
      <sheetData sheetId="1581"/>
      <sheetData sheetId="1582"/>
      <sheetData sheetId="1583"/>
      <sheetData sheetId="1584"/>
      <sheetData sheetId="1585"/>
      <sheetData sheetId="1586"/>
      <sheetData sheetId="1587" refreshError="1"/>
      <sheetData sheetId="1588" refreshError="1"/>
      <sheetData sheetId="1589" refreshError="1"/>
      <sheetData sheetId="1590"/>
      <sheetData sheetId="1591"/>
      <sheetData sheetId="1592"/>
      <sheetData sheetId="1593"/>
      <sheetData sheetId="1594"/>
      <sheetData sheetId="1595"/>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refreshError="1"/>
      <sheetData sheetId="1681" refreshError="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refreshError="1"/>
      <sheetData sheetId="2629" refreshError="1"/>
      <sheetData sheetId="2630" refreshError="1"/>
      <sheetData sheetId="2631" refreshError="1"/>
      <sheetData sheetId="2632" refreshError="1"/>
      <sheetData sheetId="2633"/>
      <sheetData sheetId="2634"/>
      <sheetData sheetId="2635"/>
      <sheetData sheetId="2636"/>
      <sheetData sheetId="263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row r="2">
          <cell r="C2">
            <v>0.2</v>
          </cell>
        </row>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aCCIDENTES_DE_1995_-_1996"/>
      <sheetName val="aCCIDENTES_DE_1995_-_1996_xls"/>
      <sheetName val="ACTA_DE_MODIFICACION__(2)"/>
      <sheetName val="\a__aaInformación_GRUPO_4\A_MIn"/>
      <sheetName val="aCCIDENTES_DE_1995_-_19961"/>
      <sheetName val="_aCCIDENTES_DE_1995___1996_xl_2"/>
      <sheetName val="_aCCIDENTES_DE_1995___1996_xl_3"/>
      <sheetName val="_aCCIDENTES_DE_1995___1996_xl_4"/>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sheetData sheetId="455"/>
      <sheetData sheetId="456" refreshError="1"/>
      <sheetData sheetId="457" refreshError="1"/>
      <sheetData sheetId="458" refreshError="1"/>
      <sheetData sheetId="459" refreshError="1"/>
      <sheetData sheetId="46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6"/>
      <sheetName val="_aCCIDENTES_DE_1995___1996_x_57"/>
      <sheetName val="_aCCIDENTES_DE_1995___1996_x_58"/>
      <sheetName val="_aCCIDENTES_DE_1995___1996_x_59"/>
      <sheetName val="_aCCIDENTES_DE_1995___1996_x_60"/>
      <sheetName val="_aCCIDENTES_DE_1995___1996_x_61"/>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73"/>
      <sheetName val="_aCCIDENTES_DE_1995___1996_x_74"/>
      <sheetName val="_aCCIDENTES_DE_1995___1996_x_75"/>
      <sheetName val="_aCCIDENTES_DE_1995___1996_x_76"/>
      <sheetName val="_aCCIDENTES_DE_1995___1996_x_77"/>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_aCCIDENTES_DE_1995___1996_x_86"/>
      <sheetName val="_aCCIDENTES_DE_1995___1996_x_87"/>
      <sheetName val="_aCCIDENTES_DE_1995___1996_x_88"/>
      <sheetName val="aCCIDENTES%2520DE%25201995%2520"/>
      <sheetName val="APU"/>
      <sheetName val="MAT"/>
      <sheetName val="HER"/>
      <sheetName val="PER"/>
      <sheetName val="TRANS"/>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MANO_DE_OBRA"/>
      <sheetName val="//cceficiente_sharepoint_com/a_"/>
      <sheetName val="//d_docs_live_net/a__aaInformac"/>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refreshError="1"/>
      <sheetData sheetId="911" refreshError="1"/>
      <sheetData sheetId="912"/>
      <sheetData sheetId="913" refreshError="1"/>
      <sheetData sheetId="914"/>
      <sheetData sheetId="915"/>
      <sheetData sheetId="916"/>
      <sheetData sheetId="917"/>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sheetData sheetId="945" refreshError="1"/>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 sheetId="1176"/>
      <sheetData sheetId="1177"/>
      <sheetData sheetId="1178"/>
      <sheetData sheetId="1179"/>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sheetData sheetId="1207"/>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sheetData sheetId="1233"/>
      <sheetData sheetId="1234"/>
      <sheetData sheetId="1235"/>
      <sheetData sheetId="1236"/>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sheetData sheetId="1394"/>
      <sheetData sheetId="1395"/>
      <sheetData sheetId="1396"/>
      <sheetData sheetId="1397" refreshError="1"/>
      <sheetData sheetId="1398" refreshError="1"/>
      <sheetData sheetId="1399" refreshError="1"/>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refreshError="1"/>
      <sheetData sheetId="2374" refreshError="1"/>
      <sheetData sheetId="2375" refreshError="1"/>
      <sheetData sheetId="2376" refreshError="1"/>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Datos"/>
      <sheetName val="Cuadrillas"/>
      <sheetName val="Jornal"/>
      <sheetName val="Formulario N° 4"/>
      <sheetName val="MATERIALES"/>
      <sheetName val="EQUIPO"/>
      <sheetName val="CONT_ADI"/>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2"/>
      <sheetName val="[a  aaInformación]__cceficien_3"/>
      <sheetName val="[a  aaInformación]__cceficien_4"/>
      <sheetName val="[a  aaInformación]__cceficien_6"/>
      <sheetName val="[a  aaInformación]//cceficiente"/>
      <sheetName val="[a  aaInformación]__cceficien_5"/>
      <sheetName val="[a  aaInformación]__cceficien_7"/>
      <sheetName val="[a  aaInformación]__cceficien_9"/>
      <sheetName val="[a  aaInformación]__cceficien_8"/>
      <sheetName val="[a  aaInformación]__cceficie_10"/>
      <sheetName val="[a  aaInformación]__cceficie_11"/>
      <sheetName val="Emboquillar"/>
      <sheetName val="Acometidacobrerígido"/>
      <sheetName val="Acometidatoma"/>
      <sheetName val="Acometidahasta1&quot;"/>
      <sheetName val="[a  aaInformación]__cceficie_12"/>
      <sheetName val="[a  aaInformación]__cceficie_14"/>
      <sheetName val="[a  aaInformación]__cceficie_13"/>
      <sheetName val="AJIZAL 3335"/>
      <sheetName val="SABANETA 3335"/>
      <sheetName val="Datos Generales"/>
      <sheetName val="HER"/>
      <sheetName val="MAT"/>
      <sheetName val="PER"/>
      <sheetName val="TRANS"/>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RECIOS"/>
      <sheetName val="PRESUP"/>
      <sheetName val="\Users\LENOVO\Downloads\Users\A"/>
      <sheetName val="INFORME SEMANAL"/>
      <sheetName val="AVANCE SEMANAL"/>
      <sheetName val="CLIMA mes"/>
      <sheetName val="REG FOTO"/>
      <sheetName val="SISOMA"/>
      <sheetName val="CrudosA"/>
      <sheetName val="casosWTI"/>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a  aaInformación]__192_168__16"/>
      <sheetName val="[a  aaInformación]__192_168__15"/>
      <sheetName val="[a  aaInformación]__192_168__17"/>
      <sheetName val="[a  aaInformación]__192_168__18"/>
      <sheetName val="\MANTENIMIENTO%20RUTA%201001_MA"/>
      <sheetName val="Res-Accide-10"/>
      <sheetName val="46W9"/>
      <sheetName val="Presentacion"/>
      <sheetName val="_MANTENIMIENTO RUTA 1001_MARZO "/>
      <sheetName val="__SERVIDOR_Public2_MANTENIMIENT"/>
      <sheetName val="_I_MANTENIMIENTO RUTA 1001_MARZ"/>
      <sheetName val="_I_I_MANTENIMIENTO RUTA 1001_MA"/>
      <sheetName val="Base Datos"/>
      <sheetName val="[a  aaInformación]_MANTENIMIE_2"/>
      <sheetName val="[a  aaInformación]_I_MANTENIM_2"/>
      <sheetName val="[a  aaInformación]_F_MANTENIM_2"/>
      <sheetName val="[a  aaInformación]__SERVIDOR__2"/>
      <sheetName val="[a  aaInformación]_Users_USUA_2"/>
      <sheetName val="[a  aaInformación]_G_I_MANTEN_2"/>
      <sheetName val="[a  aaInformación]_D_MANTENIM_2"/>
      <sheetName val="[a  aaInformación]_G_D_MANTEN_2"/>
      <sheetName val="[a  aaInformación]_I_I_MANTEN_2"/>
      <sheetName val="[a  aaInformación]_Users_Pers_2"/>
      <sheetName val="[a  aaInformación]_MANTENIMIE_3"/>
      <sheetName val="[a  aaInformación]_I_MANTENIM_3"/>
      <sheetName val="[a  aaInformación]_F_MANTENIM_3"/>
      <sheetName val="[a  aaInformación]__SERVIDOR__3"/>
      <sheetName val="[a  aaInformación]_Users_USUA_3"/>
      <sheetName val="[a  aaInformación]_G_I_MANTEN_3"/>
      <sheetName val="[a  aaInformación]_D_MANTENIM_3"/>
      <sheetName val="[a  aaInformación]_G_D_MANTEN_3"/>
      <sheetName val="[a  aaInformación]_I_I_MANTEN_3"/>
      <sheetName val="[a  aaInformación]_Users_Pers_3"/>
      <sheetName val="[a  aaInformación]_MANTENIMIE_4"/>
      <sheetName val="[a  aaInformación]_I_MANTENIM_4"/>
      <sheetName val="[a  aaInformación]_F_MANTENIM_4"/>
      <sheetName val="[a  aaInformación]__SERVIDOR__4"/>
      <sheetName val="[a  aaInformación]_Users_USUA_4"/>
      <sheetName val="[a  aaInformación]_G_I_MANTEN_4"/>
      <sheetName val="[a  aaInformación]_D_MANTENIM_4"/>
      <sheetName val="[a  aaInformación]_G_D_MANTEN_4"/>
      <sheetName val="[a  aaInformación]_I_I_MANTEN_4"/>
      <sheetName val="[a  aaInformación]_Users_Pers_4"/>
      <sheetName val="Banderas"/>
      <sheetName val="\G\MANTENIMIENTO RUTA 1001_MARZ"/>
      <sheetName val="_F_MANTENIMIENTO RUTA 1001_MARZ"/>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_Users_USUARIO_Downloads_MANTE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refreshError="1"/>
      <sheetData sheetId="186" refreshError="1"/>
      <sheetData sheetId="187" refreshError="1"/>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 val="calculation"/>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Tabla 1.1"/>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Personalizar"/>
      <sheetName val="LSAL"/>
      <sheetName val="LIQUIDACION"/>
      <sheetName val="NOMINA"/>
      <sheetName val="Presupuesto Tot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Hoja1"/>
      <sheetName val="UNITARIOS_GENERALES"/>
      <sheetName val="5__MODIFICATORIA"/>
      <sheetName val="AIUsan"/>
      <sheetName val="UNITARIOS%20GENERALES.xls"/>
      <sheetName val="ANEXO 9 (MATERIAL)"/>
      <sheetName val="PRESUP. RESUMEN"/>
      <sheetName val="Formato"/>
      <sheetName val="Parámetros"/>
      <sheetName val="Jornales"/>
      <sheetName val="Modelo"/>
      <sheetName val="PU"/>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ow r="7">
          <cell r="A7" t="str">
            <v>ACCF</v>
          </cell>
        </row>
      </sheetData>
      <sheetData sheetId="33">
        <row r="9">
          <cell r="A9" t="str">
            <v>ANDA</v>
          </cell>
        </row>
      </sheetData>
      <sheetData sheetId="34">
        <row r="8">
          <cell r="C8">
            <v>0.8</v>
          </cell>
        </row>
      </sheetData>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210.2.2"/>
      <sheetName val="CONFIS"/>
      <sheetName val="Hoja2"/>
      <sheetName val="DATOS CONTRATO"/>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s>
    <sheetDataSet>
      <sheetData sheetId="0">
        <row r="7">
          <cell r="A7" t="str">
            <v>Aspersor manual</v>
          </cell>
        </row>
      </sheetData>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6">
          <cell r="A6" t="str">
            <v>ADMINISTRACION</v>
          </cell>
        </row>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RELACI~1"/>
      <sheetName val="RELACI~1.XLS"/>
      <sheetName val="\\Phenom_x3\d\ADMINISTRACIÓN VI"/>
      <sheetName val="PROGRAMACION "/>
      <sheetName val="Hoja1"/>
      <sheetName val="Itemes_Renovación"/>
      <sheetName val="BASE"/>
      <sheetName val="PROGRAMACION_"/>
      <sheetName val="IV. MANO DE OBRA"/>
      <sheetName val="listado apu"/>
      <sheetName val="perfil"/>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Formular"/>
      <sheetName val="Recursos"/>
      <sheetName val="Duitama-La_Palmera"/>
      <sheetName val="Análisis_de_precios"/>
      <sheetName val="BASEDuitama-La_Palmera"/>
      <sheetName val="Hoja1"/>
      <sheetName val="210.2.2"/>
      <sheetName val="GENERALIDADES "/>
      <sheetName val="Info-Portaf"/>
      <sheetName val="Datos"/>
      <sheetName val="precios-básicos2002"/>
      <sheetName val="ITEMS"/>
      <sheetName val="PROGR_VER02"/>
      <sheetName val="GENERALIDADES_"/>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ELECTRICO"/>
      <sheetName val="Vuelta"/>
      <sheetName val="FIBRA ÓPTICA"/>
      <sheetName val="Análisis de precios"/>
      <sheetName val="2103mar%20.xls"/>
      <sheetName val="Formula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Actual Data (MAP)"/>
      <sheetName val="Actual Data (STX)"/>
      <sheetName val="basicos"/>
      <sheetName val="Distanc"/>
      <sheetName val="Cuadro de áreas y volmúmenes"/>
      <sheetName val="Generales"/>
      <sheetName val="APU"/>
      <sheetName val="Indicadores Gestión"/>
      <sheetName val="PR-04"/>
      <sheetName val="tipo_recurso"/>
      <sheetName val="Listado"/>
      <sheetName val="tipos_entidad"/>
      <sheetName val="Unidades"/>
      <sheetName val="INV"/>
      <sheetName val="AASHTO"/>
      <sheetName val="MANTENIMIENT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row r="2">
          <cell r="A2" t="str">
            <v>INVÍAS - TERRITORIAL CORDOBA - GRUPO 3</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sheetData sheetId="141">
        <row r="2">
          <cell r="A2" t="str">
            <v>INVÍAS - TERRITORIAL CORDOBA - GRUPO 3</v>
          </cell>
        </row>
      </sheetData>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ow r="2">
          <cell r="A2" t="str">
            <v>INVÍAS - TERRITORIAL CORDOBA - GRUPO 3</v>
          </cell>
        </row>
      </sheetData>
      <sheetData sheetId="178">
        <row r="2">
          <cell r="A2" t="str">
            <v>INVÍAS - TERRITORIAL CORDOBA - GRUPO 3</v>
          </cell>
        </row>
      </sheetData>
      <sheetData sheetId="179">
        <row r="2">
          <cell r="A2" t="str">
            <v>INVÍAS - TERRITORIAL CORDOBA - GRUPO 3</v>
          </cell>
        </row>
      </sheetData>
      <sheetData sheetId="180">
        <row r="2">
          <cell r="A2" t="str">
            <v>INVÍAS - TERRITORIAL CORDOBA - GRUPO 3</v>
          </cell>
        </row>
      </sheetData>
      <sheetData sheetId="181">
        <row r="2">
          <cell r="A2" t="str">
            <v>INVÍAS - TERRITORIAL CORDOBA - GRUPO 3</v>
          </cell>
        </row>
      </sheetData>
      <sheetData sheetId="182" refreshError="1"/>
      <sheetData sheetId="183" refreshError="1"/>
      <sheetData sheetId="184" refreshError="1"/>
      <sheetData sheetId="185" refreshError="1"/>
      <sheetData sheetId="186"/>
      <sheetData sheetId="187">
        <row r="2">
          <cell r="A2" t="str">
            <v>INVÍAS - TERRITORIAL CORDOBA - GRUPO 3</v>
          </cell>
        </row>
      </sheetData>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2">
          <cell r="A2" t="str">
            <v>INVÍAS - TERRITORIAL CORDOBA - GRUPO 3</v>
          </cell>
        </row>
      </sheetData>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row r="2">
          <cell r="A2" t="str">
            <v>INVÍAS - TERRITORIAL CORDOBA - GRUPO 3</v>
          </cell>
        </row>
      </sheetData>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row r="2">
          <cell r="A2" t="str">
            <v>INVÍAS - TERRITORIAL CORDOBA - GRUPO 3</v>
          </cell>
        </row>
      </sheetData>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2">
          <cell r="A2" t="str">
            <v>INVÍAS - TERRITORIAL CORDOBA - GRUPO 3</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row r="2">
          <cell r="A2">
            <v>0</v>
          </cell>
        </row>
      </sheetData>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 Renovación"/>
      <sheetName val="AC2-AG96"/>
      <sheetName val="Formulario N° 4"/>
      <sheetName val="MATERIALES"/>
      <sheetName val="ACTA_DE_OBRA"/>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 val="LISTA DE PRECIO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CALC PROD MENSUAL"/>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BZ2" t="str">
            <v xml:space="preserve">          ACERIA   M.C.C.</v>
          </cell>
        </row>
      </sheetData>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Z2" t="str">
            <v xml:space="preserve">          ACERIA   M.C.C.</v>
          </cell>
        </row>
      </sheetData>
      <sheetData sheetId="65">
        <row r="2">
          <cell r="B2" t="str">
            <v>INFORME SEMANAL DE ACTIVIDADES</v>
          </cell>
        </row>
      </sheetData>
      <sheetData sheetId="66">
        <row r="2">
          <cell r="BZ2" t="str">
            <v xml:space="preserve">          ACERIA   M.C.C.</v>
          </cell>
        </row>
      </sheetData>
      <sheetData sheetId="67">
        <row r="2">
          <cell r="BZ2" t="str">
            <v xml:space="preserve">          ACERIA   M.C.C.</v>
          </cell>
        </row>
      </sheetData>
      <sheetData sheetId="68">
        <row r="2">
          <cell r="BZ2" t="str">
            <v xml:space="preserve">          ACERIA   M.C.C.</v>
          </cell>
        </row>
      </sheetData>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RA.MODI"/>
      <sheetName val="LISTA DE PRECIOS"/>
      <sheetName val="062"/>
      <sheetName val="Listado"/>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Bajadas"/>
      <sheetName val="NARIÑO"/>
      <sheetName val="Summary"/>
      <sheetName val="CODCONST"/>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CTUBRE"/>
      <sheetName val="2,2,6,1 Pilotes 0,30"/>
      <sheetName val="5. ELECTRICO"/>
      <sheetName val="Requisición1"/>
      <sheetName val="PREACTA_61"/>
      <sheetName val="A_P_U1"/>
      <sheetName val="PREACTA_6"/>
      <sheetName val="A_P_U"/>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 val="Hoja2"/>
      <sheetName val="Cuadr."/>
      <sheetName val="PUNITARIOS PARA 241201 2S.xls"/>
      <sheetName val="APU NO PREVISTO"/>
      <sheetName val="PPTA (3)"/>
      <sheetName val="PPTA (2)"/>
      <sheetName val="PPTA"/>
      <sheetName val="CHINCHINA FINAL . A CEROS"/>
      <sheetName val="Memoria de calculo"/>
      <sheetName val="materiales"/>
      <sheetName val="otros"/>
      <sheetName val="DEST. MEDIOS"/>
      <sheetName val="COMBUASF"/>
      <sheetName val="BALCRUDO"/>
      <sheetName val="CARGASPROC."/>
      <sheetName val="G L P  FINAL"/>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st"/>
      <sheetName val="mdo"/>
      <sheetName val="equip"/>
      <sheetName val="mat"/>
      <sheetName val="CIRCUITOS CODENSA"/>
      <sheetName val="TABLAS"/>
      <sheetName val="7.1.8.1.1"/>
      <sheetName val="c2_5y2_614"/>
      <sheetName val="BASE"/>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devdics"/>
      <sheetName val="Bases 2A"/>
      <sheetName val="@RISK - Correlaciones"/>
      <sheetName val="Acta"/>
      <sheetName val="for 6"/>
      <sheetName val="2,2,6,1_Pilotes_0,30"/>
      <sheetName val="APU_NO_PREVISTO"/>
      <sheetName val="PPTA_(3)"/>
      <sheetName val="PPTA_(2)"/>
      <sheetName val="gpi_526"/>
      <sheetName val="vea_374"/>
      <sheetName val="ITEMS_NO_REVISTOS"/>
      <sheetName val="APU_ELECTRICOS"/>
      <sheetName val="ACTA MODIFICACIÓN CIVIL"/>
      <sheetName val="INDICE"/>
      <sheetName val="APU"/>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refreshError="1"/>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row r="48">
          <cell r="E48">
            <v>0</v>
          </cell>
        </row>
      </sheetData>
      <sheetData sheetId="196">
        <row r="48">
          <cell r="E48">
            <v>0</v>
          </cell>
        </row>
      </sheetData>
      <sheetData sheetId="197"/>
      <sheetData sheetId="198"/>
      <sheetData sheetId="199"/>
      <sheetData sheetId="200">
        <row r="48">
          <cell r="E48">
            <v>0</v>
          </cell>
        </row>
      </sheetData>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ow r="48">
          <cell r="E48">
            <v>0</v>
          </cell>
        </row>
      </sheetData>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sheetName val="AIU"/>
      <sheetName val="AMBIENTAL -SST"/>
      <sheetName val="AIU AMBIENTAL -SST"/>
      <sheetName val="SOCIAL"/>
      <sheetName val="AIU SOCIAL"/>
      <sheetName val="F.P."/>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B3">
            <v>322</v>
          </cell>
          <cell r="C3" t="str">
            <v>CONCRETO GRAVA COMÚN 2000 PSI 14 MPa (140 Kg/m2)</v>
          </cell>
          <cell r="D3">
            <v>359380</v>
          </cell>
        </row>
        <row r="4">
          <cell r="B4">
            <v>323</v>
          </cell>
          <cell r="C4" t="str">
            <v>CONCRETO GRAVA COMÚN 2500 PSI 17 MPa (175 Kg/cm2)</v>
          </cell>
          <cell r="D4">
            <v>371875</v>
          </cell>
        </row>
        <row r="5">
          <cell r="B5">
            <v>324</v>
          </cell>
          <cell r="C5" t="str">
            <v>CONCRETO GRAVA COMÚN 3000 PSI  21 MPa (210 Kg/cm2)</v>
          </cell>
          <cell r="D5">
            <v>384965</v>
          </cell>
        </row>
        <row r="6">
          <cell r="B6">
            <v>325</v>
          </cell>
          <cell r="C6" t="str">
            <v>CONCRETO GRAVA COMÚN 3500 PSI 24 MPa (245 Kg/cm2)</v>
          </cell>
          <cell r="D6">
            <v>397460</v>
          </cell>
        </row>
        <row r="7">
          <cell r="B7">
            <v>326</v>
          </cell>
          <cell r="C7" t="str">
            <v>CONCRETO GRAVA COMÚN 4000 PSI 27 MPa (280 Kg/cm2)</v>
          </cell>
          <cell r="D7">
            <v>408587</v>
          </cell>
        </row>
        <row r="8">
          <cell r="B8">
            <v>328</v>
          </cell>
          <cell r="C8" t="str">
            <v>CONCRETO GRAVA COMÚN 5000 PSI 34 MPa (350 Kg/cm2)</v>
          </cell>
          <cell r="D8">
            <v>435540</v>
          </cell>
        </row>
        <row r="9">
          <cell r="B9">
            <v>333</v>
          </cell>
          <cell r="C9" t="str">
            <v>CONCRETO GRAVA FINA 3000 PSI 21 MPa (210 Kg/cm2)</v>
          </cell>
          <cell r="D9">
            <v>387345</v>
          </cell>
        </row>
        <row r="10">
          <cell r="B10">
            <v>366</v>
          </cell>
          <cell r="C10" t="str">
            <v>MORTERO 2000 PSI 14 MPa (140 Kg/cm2)</v>
          </cell>
          <cell r="D10">
            <v>387970</v>
          </cell>
        </row>
        <row r="11">
          <cell r="B11">
            <v>1505</v>
          </cell>
          <cell r="C11" t="str">
            <v>COMPACTADOR DE LLANTAS - MASA SIN LASTRES DE 9 A 11 TONELADAS - INCLUYE OPERARIO Y COMBUSTIBLE</v>
          </cell>
          <cell r="D11">
            <v>160757</v>
          </cell>
        </row>
        <row r="12">
          <cell r="B12">
            <v>1512</v>
          </cell>
          <cell r="C12" t="str">
            <v>GRAMA</v>
          </cell>
          <cell r="D12">
            <v>8500</v>
          </cell>
        </row>
        <row r="13">
          <cell r="B13">
            <v>1515</v>
          </cell>
          <cell r="C13" t="str">
            <v>FORMALETA METÁLICA SARDINEL</v>
          </cell>
          <cell r="D13">
            <v>321</v>
          </cell>
        </row>
        <row r="14">
          <cell r="B14">
            <v>1794</v>
          </cell>
          <cell r="C14" t="str">
            <v>ALAMBRE RECOCIDO No.18</v>
          </cell>
          <cell r="D14">
            <v>4284</v>
          </cell>
        </row>
        <row r="15">
          <cell r="B15">
            <v>2273</v>
          </cell>
          <cell r="C15" t="str">
            <v>LADRILLO TOLETE RECOCIDO 24x12x6</v>
          </cell>
          <cell r="D15">
            <v>761</v>
          </cell>
        </row>
        <row r="16">
          <cell r="B16">
            <v>2307</v>
          </cell>
          <cell r="C16" t="str">
            <v>ARENA DE PEÑA</v>
          </cell>
          <cell r="D16">
            <v>41650</v>
          </cell>
        </row>
        <row r="17">
          <cell r="B17">
            <v>2308</v>
          </cell>
          <cell r="C17" t="str">
            <v>ARENA DE RIO</v>
          </cell>
          <cell r="D17">
            <v>119000</v>
          </cell>
        </row>
        <row r="18">
          <cell r="B18">
            <v>2551</v>
          </cell>
          <cell r="C18" t="str">
            <v>MARCO Y TAPA PARA CAJA DE INSPECCIÓN 0.5x0.5m</v>
          </cell>
          <cell r="D18">
            <v>138216</v>
          </cell>
        </row>
        <row r="19">
          <cell r="B19">
            <v>2798</v>
          </cell>
          <cell r="C19" t="str">
            <v>LADRILLO TOLETE COMUN</v>
          </cell>
          <cell r="D19">
            <v>550</v>
          </cell>
        </row>
        <row r="20">
          <cell r="B20">
            <v>2910</v>
          </cell>
          <cell r="C20" t="str">
            <v>RECEBO COMUN</v>
          </cell>
          <cell r="D20">
            <v>3927</v>
          </cell>
        </row>
        <row r="21">
          <cell r="B21">
            <v>3386</v>
          </cell>
          <cell r="C21" t="str">
            <v>FORMALETA PARAL CORTO-CAMILLA  0.73x1.4m (M2)</v>
          </cell>
          <cell r="D21">
            <v>6902</v>
          </cell>
        </row>
        <row r="22">
          <cell r="B22">
            <v>3995</v>
          </cell>
          <cell r="C22" t="str">
            <v>FORMALETA MADERA PARA TAPAS-CAJAS Y CAMARAS</v>
          </cell>
          <cell r="D22">
            <v>41319</v>
          </cell>
        </row>
        <row r="23">
          <cell r="B23">
            <v>4513</v>
          </cell>
          <cell r="C23" t="str">
            <v>DUCTO TELEFONICO LIVIANO PVC TIPO EB D=3"</v>
          </cell>
          <cell r="D23">
            <v>13987</v>
          </cell>
        </row>
        <row r="24">
          <cell r="B24">
            <v>4514</v>
          </cell>
          <cell r="C24" t="str">
            <v>DUCTO TELEFONICO LIVIANO PVC TIPO EB D=4"</v>
          </cell>
          <cell r="D24">
            <v>24081</v>
          </cell>
        </row>
        <row r="25">
          <cell r="B25">
            <v>4520</v>
          </cell>
          <cell r="C25" t="str">
            <v>DUCTO PVC TIPO TDP D=3"</v>
          </cell>
          <cell r="D25">
            <v>18689</v>
          </cell>
        </row>
        <row r="26">
          <cell r="B26">
            <v>4521</v>
          </cell>
          <cell r="C26" t="str">
            <v>DUCTO PVC TIPO TDP D=4"</v>
          </cell>
          <cell r="D26">
            <v>23150</v>
          </cell>
        </row>
        <row r="27">
          <cell r="B27">
            <v>4594</v>
          </cell>
          <cell r="C27" t="str">
            <v>CODO G.RAD. PVC U.M. NORMA NTC 382 90° D=2" RDE 21</v>
          </cell>
          <cell r="D27">
            <v>73221</v>
          </cell>
        </row>
        <row r="28">
          <cell r="B28">
            <v>4596</v>
          </cell>
          <cell r="C28" t="str">
            <v>CODO G.RAD. PVC U.M. NORMA NTC 382 90° D=4" RDE 21</v>
          </cell>
          <cell r="D28">
            <v>146062</v>
          </cell>
        </row>
        <row r="29">
          <cell r="B29">
            <v>4598</v>
          </cell>
          <cell r="C29" t="str">
            <v>CODO G.RAD. PVC U.M. NORMA NTC 382 90° D=8" RDE 21</v>
          </cell>
          <cell r="D29">
            <v>1094076</v>
          </cell>
        </row>
        <row r="30">
          <cell r="B30">
            <v>4600</v>
          </cell>
          <cell r="C30" t="str">
            <v>CODO G.RAD. PVC U.M. NORMA NTC 382 90° D=12" RDE 21</v>
          </cell>
          <cell r="D30">
            <v>3229502</v>
          </cell>
        </row>
        <row r="31">
          <cell r="B31">
            <v>4608</v>
          </cell>
          <cell r="C31" t="str">
            <v>UNION PVC U.M. NORMA NTC 382 D=2"</v>
          </cell>
          <cell r="D31">
            <v>33683</v>
          </cell>
        </row>
        <row r="32">
          <cell r="B32">
            <v>4609</v>
          </cell>
          <cell r="C32" t="str">
            <v>UNION PVC U.M. NORMA NTC 382 D=3"</v>
          </cell>
          <cell r="D32">
            <v>55455</v>
          </cell>
        </row>
        <row r="33">
          <cell r="B33">
            <v>4610</v>
          </cell>
          <cell r="C33" t="str">
            <v>UNION PVC U.M. NORMA NTC 382 D=4"</v>
          </cell>
          <cell r="D33">
            <v>80806</v>
          </cell>
        </row>
        <row r="34">
          <cell r="B34">
            <v>4611</v>
          </cell>
          <cell r="C34" t="str">
            <v>UNION PVC U.M. NORMA NTC 382 D=6"</v>
          </cell>
          <cell r="D34">
            <v>188670</v>
          </cell>
        </row>
        <row r="35">
          <cell r="B35">
            <v>4612</v>
          </cell>
          <cell r="C35" t="str">
            <v>UNION PVC U.M. NORMA NTC 382 D=8"</v>
          </cell>
          <cell r="D35">
            <v>346624</v>
          </cell>
        </row>
        <row r="36">
          <cell r="B36">
            <v>4613</v>
          </cell>
          <cell r="C36" t="str">
            <v>UNION PVC U.M. NORMA NTC 382 D=10"</v>
          </cell>
          <cell r="D36">
            <v>619311</v>
          </cell>
        </row>
        <row r="37">
          <cell r="B37">
            <v>4614</v>
          </cell>
          <cell r="C37" t="str">
            <v>UNION PVC U.M. NORMA NTC 382 D=12"</v>
          </cell>
          <cell r="D37">
            <v>959797</v>
          </cell>
        </row>
        <row r="38">
          <cell r="B38">
            <v>4675</v>
          </cell>
          <cell r="C38" t="str">
            <v>CEMENTO GRIS TIPO III (Bulto x 50 Kg)</v>
          </cell>
          <cell r="D38">
            <v>26000</v>
          </cell>
        </row>
        <row r="39">
          <cell r="B39">
            <v>4694</v>
          </cell>
          <cell r="C39" t="str">
            <v>TUBERIA CONDUIT GALVANIZADA RMC D=1"</v>
          </cell>
          <cell r="D39">
            <v>33583</v>
          </cell>
        </row>
        <row r="40">
          <cell r="B40">
            <v>4697</v>
          </cell>
          <cell r="C40" t="str">
            <v>TUBERIA CONDUIT GALVANIZADA RMC D=1 1/2"</v>
          </cell>
          <cell r="D40">
            <v>39667</v>
          </cell>
        </row>
        <row r="41">
          <cell r="B41">
            <v>5038</v>
          </cell>
          <cell r="C41" t="str">
            <v>ACERO FIGURADO No. 3 (Ø 3/8") F'y=60000 PSI</v>
          </cell>
          <cell r="D41">
            <v>2916</v>
          </cell>
        </row>
        <row r="42">
          <cell r="B42">
            <v>5041</v>
          </cell>
          <cell r="C42" t="str">
            <v>ACERO FIGURADO No. 5 (Ø 5/8") F'y=60000 PSI</v>
          </cell>
          <cell r="D42">
            <v>2832</v>
          </cell>
        </row>
        <row r="43">
          <cell r="B43">
            <v>5042</v>
          </cell>
          <cell r="C43" t="str">
            <v>ACERO FIGURADO No. 6 (Ø 3/4") F'y=60000 PSI</v>
          </cell>
          <cell r="D43">
            <v>2832</v>
          </cell>
        </row>
        <row r="44">
          <cell r="B44">
            <v>5056</v>
          </cell>
          <cell r="C44" t="str">
            <v>MORTERO 1500 PSI 10,5 MPa (105 Kg/cm2)</v>
          </cell>
          <cell r="D44">
            <v>355156</v>
          </cell>
        </row>
        <row r="45">
          <cell r="B45">
            <v>5115</v>
          </cell>
          <cell r="C45" t="str">
            <v>A.C.P.M.</v>
          </cell>
          <cell r="D45">
            <v>9372</v>
          </cell>
        </row>
        <row r="46">
          <cell r="B46">
            <v>5481</v>
          </cell>
          <cell r="C46" t="str">
            <v>BLOQUE PARA CAMARA TELEFONICA ETB</v>
          </cell>
          <cell r="D46">
            <v>8448</v>
          </cell>
        </row>
        <row r="47">
          <cell r="B47">
            <v>5661</v>
          </cell>
          <cell r="C47" t="str">
            <v>VIBROCOMPACTADORA TIPO RANA - VIBRACIONES POR MINUTO DE 5320 A 5880 - INCLUYE COMBUSTIBLE</v>
          </cell>
          <cell r="D47">
            <v>48071</v>
          </cell>
        </row>
        <row r="48">
          <cell r="B48">
            <v>5890</v>
          </cell>
          <cell r="C48" t="str">
            <v>GRUA EXTENSION PARA POSTES DE BRAZO ARTICULADO. INCLUYE OPERARIO Y COMBUSTIBLE</v>
          </cell>
          <cell r="D48">
            <v>72500</v>
          </cell>
        </row>
        <row r="49">
          <cell r="B49">
            <v>5915</v>
          </cell>
          <cell r="C49" t="str">
            <v>GRAVILLA 1/2"</v>
          </cell>
          <cell r="D49">
            <v>61642</v>
          </cell>
        </row>
        <row r="50">
          <cell r="B50">
            <v>6013</v>
          </cell>
          <cell r="C50" t="str">
            <v>MOTONIVELADORA - MASA DE 16 A 18 TONELADAS - POTENCIA DE 93 A 122 KW - INCLUYE OPERARIO Y COMBUSTIBLE</v>
          </cell>
          <cell r="D50">
            <v>229403</v>
          </cell>
        </row>
        <row r="51">
          <cell r="B51">
            <v>6017</v>
          </cell>
          <cell r="C51" t="str">
            <v>RETROEXCAVADORA - MASA DE 7 A 9 TONELADAS - POTENCIA DE 74 A 99 HP - INCLUYE OPERARIO Y COMBUSTIBLE</v>
          </cell>
          <cell r="D51">
            <v>137323</v>
          </cell>
        </row>
        <row r="52">
          <cell r="B52">
            <v>6026</v>
          </cell>
          <cell r="C52" t="str">
            <v>RETROEXCAVADORA - MASA DE 7 A 9 TONELADAS - POTENCIA DE 74 A 99 HP - INCLUYE OPERARIO Y COMBUSTI</v>
          </cell>
          <cell r="D52">
            <v>137323</v>
          </cell>
        </row>
        <row r="53">
          <cell r="B53">
            <v>6062</v>
          </cell>
          <cell r="C53" t="str">
            <v>VIBROCOMPACTADOR DE CILINDRO LISO - MASA DE 10 A 13 TONELADAS - AMPLITUD DE COMPACTACIÓN  MÁXIMA 2mm - INCLUYE OPERARIO Y COMBUSTIBLE</v>
          </cell>
          <cell r="D53">
            <v>139967</v>
          </cell>
        </row>
        <row r="54">
          <cell r="B54">
            <v>6072</v>
          </cell>
          <cell r="C54" t="str">
            <v>CONCRETO MR41</v>
          </cell>
          <cell r="D54">
            <v>440300</v>
          </cell>
        </row>
        <row r="55">
          <cell r="B55">
            <v>6073</v>
          </cell>
          <cell r="C55" t="str">
            <v>CONCRETO MR43</v>
          </cell>
          <cell r="D55">
            <v>443275</v>
          </cell>
        </row>
        <row r="56">
          <cell r="B56">
            <v>6087</v>
          </cell>
          <cell r="C56" t="str">
            <v>TARIFA JORNAL - PERSONAL DE OBRA - AYUDANTE (INCLUYE FACTOR DE PRESTACIONES)</v>
          </cell>
          <cell r="D56">
            <v>63722</v>
          </cell>
        </row>
        <row r="57">
          <cell r="B57">
            <v>6088</v>
          </cell>
          <cell r="C57" t="str">
            <v>TARIFA JORNAL - PERSONAL DE OBRA - OFICIAL (INCLUYE FACTOR DE PRESTACIONES)</v>
          </cell>
          <cell r="D57">
            <v>91715</v>
          </cell>
        </row>
        <row r="58">
          <cell r="B58">
            <v>6092</v>
          </cell>
          <cell r="C58" t="str">
            <v>HERRAMIENTA MENOR</v>
          </cell>
          <cell r="D58">
            <v>2000</v>
          </cell>
        </row>
        <row r="59">
          <cell r="B59">
            <v>6098</v>
          </cell>
          <cell r="C59" t="str">
            <v>AGUA</v>
          </cell>
          <cell r="D59">
            <v>21</v>
          </cell>
        </row>
        <row r="60">
          <cell r="B60">
            <v>6107</v>
          </cell>
          <cell r="C60" t="str">
            <v>MORTERO 4000 PSI 28 MPa (280 Kg/cm2)</v>
          </cell>
          <cell r="D60">
            <v>441490</v>
          </cell>
        </row>
        <row r="61">
          <cell r="B61">
            <v>6109</v>
          </cell>
          <cell r="C61" t="str">
            <v>SARDINEL PREFABRICADO A10 (800x200x500mm)</v>
          </cell>
          <cell r="D61">
            <v>36183</v>
          </cell>
        </row>
        <row r="62">
          <cell r="B62">
            <v>6111</v>
          </cell>
          <cell r="C62" t="str">
            <v>LOSETA PREFABRICADA A30 (600x400x60mm)</v>
          </cell>
          <cell r="D62">
            <v>47084</v>
          </cell>
        </row>
        <row r="63">
          <cell r="B63">
            <v>6115</v>
          </cell>
          <cell r="C63" t="str">
            <v>LOSETA PREFABRICADA A60 (400x200x60mm)</v>
          </cell>
          <cell r="D63">
            <v>59005</v>
          </cell>
        </row>
        <row r="64">
          <cell r="B64">
            <v>6116</v>
          </cell>
          <cell r="C64" t="str">
            <v>BORDILLO PREFABRICADO A80 (800x200x350mm)</v>
          </cell>
          <cell r="D64">
            <v>31977</v>
          </cell>
        </row>
        <row r="65">
          <cell r="B65">
            <v>6117</v>
          </cell>
          <cell r="C65" t="str">
            <v>PIEZA REMATE A105 - RAMPA A (800x400x275mm)</v>
          </cell>
          <cell r="D65">
            <v>61794</v>
          </cell>
        </row>
        <row r="66">
          <cell r="B66">
            <v>6118</v>
          </cell>
          <cell r="C66" t="str">
            <v>SARDINEL ESPECIAL A100 - RAMPA A (600x200x500mm)</v>
          </cell>
          <cell r="D66">
            <v>43965</v>
          </cell>
        </row>
        <row r="67">
          <cell r="B67">
            <v>6122</v>
          </cell>
          <cell r="C67" t="str">
            <v>BORDE SEPARADOR VERDE A170 (800x300x820mm)</v>
          </cell>
          <cell r="D67">
            <v>273584</v>
          </cell>
        </row>
        <row r="68">
          <cell r="B68">
            <v>6126</v>
          </cell>
          <cell r="C68" t="str">
            <v>TUBERIA PVC U.M.  EXT CORRUGADO/INT LISO U.M. NORMA NTC 3722-1 D=110MM (4")</v>
          </cell>
          <cell r="D68">
            <v>17590</v>
          </cell>
        </row>
        <row r="69">
          <cell r="B69">
            <v>6127</v>
          </cell>
          <cell r="C69" t="str">
            <v>TUBERIA PVC U.M.  EXT CORRUGADO/INT LISO U.M. NORMA NTC 3722-1 D=160MM (6")</v>
          </cell>
          <cell r="D69">
            <v>42662</v>
          </cell>
        </row>
        <row r="70">
          <cell r="B70">
            <v>6128</v>
          </cell>
          <cell r="C70" t="str">
            <v>TUBERIA PVC U.M.  EXT CORRUGADO/INT LISO U.M. NORMA NTC 3722-1 D=200MM (8")</v>
          </cell>
          <cell r="D70">
            <v>60993</v>
          </cell>
        </row>
        <row r="71">
          <cell r="B71">
            <v>6129</v>
          </cell>
          <cell r="C71" t="str">
            <v>TUBERIA PVC U.M.  EXT CORRUGADO/INT LISO U.M. NORMA NTC 3722-1 D=250MM (10")</v>
          </cell>
          <cell r="D71">
            <v>89083</v>
          </cell>
        </row>
        <row r="72">
          <cell r="B72">
            <v>6130</v>
          </cell>
          <cell r="C72" t="str">
            <v>TUBERIA PVC U.M.  EXT CORRUGADO/INT LISO U.M. NORMA NTC 3722-1 D=315MM (12")</v>
          </cell>
          <cell r="D72">
            <v>102263</v>
          </cell>
        </row>
        <row r="73">
          <cell r="B73">
            <v>6131</v>
          </cell>
          <cell r="C73" t="str">
            <v>TUBERIA PVC U.M.  EXT CORRUGADO/INT LISO U.M. NORMA NTC 3722-1 D=400MM (16")</v>
          </cell>
          <cell r="D73">
            <v>187447</v>
          </cell>
        </row>
        <row r="74">
          <cell r="B74">
            <v>6132</v>
          </cell>
          <cell r="C74" t="str">
            <v>TUBERIA PVC U.M.  EXT CORRUGADO/INT LISO U.M. NORMA NTC 3722-1 D=450MM (18")</v>
          </cell>
          <cell r="D74">
            <v>242088</v>
          </cell>
        </row>
        <row r="75">
          <cell r="B75">
            <v>6133</v>
          </cell>
          <cell r="C75" t="str">
            <v>TUBERIA PVC U.M.  EXT CORRUGADO/INT LISO U.M. NORMA NTC 3722-1 D=500MM (20")</v>
          </cell>
          <cell r="D75">
            <v>315611</v>
          </cell>
        </row>
        <row r="76">
          <cell r="B76">
            <v>6140</v>
          </cell>
          <cell r="C76" t="str">
            <v>COMPRESOR REMOLCABLE PARA MARTILLOS NEUMATICOS - CAUDAL DE AIRE DE 185 CFM - INCLUYE COMBUSTIBLE</v>
          </cell>
          <cell r="D76">
            <v>54175</v>
          </cell>
        </row>
        <row r="77">
          <cell r="B77">
            <v>6143</v>
          </cell>
          <cell r="C77" t="str">
            <v>MICROESFERAS REFLECTIVAS</v>
          </cell>
          <cell r="D77">
            <v>7449</v>
          </cell>
        </row>
        <row r="78">
          <cell r="B78">
            <v>6147</v>
          </cell>
          <cell r="C78" t="str">
            <v>TUBERIA CONCRETO CL.1 D=6" (15cm)</v>
          </cell>
          <cell r="D78">
            <v>33065</v>
          </cell>
        </row>
        <row r="79">
          <cell r="B79">
            <v>6148</v>
          </cell>
          <cell r="C79" t="str">
            <v>TUBERIA CONCRETO CL.1 D=8" (20cm)</v>
          </cell>
          <cell r="D79">
            <v>55391</v>
          </cell>
        </row>
        <row r="80">
          <cell r="B80">
            <v>6149</v>
          </cell>
          <cell r="C80" t="str">
            <v>TUBERIA CONCRETO CL.1 D=10" (25cm)</v>
          </cell>
          <cell r="D80">
            <v>67919</v>
          </cell>
        </row>
        <row r="81">
          <cell r="B81">
            <v>6150</v>
          </cell>
          <cell r="C81" t="str">
            <v>TUBERIA CONCRETO CL.1 D=12" (30cm)</v>
          </cell>
          <cell r="D81">
            <v>80745</v>
          </cell>
        </row>
        <row r="82">
          <cell r="B82">
            <v>6151</v>
          </cell>
          <cell r="C82" t="str">
            <v>TUBERIA CONCRETO CL.1 D=14" (35cm)</v>
          </cell>
          <cell r="D82">
            <v>101514</v>
          </cell>
        </row>
        <row r="83">
          <cell r="B83">
            <v>6152</v>
          </cell>
          <cell r="C83" t="str">
            <v>TUBERIA CONCRETO CL.1 D=16" (40cm)</v>
          </cell>
          <cell r="D83">
            <v>133791</v>
          </cell>
        </row>
        <row r="84">
          <cell r="B84">
            <v>6153</v>
          </cell>
          <cell r="C84" t="str">
            <v>TUBERIA CONCRETO CL.1 D=18" (45cm)</v>
          </cell>
          <cell r="D84">
            <v>173766</v>
          </cell>
        </row>
        <row r="85">
          <cell r="B85">
            <v>6154</v>
          </cell>
          <cell r="C85" t="str">
            <v>TUBERIA CONCRETO CL.1 D=20" (50cm)</v>
          </cell>
          <cell r="D85">
            <v>224862</v>
          </cell>
        </row>
        <row r="86">
          <cell r="B86">
            <v>6155</v>
          </cell>
          <cell r="C86" t="str">
            <v>TUBERIA CONCRETO CL.1 D=24" (60cm)</v>
          </cell>
          <cell r="D86">
            <v>331505</v>
          </cell>
        </row>
        <row r="87">
          <cell r="B87">
            <v>6156</v>
          </cell>
          <cell r="C87" t="str">
            <v>TUBERIA CONCRETO CL.2 D=6" (15cm)</v>
          </cell>
          <cell r="D87">
            <v>40110</v>
          </cell>
        </row>
        <row r="88">
          <cell r="B88">
            <v>6157</v>
          </cell>
          <cell r="C88" t="str">
            <v>TUBERIA CONCRETO CL.2 D=8" (20cm)</v>
          </cell>
          <cell r="D88">
            <v>67957</v>
          </cell>
        </row>
        <row r="89">
          <cell r="B89">
            <v>6158</v>
          </cell>
          <cell r="C89" t="str">
            <v>TUBERIA CONCRETO CL.2 D=10" (25cm)</v>
          </cell>
          <cell r="D89">
            <v>87054</v>
          </cell>
        </row>
        <row r="90">
          <cell r="B90">
            <v>6159</v>
          </cell>
          <cell r="C90" t="str">
            <v>TUBERIA CONCRETO CL.2 D=12" (30cm)</v>
          </cell>
          <cell r="D90">
            <v>111197</v>
          </cell>
        </row>
        <row r="91">
          <cell r="B91">
            <v>6160</v>
          </cell>
          <cell r="C91" t="str">
            <v>TUBERIA CONCRETO CL.2 D=14" (35cm)</v>
          </cell>
          <cell r="D91">
            <v>147484</v>
          </cell>
        </row>
        <row r="92">
          <cell r="B92">
            <v>6161</v>
          </cell>
          <cell r="C92" t="str">
            <v>TUBERIA CONCRETO CL.2 D=16" (40cm)</v>
          </cell>
          <cell r="D92">
            <v>191927</v>
          </cell>
        </row>
        <row r="93">
          <cell r="B93">
            <v>6162</v>
          </cell>
          <cell r="C93" t="str">
            <v>TUBERIA CONCRETO CL.2 D=18" (45cm)</v>
          </cell>
          <cell r="D93">
            <v>258472</v>
          </cell>
        </row>
        <row r="94">
          <cell r="B94">
            <v>6163</v>
          </cell>
          <cell r="C94" t="str">
            <v>TUBERIA CONCRETO CL.2 D=20" (50cm)</v>
          </cell>
          <cell r="D94">
            <v>309514</v>
          </cell>
        </row>
        <row r="95">
          <cell r="B95">
            <v>6164</v>
          </cell>
          <cell r="C95" t="str">
            <v>TUBERIA CONCRETO CL.2 D=24"(60cm)</v>
          </cell>
          <cell r="D95">
            <v>445231</v>
          </cell>
        </row>
        <row r="96">
          <cell r="B96">
            <v>6165</v>
          </cell>
          <cell r="C96" t="str">
            <v>TUBERIA CONCRETO REF. CL.I D=24" (60cm)</v>
          </cell>
          <cell r="D96">
            <v>505864</v>
          </cell>
        </row>
        <row r="97">
          <cell r="B97">
            <v>6166</v>
          </cell>
          <cell r="C97" t="str">
            <v>TUBERIA CONCRETO REF. CL.I D=27" (70cm)</v>
          </cell>
          <cell r="D97">
            <v>617639</v>
          </cell>
        </row>
        <row r="98">
          <cell r="B98">
            <v>6167</v>
          </cell>
          <cell r="C98" t="str">
            <v>TUBERIA CONCRETO REF. CL.I D=32" (80cm)</v>
          </cell>
          <cell r="D98">
            <v>771368</v>
          </cell>
        </row>
        <row r="99">
          <cell r="B99">
            <v>6168</v>
          </cell>
          <cell r="C99" t="str">
            <v>TUBERIA CONCRETO REF. CL.I D=36" (90cm)</v>
          </cell>
          <cell r="D99">
            <v>970345</v>
          </cell>
        </row>
        <row r="100">
          <cell r="B100">
            <v>6169</v>
          </cell>
          <cell r="C100" t="str">
            <v>TUBERIA CONCRETO REF. CL.I D=40" (100cm)</v>
          </cell>
          <cell r="D100">
            <v>1049459</v>
          </cell>
        </row>
        <row r="101">
          <cell r="B101">
            <v>6170</v>
          </cell>
          <cell r="C101" t="str">
            <v>TUBERIA CONCRETO REF. CL.I D=44" (110cm)</v>
          </cell>
          <cell r="D101">
            <v>1191756</v>
          </cell>
        </row>
        <row r="102">
          <cell r="B102">
            <v>6171</v>
          </cell>
          <cell r="C102" t="str">
            <v>TUBERIA CONCRETO REF. CL.I D=48" (120cm)</v>
          </cell>
          <cell r="D102">
            <v>1362236</v>
          </cell>
        </row>
        <row r="103">
          <cell r="B103">
            <v>6172</v>
          </cell>
          <cell r="C103" t="str">
            <v>TUBERIA CONCRETO REF. CL.I D=52" (130cm)</v>
          </cell>
          <cell r="D103">
            <v>1510091</v>
          </cell>
        </row>
        <row r="104">
          <cell r="B104">
            <v>6173</v>
          </cell>
          <cell r="C104" t="str">
            <v>TUBERIA CONCRETO REF. CL.I D=56" (140cm)</v>
          </cell>
          <cell r="D104">
            <v>1705407</v>
          </cell>
        </row>
        <row r="105">
          <cell r="B105">
            <v>6174</v>
          </cell>
          <cell r="C105" t="str">
            <v>TUBERIA CONCRETO REF. CL.I D=60" (150cm)</v>
          </cell>
          <cell r="D105">
            <v>1874620</v>
          </cell>
        </row>
        <row r="106">
          <cell r="B106">
            <v>6175</v>
          </cell>
          <cell r="C106" t="str">
            <v>TUBERIA CONCRETO REF. CL.I D=64" (160cm)</v>
          </cell>
          <cell r="D106">
            <v>2097336</v>
          </cell>
        </row>
        <row r="107">
          <cell r="B107">
            <v>6176</v>
          </cell>
          <cell r="C107" t="str">
            <v>TUBERIA CONCRETO REF. CL.I D=68" (170cm)</v>
          </cell>
          <cell r="D107">
            <v>2466670</v>
          </cell>
        </row>
        <row r="108">
          <cell r="B108">
            <v>6177</v>
          </cell>
          <cell r="C108" t="str">
            <v>TUBERIA CONCRETO REF. CL.I D=72" (180cm)</v>
          </cell>
          <cell r="D108">
            <v>2733457</v>
          </cell>
        </row>
        <row r="109">
          <cell r="B109">
            <v>6178</v>
          </cell>
          <cell r="C109" t="str">
            <v>TUBERIA CONCRETO REF. CL.I D=80" (200cm)</v>
          </cell>
          <cell r="D109">
            <v>3403995</v>
          </cell>
        </row>
        <row r="110">
          <cell r="B110">
            <v>6179</v>
          </cell>
          <cell r="C110" t="str">
            <v>TUBERIA CONCRETO REF. CL.I D=86" (215cm)</v>
          </cell>
          <cell r="D110">
            <v>4507315</v>
          </cell>
        </row>
        <row r="111">
          <cell r="B111">
            <v>6180</v>
          </cell>
          <cell r="C111" t="str">
            <v>TUBERIA CONCRETO REF. CL.I D=92" (230cm)</v>
          </cell>
          <cell r="D111">
            <v>5072542</v>
          </cell>
        </row>
        <row r="112">
          <cell r="B112">
            <v>6181</v>
          </cell>
          <cell r="C112" t="str">
            <v>TUBERIA CONCRETO REF. CL.II D=24" (60cm)</v>
          </cell>
          <cell r="D112">
            <v>506331</v>
          </cell>
        </row>
        <row r="113">
          <cell r="B113">
            <v>6182</v>
          </cell>
          <cell r="C113" t="str">
            <v>TUBERIA CONCRETO REF. CL.II D=27" (70cm)</v>
          </cell>
          <cell r="D113">
            <v>636141</v>
          </cell>
        </row>
        <row r="114">
          <cell r="B114">
            <v>6183</v>
          </cell>
          <cell r="C114" t="str">
            <v>TUBERIA CONCRETO REF. CL.II D=32" (80cm)</v>
          </cell>
          <cell r="D114">
            <v>794306</v>
          </cell>
        </row>
        <row r="115">
          <cell r="B115">
            <v>6184</v>
          </cell>
          <cell r="C115" t="str">
            <v>TUBERIA CONCRETO REF. CL.II D=36" (90cm)</v>
          </cell>
          <cell r="D115">
            <v>996182</v>
          </cell>
        </row>
        <row r="116">
          <cell r="B116">
            <v>6185</v>
          </cell>
          <cell r="C116" t="str">
            <v>TUBERIA CONCRETO REF. CL.II D=40" (100cm)</v>
          </cell>
          <cell r="D116">
            <v>1246696</v>
          </cell>
        </row>
        <row r="117">
          <cell r="B117">
            <v>6188</v>
          </cell>
          <cell r="C117" t="str">
            <v>TUBERIA CONCRETO REF. CL.II D=44" (110cm)</v>
          </cell>
          <cell r="D117">
            <v>1218383</v>
          </cell>
        </row>
        <row r="118">
          <cell r="B118">
            <v>6189</v>
          </cell>
          <cell r="C118" t="str">
            <v>TUBERIA CONCRETO REF. CL.II D=48" (120cm)</v>
          </cell>
          <cell r="D118">
            <v>1636640</v>
          </cell>
        </row>
        <row r="119">
          <cell r="B119">
            <v>6190</v>
          </cell>
          <cell r="C119" t="str">
            <v>TUBERIA CONCRETO REF. CL.II D=52" (130cm)</v>
          </cell>
          <cell r="D119">
            <v>1816064</v>
          </cell>
        </row>
        <row r="120">
          <cell r="B120">
            <v>6191</v>
          </cell>
          <cell r="C120" t="str">
            <v>TUBERIA CONCRETO REF. CL.II D=56" (140cm)</v>
          </cell>
          <cell r="D120">
            <v>1732264</v>
          </cell>
        </row>
        <row r="121">
          <cell r="B121">
            <v>6192</v>
          </cell>
          <cell r="C121" t="str">
            <v>TUBERIA CONCRETO REF. CL.II D=60" (150cm)</v>
          </cell>
          <cell r="D121">
            <v>2248024</v>
          </cell>
        </row>
        <row r="122">
          <cell r="B122">
            <v>6193</v>
          </cell>
          <cell r="C122" t="str">
            <v>TUBERIA CONCRETO REF. CL.II D=64" (160cm)</v>
          </cell>
          <cell r="D122">
            <v>2231329</v>
          </cell>
        </row>
        <row r="123">
          <cell r="B123">
            <v>6194</v>
          </cell>
          <cell r="C123" t="str">
            <v>TUBERIA CONCRETO REF. CL.II D=68" (170cm)</v>
          </cell>
          <cell r="D123">
            <v>2532168</v>
          </cell>
        </row>
        <row r="124">
          <cell r="B124">
            <v>6195</v>
          </cell>
          <cell r="C124" t="str">
            <v>TUBERIA CONCRETO REF. CL.II D=72" (180cm)</v>
          </cell>
          <cell r="D124">
            <v>2749516</v>
          </cell>
        </row>
        <row r="125">
          <cell r="B125">
            <v>6196</v>
          </cell>
          <cell r="C125" t="str">
            <v>TUBERIA CONCRETO REF. CL.II D=80" (200cm)</v>
          </cell>
          <cell r="D125">
            <v>3420368</v>
          </cell>
        </row>
        <row r="126">
          <cell r="B126">
            <v>6197</v>
          </cell>
          <cell r="C126" t="str">
            <v>TUBERIA CONCRETO REF. CL.II D=86" (215cm)</v>
          </cell>
          <cell r="D126">
            <v>4582047</v>
          </cell>
        </row>
        <row r="127">
          <cell r="B127">
            <v>6198</v>
          </cell>
          <cell r="C127" t="str">
            <v>TUBERIA CONCRETO REF. CL.II D=92" (230cm)</v>
          </cell>
          <cell r="D127">
            <v>5155604</v>
          </cell>
        </row>
        <row r="128">
          <cell r="B128">
            <v>6199</v>
          </cell>
          <cell r="C128" t="str">
            <v>TUBERIA CONCRETO REF. CL.III D=24" (60cm)</v>
          </cell>
          <cell r="D128">
            <v>506331</v>
          </cell>
        </row>
        <row r="129">
          <cell r="B129">
            <v>6200</v>
          </cell>
          <cell r="C129" t="str">
            <v>TUBERIA CONCRETO REF. CL.III D=27" (70cm)</v>
          </cell>
          <cell r="D129">
            <v>673697</v>
          </cell>
        </row>
        <row r="130">
          <cell r="B130">
            <v>6201</v>
          </cell>
          <cell r="C130" t="str">
            <v>TUBERIA CONCRETO REF. CL.III D=32" (80cm)</v>
          </cell>
          <cell r="D130">
            <v>839954</v>
          </cell>
        </row>
        <row r="131">
          <cell r="B131">
            <v>6202</v>
          </cell>
          <cell r="C131" t="str">
            <v>TUBERIA CONCRETO REF. CL.III D=36" (90cm)</v>
          </cell>
          <cell r="D131">
            <v>1052969</v>
          </cell>
        </row>
        <row r="132">
          <cell r="B132">
            <v>6203</v>
          </cell>
          <cell r="C132" t="str">
            <v>TUBERIA CONCRETO REF. CL.III D=40" (100cm)</v>
          </cell>
          <cell r="D132">
            <v>1319953</v>
          </cell>
        </row>
        <row r="133">
          <cell r="B133">
            <v>6204</v>
          </cell>
          <cell r="C133" t="str">
            <v>TUBERIA CONCRETO REF. CL.III D=44" (110cm)</v>
          </cell>
          <cell r="D133">
            <v>1288006</v>
          </cell>
        </row>
        <row r="134">
          <cell r="B134">
            <v>6205</v>
          </cell>
          <cell r="C134" t="str">
            <v>TUBERIA CONCRETO REF. CL.III D=48" (120cm)</v>
          </cell>
          <cell r="D134">
            <v>1732174</v>
          </cell>
        </row>
        <row r="135">
          <cell r="B135">
            <v>6206</v>
          </cell>
          <cell r="C135" t="str">
            <v>TUBERIA CONCRETO REF. CL.III D=52" (130cm)</v>
          </cell>
          <cell r="D135">
            <v>1921260</v>
          </cell>
        </row>
        <row r="136">
          <cell r="B136">
            <v>6207</v>
          </cell>
          <cell r="C136" t="str">
            <v>TUBERIA CONCRETO REF. CL.III D=56" (140cm)</v>
          </cell>
          <cell r="D136">
            <v>1829505</v>
          </cell>
        </row>
        <row r="137">
          <cell r="B137">
            <v>6208</v>
          </cell>
          <cell r="C137" t="str">
            <v>TUBERIA CONCRETO REF. CL.III D=60" (150cm)</v>
          </cell>
          <cell r="D137">
            <v>2534481</v>
          </cell>
        </row>
        <row r="138">
          <cell r="B138">
            <v>6209</v>
          </cell>
          <cell r="C138" t="str">
            <v>TUBERIA CONCRETO REF. CL.III D=64" (160cm)</v>
          </cell>
          <cell r="D138">
            <v>2331229</v>
          </cell>
        </row>
        <row r="139">
          <cell r="B139">
            <v>6210</v>
          </cell>
          <cell r="C139" t="str">
            <v>TUBERIA CONCRETO REF. CL.III D=68" (170cm)</v>
          </cell>
          <cell r="D139">
            <v>2646974</v>
          </cell>
        </row>
        <row r="140">
          <cell r="B140">
            <v>6211</v>
          </cell>
          <cell r="C140" t="str">
            <v>TUBERIA CONCRETO REF. CL.III D=72" (180cm)</v>
          </cell>
          <cell r="D140">
            <v>3035413</v>
          </cell>
        </row>
        <row r="141">
          <cell r="B141">
            <v>6212</v>
          </cell>
          <cell r="C141" t="str">
            <v>TUBERIA CONCRETO REF. CL.III D=80" (200cm)</v>
          </cell>
          <cell r="D141">
            <v>3569415</v>
          </cell>
        </row>
        <row r="142">
          <cell r="B142">
            <v>6213</v>
          </cell>
          <cell r="C142" t="str">
            <v>TUBERIA CONCRETO REF. CL.III D=86" (215cm)</v>
          </cell>
          <cell r="D142">
            <v>4702380</v>
          </cell>
        </row>
        <row r="143">
          <cell r="B143">
            <v>6214</v>
          </cell>
          <cell r="C143" t="str">
            <v>TUBERIA CONCRETO REF. CL.III D=92" (230cm)</v>
          </cell>
          <cell r="D143">
            <v>5245520</v>
          </cell>
        </row>
        <row r="144">
          <cell r="B144">
            <v>6215</v>
          </cell>
          <cell r="C144" t="str">
            <v>TUBERIA CONCRETO REF. CL.IV D=24" (60cm)</v>
          </cell>
          <cell r="D144">
            <v>574113</v>
          </cell>
        </row>
        <row r="145">
          <cell r="B145">
            <v>6216</v>
          </cell>
          <cell r="C145" t="str">
            <v>TUBERIA CONCRETO REF. CL.IV D=27" (70cm)</v>
          </cell>
          <cell r="D145">
            <v>766231</v>
          </cell>
        </row>
        <row r="146">
          <cell r="B146">
            <v>6217</v>
          </cell>
          <cell r="C146" t="str">
            <v>TUBERIA CONCRETO REF. CL.IV D=32" (80cm)</v>
          </cell>
          <cell r="D146">
            <v>960240</v>
          </cell>
        </row>
        <row r="147">
          <cell r="B147">
            <v>6218</v>
          </cell>
          <cell r="C147" t="str">
            <v>TUBERIA CONCRETO REF. CL.IV D=36" (90cm)</v>
          </cell>
          <cell r="D147">
            <v>1203623</v>
          </cell>
        </row>
        <row r="148">
          <cell r="B148">
            <v>6219</v>
          </cell>
          <cell r="C148" t="str">
            <v>TUBERIA CONCRETO REF. CL.IV D=40" (100cm)</v>
          </cell>
          <cell r="D148">
            <v>1506830</v>
          </cell>
        </row>
        <row r="149">
          <cell r="B149">
            <v>6220</v>
          </cell>
          <cell r="C149" t="str">
            <v>TUBERIA CONCRETO REF. CL.IV D=44" (110cm)</v>
          </cell>
          <cell r="D149">
            <v>1470790</v>
          </cell>
        </row>
        <row r="150">
          <cell r="B150">
            <v>6221</v>
          </cell>
          <cell r="C150" t="str">
            <v>TUBERIA CONCRETO REF. CL.IV D=48" (120cm)</v>
          </cell>
          <cell r="D150">
            <v>1978599</v>
          </cell>
        </row>
        <row r="151">
          <cell r="B151">
            <v>6222</v>
          </cell>
          <cell r="C151" t="str">
            <v>TUBERIA CONCRETO REF. CL.IV D=52" (130cm)</v>
          </cell>
          <cell r="D151">
            <v>2211810</v>
          </cell>
        </row>
        <row r="152">
          <cell r="B152">
            <v>6223</v>
          </cell>
          <cell r="C152" t="str">
            <v>TUBERIA CONCRETO REF. CL.IV D=56" (140cm)</v>
          </cell>
          <cell r="D152">
            <v>2016872</v>
          </cell>
        </row>
        <row r="153">
          <cell r="B153">
            <v>6224</v>
          </cell>
          <cell r="C153" t="str">
            <v>TUBERIA CONCRETO REF. CL.IV D=60" (150cm)</v>
          </cell>
          <cell r="D153">
            <v>2685230</v>
          </cell>
        </row>
        <row r="154">
          <cell r="B154">
            <v>6225</v>
          </cell>
          <cell r="C154" t="str">
            <v>TUBERIA CONCRETO REF. CL.IV D=64" (160cm)</v>
          </cell>
          <cell r="D154">
            <v>2664511</v>
          </cell>
        </row>
        <row r="155">
          <cell r="B155">
            <v>6226</v>
          </cell>
          <cell r="C155" t="str">
            <v>TUBERIA CONCRETO REF. CL.IV D=68" (170cm)</v>
          </cell>
          <cell r="D155">
            <v>3027579</v>
          </cell>
        </row>
        <row r="156">
          <cell r="B156">
            <v>6227</v>
          </cell>
          <cell r="C156" t="str">
            <v>TUBERIA CONCRETO REF. CL.IV D=72" (180cm)</v>
          </cell>
          <cell r="D156">
            <v>3863911</v>
          </cell>
        </row>
        <row r="157">
          <cell r="B157">
            <v>6228</v>
          </cell>
          <cell r="C157" t="str">
            <v>TUBERIA CONCRETO REF. CL.IV D=80" (200cm)</v>
          </cell>
          <cell r="D157">
            <v>4078783</v>
          </cell>
        </row>
        <row r="158">
          <cell r="B158">
            <v>6229</v>
          </cell>
          <cell r="C158" t="str">
            <v>TUBERIA CONCRETO REF. CL.IV D=86" (215cm)</v>
          </cell>
          <cell r="D158">
            <v>5742869</v>
          </cell>
        </row>
        <row r="159">
          <cell r="B159">
            <v>6230</v>
          </cell>
          <cell r="C159" t="str">
            <v>TUBERIA CONCRETO REF. CL.IV D=92" (230cm)</v>
          </cell>
          <cell r="D159">
            <v>6274918</v>
          </cell>
        </row>
        <row r="160">
          <cell r="B160">
            <v>6236</v>
          </cell>
          <cell r="C160" t="str">
            <v>YEE CONCRETO 8" x 6" x 0.60m</v>
          </cell>
          <cell r="D160">
            <v>92721</v>
          </cell>
        </row>
        <row r="161">
          <cell r="B161">
            <v>6237</v>
          </cell>
          <cell r="C161" t="str">
            <v>YEE CONCRETO 10" x 6" x 1.25m</v>
          </cell>
          <cell r="D161">
            <v>163244</v>
          </cell>
        </row>
        <row r="162">
          <cell r="B162">
            <v>6238</v>
          </cell>
          <cell r="C162" t="str">
            <v>YEE CONCRETO 12" x 6" x 1.25m</v>
          </cell>
          <cell r="D162">
            <v>209714</v>
          </cell>
        </row>
        <row r="163">
          <cell r="B163">
            <v>6239</v>
          </cell>
          <cell r="C163" t="str">
            <v>YEE CONCRETO 14" x 6" x 1.25m</v>
          </cell>
          <cell r="D163">
            <v>249974</v>
          </cell>
        </row>
        <row r="164">
          <cell r="B164">
            <v>6240</v>
          </cell>
          <cell r="C164" t="str">
            <v>YEE CONCRETO 16" x 6" x 1.25m</v>
          </cell>
          <cell r="D164">
            <v>319456</v>
          </cell>
        </row>
        <row r="165">
          <cell r="B165">
            <v>6241</v>
          </cell>
          <cell r="C165" t="str">
            <v>YEE CONCRETO 18" x 6" x 1.25m</v>
          </cell>
          <cell r="D165">
            <v>376278</v>
          </cell>
        </row>
        <row r="166">
          <cell r="B166">
            <v>6242</v>
          </cell>
          <cell r="C166" t="str">
            <v>YEE CONCRETO 20" x 6" x 1.25m</v>
          </cell>
          <cell r="D166">
            <v>453668</v>
          </cell>
        </row>
        <row r="167">
          <cell r="B167">
            <v>6243</v>
          </cell>
          <cell r="C167" t="str">
            <v>YEE CONCRETO 24" x 6" x 1.25m</v>
          </cell>
          <cell r="D167">
            <v>674575</v>
          </cell>
        </row>
        <row r="168">
          <cell r="B168">
            <v>6257</v>
          </cell>
          <cell r="C168" t="str">
            <v>TUBERIA PVC U.M. NORMA NTC 382 D=2" RDE 21</v>
          </cell>
          <cell r="D168">
            <v>11462</v>
          </cell>
        </row>
        <row r="169">
          <cell r="B169">
            <v>6258</v>
          </cell>
          <cell r="C169" t="str">
            <v>TUBERIA PVC U.M. NORMA NTC 382 D=2 1/2" RDE 21</v>
          </cell>
          <cell r="D169">
            <v>16814</v>
          </cell>
        </row>
        <row r="170">
          <cell r="B170">
            <v>6259</v>
          </cell>
          <cell r="C170" t="str">
            <v>TUBERIA PVC U.M. NORMA NTC 382 D=3" RDE 21</v>
          </cell>
          <cell r="D170">
            <v>40500</v>
          </cell>
        </row>
        <row r="171">
          <cell r="B171">
            <v>6260</v>
          </cell>
          <cell r="C171" t="str">
            <v>TUBERIA PVC U.M. NORMA NTC 382 D=4`` RDE 21</v>
          </cell>
          <cell r="D171">
            <v>41390</v>
          </cell>
        </row>
        <row r="172">
          <cell r="B172">
            <v>6261</v>
          </cell>
          <cell r="C172" t="str">
            <v>TUBERIA PVC U.M. NORMA NTC 382 D=6" RDE 21</v>
          </cell>
          <cell r="D172">
            <v>90377</v>
          </cell>
        </row>
        <row r="173">
          <cell r="B173">
            <v>6262</v>
          </cell>
          <cell r="C173" t="str">
            <v>TUBERIA PVC U.M. NORMA NTC 382 D=8" RDE 21</v>
          </cell>
          <cell r="D173">
            <v>153089</v>
          </cell>
        </row>
        <row r="174">
          <cell r="B174">
            <v>6263</v>
          </cell>
          <cell r="C174" t="str">
            <v>TUBERIA PVC U.M. NORMA NTC 382 D=10" RDE 21</v>
          </cell>
          <cell r="D174">
            <v>240993</v>
          </cell>
        </row>
        <row r="175">
          <cell r="B175">
            <v>6264</v>
          </cell>
          <cell r="C175" t="str">
            <v>TUBERIA PVC U.M. NORMA NTC 382 D=12" RDE 21</v>
          </cell>
          <cell r="D175">
            <v>337196</v>
          </cell>
        </row>
        <row r="176">
          <cell r="B176">
            <v>6265</v>
          </cell>
          <cell r="C176" t="str">
            <v>TUBERIA PVC U.M. NORMA NTC 382 D=2" RDE 26</v>
          </cell>
          <cell r="D176">
            <v>9510</v>
          </cell>
        </row>
        <row r="177">
          <cell r="B177">
            <v>6266</v>
          </cell>
          <cell r="C177" t="str">
            <v>TUBERIA PVC U.M. NORMA NTC 382 D=3" RDE 26</v>
          </cell>
          <cell r="D177">
            <v>33667</v>
          </cell>
        </row>
        <row r="178">
          <cell r="B178">
            <v>6267</v>
          </cell>
          <cell r="C178" t="str">
            <v>TUBERIA PVC U.M. NORMA NTC 382 D=2 1/2" RDE 26</v>
          </cell>
          <cell r="D178">
            <v>14042</v>
          </cell>
        </row>
        <row r="179">
          <cell r="B179">
            <v>6268</v>
          </cell>
          <cell r="C179" t="str">
            <v>TUBERIA PVC U.M. NORMA NTC 382 D=4" RDE 26</v>
          </cell>
          <cell r="D179">
            <v>34554</v>
          </cell>
        </row>
        <row r="180">
          <cell r="B180">
            <v>6269</v>
          </cell>
          <cell r="C180" t="str">
            <v>TUBERIA PVC U.M. NORMA NTC 382 D=6" RDE 26</v>
          </cell>
          <cell r="D180">
            <v>74023</v>
          </cell>
        </row>
        <row r="181">
          <cell r="B181">
            <v>6270</v>
          </cell>
          <cell r="C181" t="str">
            <v>TUBERIA PVC U.M. NORMA NTC 382 D=8" RDE 26</v>
          </cell>
          <cell r="D181">
            <v>125929</v>
          </cell>
        </row>
        <row r="182">
          <cell r="B182">
            <v>6271</v>
          </cell>
          <cell r="C182" t="str">
            <v>TUBERIA PVC U.M. NORMA NTC 382 D=10" RDE 26</v>
          </cell>
          <cell r="D182">
            <v>196011</v>
          </cell>
        </row>
        <row r="183">
          <cell r="B183">
            <v>6272</v>
          </cell>
          <cell r="C183" t="str">
            <v>TUBERIA PVC U.M. NORMA NTC 382 D=12" RDE 26</v>
          </cell>
          <cell r="D183">
            <v>276309</v>
          </cell>
        </row>
        <row r="184">
          <cell r="B184">
            <v>6273</v>
          </cell>
          <cell r="C184" t="str">
            <v>TUBERIA PVC U.M. NORMA NTC 382 D=3" RDE 32.5</v>
          </cell>
          <cell r="D184">
            <v>23812</v>
          </cell>
        </row>
        <row r="185">
          <cell r="B185">
            <v>6274</v>
          </cell>
          <cell r="C185" t="str">
            <v>TUBERIA PVC U.M. NORMA NTC 382 D=4" RDE 32.5</v>
          </cell>
          <cell r="D185">
            <v>36083</v>
          </cell>
        </row>
        <row r="186">
          <cell r="B186">
            <v>6275</v>
          </cell>
          <cell r="C186" t="str">
            <v>TUBERIA PVC U.M. NORMA NTC 382 D=6" RDE 32.5</v>
          </cell>
          <cell r="D186">
            <v>73717</v>
          </cell>
        </row>
        <row r="187">
          <cell r="B187">
            <v>6276</v>
          </cell>
          <cell r="C187" t="str">
            <v>TUBERIA PVC U.M. NORMA NTC 382 D=8" RDE 32.5</v>
          </cell>
          <cell r="D187">
            <v>125417</v>
          </cell>
        </row>
        <row r="188">
          <cell r="B188">
            <v>6277</v>
          </cell>
          <cell r="C188" t="str">
            <v>TUBERIA PVC U.M. NORMA NTC 382 D=10" RDE 32.5</v>
          </cell>
          <cell r="D188">
            <v>196000</v>
          </cell>
        </row>
        <row r="189">
          <cell r="B189">
            <v>6278</v>
          </cell>
          <cell r="C189" t="str">
            <v>TUBERIA PVC U.M. NORMA NTC 382 D=12" RDE 32.5</v>
          </cell>
          <cell r="D189">
            <v>276000</v>
          </cell>
        </row>
        <row r="190">
          <cell r="B190">
            <v>6279</v>
          </cell>
          <cell r="C190" t="str">
            <v>TUBERIA PVC U.M. NORMA NTC 382 D=4" RDE 41</v>
          </cell>
          <cell r="D190">
            <v>22963</v>
          </cell>
        </row>
        <row r="191">
          <cell r="B191">
            <v>6280</v>
          </cell>
          <cell r="C191" t="str">
            <v>TUBERIA PVC U.M. NORMA NTC 382 D=6" RDE 41</v>
          </cell>
          <cell r="D191">
            <v>48641</v>
          </cell>
        </row>
        <row r="192">
          <cell r="B192">
            <v>6281</v>
          </cell>
          <cell r="C192" t="str">
            <v>TUBERIA PVC U.M. NORMA NTC 382 D=8" RDE 41</v>
          </cell>
          <cell r="D192">
            <v>82225</v>
          </cell>
        </row>
        <row r="193">
          <cell r="B193">
            <v>6282</v>
          </cell>
          <cell r="C193" t="str">
            <v>TUBERIA PVC U.M. NORMA NTC 382 D=10" RDE 41</v>
          </cell>
          <cell r="D193">
            <v>128579</v>
          </cell>
        </row>
        <row r="194">
          <cell r="B194">
            <v>6283</v>
          </cell>
          <cell r="C194" t="str">
            <v>TUBERIA PVC U.M. NORMA NTC 382 D=12" RDE 41</v>
          </cell>
          <cell r="D194">
            <v>178849</v>
          </cell>
        </row>
        <row r="195">
          <cell r="B195">
            <v>6285</v>
          </cell>
          <cell r="C195" t="str">
            <v>CONCRETO GRAVA COMÚN 1500 PSI 10.5 MPa (105 Kg/cm2)</v>
          </cell>
          <cell r="D195">
            <v>346290</v>
          </cell>
        </row>
        <row r="196">
          <cell r="B196">
            <v>6295</v>
          </cell>
          <cell r="C196" t="str">
            <v>POSTE EN CONCRETO LA, H=8m, CR=510 KG</v>
          </cell>
          <cell r="D196">
            <v>399999</v>
          </cell>
        </row>
        <row r="197">
          <cell r="B197">
            <v>6296</v>
          </cell>
          <cell r="C197" t="str">
            <v>POSTE EN CONCRETO LA, H=8m, CR=750 KG</v>
          </cell>
          <cell r="D197">
            <v>500000</v>
          </cell>
        </row>
        <row r="198">
          <cell r="B198">
            <v>6297</v>
          </cell>
          <cell r="C198" t="str">
            <v>POSTE EN CONCRETO LA, H=8m, CR=1050 KG</v>
          </cell>
          <cell r="D198">
            <v>600000</v>
          </cell>
        </row>
        <row r="199">
          <cell r="B199">
            <v>6298</v>
          </cell>
          <cell r="C199" t="str">
            <v>POSTE EN CONCRETO AP, H=8m, CR=510 KG</v>
          </cell>
          <cell r="D199">
            <v>399999</v>
          </cell>
        </row>
        <row r="200">
          <cell r="B200">
            <v>6303</v>
          </cell>
          <cell r="C200" t="str">
            <v>POSTE EN CONCRETO LA, H=10m, CR=510 KG</v>
          </cell>
          <cell r="D200">
            <v>600000</v>
          </cell>
        </row>
        <row r="201">
          <cell r="B201">
            <v>6304</v>
          </cell>
          <cell r="C201" t="str">
            <v>POSTE EN CONCRETO LA, H=10m, CR=750 KG</v>
          </cell>
          <cell r="D201">
            <v>700000</v>
          </cell>
        </row>
        <row r="202">
          <cell r="B202">
            <v>6305</v>
          </cell>
          <cell r="C202" t="str">
            <v>POSTE EN CONCRETO LA, H=10m, CR=1050 KG</v>
          </cell>
          <cell r="D202">
            <v>800000</v>
          </cell>
        </row>
        <row r="203">
          <cell r="B203">
            <v>6306</v>
          </cell>
          <cell r="C203" t="str">
            <v>POSTE EN CONCRETO AP, H=10m, CR=510 KG</v>
          </cell>
          <cell r="D203">
            <v>600000</v>
          </cell>
        </row>
        <row r="204">
          <cell r="B204">
            <v>6307</v>
          </cell>
          <cell r="C204" t="str">
            <v>POSTE EN CONCRETO AP, H=10m, CR=750 KG</v>
          </cell>
          <cell r="D204">
            <v>700000</v>
          </cell>
        </row>
        <row r="205">
          <cell r="B205">
            <v>6308</v>
          </cell>
          <cell r="C205" t="str">
            <v>POSTE EN CONCRETO AP, H=10m, CR=1050 KG</v>
          </cell>
          <cell r="D205">
            <v>800000</v>
          </cell>
        </row>
        <row r="206">
          <cell r="B206">
            <v>6309</v>
          </cell>
          <cell r="C206" t="str">
            <v>POSTE EN CONCRETO LA, H=12m, CR=510 KG</v>
          </cell>
          <cell r="D206">
            <v>802060</v>
          </cell>
        </row>
        <row r="207">
          <cell r="B207">
            <v>6310</v>
          </cell>
          <cell r="C207" t="str">
            <v>POSTE EN CONCRETO LA, H=12m, CR=750 KG</v>
          </cell>
          <cell r="D207">
            <v>927550</v>
          </cell>
        </row>
        <row r="208">
          <cell r="B208">
            <v>6311</v>
          </cell>
          <cell r="C208" t="str">
            <v>POSTE EN CONCRETO LA, H=12m, CR=1050 KG</v>
          </cell>
          <cell r="D208">
            <v>1300000</v>
          </cell>
        </row>
        <row r="209">
          <cell r="B209">
            <v>6312</v>
          </cell>
          <cell r="C209" t="str">
            <v>POSTE EN CONCRETO AP, H=12m, CR=510 KG</v>
          </cell>
          <cell r="D209">
            <v>759700</v>
          </cell>
        </row>
        <row r="210">
          <cell r="B210">
            <v>6314</v>
          </cell>
          <cell r="C210" t="str">
            <v>POSTE EN CONCRETO AP, H=12m, CR=1050 KG</v>
          </cell>
          <cell r="D210">
            <v>1300000</v>
          </cell>
        </row>
        <row r="211">
          <cell r="B211">
            <v>6315</v>
          </cell>
          <cell r="C211" t="str">
            <v>POSTE EN CONCRETO LA, H=14m, CR=750 KG</v>
          </cell>
          <cell r="D211">
            <v>1400000</v>
          </cell>
        </row>
        <row r="212">
          <cell r="B212">
            <v>6316</v>
          </cell>
          <cell r="C212" t="str">
            <v>POSTE EN CONCRETO LA, H=14m, CR=1050 KG</v>
          </cell>
          <cell r="D212">
            <v>1500000</v>
          </cell>
        </row>
        <row r="213">
          <cell r="B213">
            <v>6317</v>
          </cell>
          <cell r="C213" t="str">
            <v>POSTE EN CONCRETO LA, H=14m, CR=1350 KG</v>
          </cell>
          <cell r="D213">
            <v>1600000</v>
          </cell>
        </row>
        <row r="214">
          <cell r="B214">
            <v>6318</v>
          </cell>
          <cell r="C214" t="str">
            <v>POSTE EN CONCRETO AP, H=14m, CR=750 KG</v>
          </cell>
          <cell r="D214">
            <v>1400000</v>
          </cell>
        </row>
        <row r="215">
          <cell r="B215">
            <v>6319</v>
          </cell>
          <cell r="C215" t="str">
            <v>POSTE EN CONCRETO AP, H=14m, CR=1050 KG</v>
          </cell>
          <cell r="D215">
            <v>1500000</v>
          </cell>
        </row>
        <row r="216">
          <cell r="B216">
            <v>6320</v>
          </cell>
          <cell r="C216" t="str">
            <v>POSTE EN CONCRETO AP, H=14m, CR=1350 KG</v>
          </cell>
          <cell r="D216">
            <v>1600000</v>
          </cell>
        </row>
        <row r="217">
          <cell r="B217">
            <v>6324</v>
          </cell>
          <cell r="C217" t="str">
            <v>POSTE METALICO H=12m BRAZO DOBLE (PINTADO)</v>
          </cell>
          <cell r="D217">
            <v>3496808</v>
          </cell>
        </row>
        <row r="218">
          <cell r="B218">
            <v>6326</v>
          </cell>
          <cell r="C218" t="str">
            <v>POSTE METALICO H=10m BRAZO DOBLE (PINTADO)</v>
          </cell>
          <cell r="D218">
            <v>2998862</v>
          </cell>
        </row>
        <row r="219">
          <cell r="B219">
            <v>6327</v>
          </cell>
          <cell r="C219" t="str">
            <v>POSTE PEATONAL M130 H=6m BRAZO SENCILLO</v>
          </cell>
          <cell r="D219">
            <v>1131588</v>
          </cell>
        </row>
        <row r="220">
          <cell r="B220">
            <v>6328</v>
          </cell>
          <cell r="C220" t="str">
            <v>POSTE PEATONAL M130 H=6m BRAZO DOBLE</v>
          </cell>
          <cell r="D220">
            <v>1235118</v>
          </cell>
        </row>
        <row r="221">
          <cell r="B221">
            <v>6329</v>
          </cell>
          <cell r="C221" t="str">
            <v>LUMINARIA DE SODIO 70W, 208/220V PARA AP</v>
          </cell>
          <cell r="D221">
            <v>202300</v>
          </cell>
        </row>
        <row r="222">
          <cell r="B222">
            <v>6330</v>
          </cell>
          <cell r="C222" t="str">
            <v>LUMINARIA DE SODIO 250W, 208/220V PARA AP</v>
          </cell>
          <cell r="D222">
            <v>333200</v>
          </cell>
        </row>
        <row r="223">
          <cell r="B223">
            <v>6331</v>
          </cell>
          <cell r="C223" t="str">
            <v>LUMINARIA DE SODIO 150W, 208/220V PARA AP</v>
          </cell>
          <cell r="D223">
            <v>297500</v>
          </cell>
        </row>
        <row r="224">
          <cell r="B224">
            <v>6332</v>
          </cell>
          <cell r="C224" t="str">
            <v>CANECA EN MALLA METALICA M120</v>
          </cell>
          <cell r="D224">
            <v>333200</v>
          </cell>
        </row>
        <row r="225">
          <cell r="B225">
            <v>6333</v>
          </cell>
          <cell r="C225" t="str">
            <v>BANCA EN CONCRETO CON ESPALDAR M30</v>
          </cell>
          <cell r="D225">
            <v>606900</v>
          </cell>
        </row>
        <row r="226">
          <cell r="B226">
            <v>6334</v>
          </cell>
          <cell r="C226" t="str">
            <v>BOLARDO EN CONCRETO M60</v>
          </cell>
          <cell r="D226">
            <v>91333</v>
          </cell>
        </row>
        <row r="227">
          <cell r="B227">
            <v>6335</v>
          </cell>
          <cell r="C227" t="str">
            <v>BOLARDO ALTO EN HIERRO M63</v>
          </cell>
          <cell r="D227">
            <v>136850</v>
          </cell>
        </row>
        <row r="228">
          <cell r="B228">
            <v>6337</v>
          </cell>
          <cell r="C228" t="str">
            <v>CICLO-PARQUEADERO M100</v>
          </cell>
          <cell r="D228">
            <v>487900</v>
          </cell>
        </row>
        <row r="229">
          <cell r="B229">
            <v>6356</v>
          </cell>
          <cell r="C229" t="str">
            <v>REGLA VIBRATORIA A GASOLINA. INCLUYE COMBUSTIBLE</v>
          </cell>
          <cell r="D229">
            <v>53978</v>
          </cell>
        </row>
        <row r="230">
          <cell r="B230">
            <v>6370</v>
          </cell>
          <cell r="C230" t="str">
            <v>TEE HD EXTREMO LISO 6"x2" (150x50mm)</v>
          </cell>
          <cell r="D230">
            <v>396666</v>
          </cell>
        </row>
        <row r="231">
          <cell r="B231">
            <v>6371</v>
          </cell>
          <cell r="C231" t="str">
            <v>TEE HD EXTREMO LISO 6"x3" (150x75mm)</v>
          </cell>
          <cell r="D231">
            <v>429722</v>
          </cell>
        </row>
        <row r="232">
          <cell r="B232">
            <v>6372</v>
          </cell>
          <cell r="C232" t="str">
            <v>TEE HD EXTREMO LISO 6"x4" (150x100mm)</v>
          </cell>
          <cell r="D232">
            <v>456166</v>
          </cell>
        </row>
        <row r="233">
          <cell r="B233">
            <v>6373</v>
          </cell>
          <cell r="C233" t="str">
            <v>TEE HD EXTREMO LISO 6"x6" (150x150mm)</v>
          </cell>
          <cell r="D233">
            <v>528587</v>
          </cell>
        </row>
        <row r="234">
          <cell r="B234">
            <v>6375</v>
          </cell>
          <cell r="C234" t="str">
            <v>TEE HD EXTREMO LISO 8"x2" (200X50mm)</v>
          </cell>
          <cell r="D234">
            <v>647888</v>
          </cell>
        </row>
        <row r="235">
          <cell r="B235">
            <v>6376</v>
          </cell>
          <cell r="C235" t="str">
            <v>TEE HD EXTREMO LISO 8"x3" (200x75mm)</v>
          </cell>
          <cell r="D235">
            <v>720612</v>
          </cell>
        </row>
        <row r="236">
          <cell r="B236">
            <v>6377</v>
          </cell>
          <cell r="C236" t="str">
            <v>TEE HD EXTREMO LISO 8"x4" (200x100mm)</v>
          </cell>
          <cell r="D236">
            <v>846717</v>
          </cell>
        </row>
        <row r="237">
          <cell r="B237">
            <v>6378</v>
          </cell>
          <cell r="C237" t="str">
            <v>TEE HD EXTREMO LISO 8"x6" (200x150mm)</v>
          </cell>
          <cell r="D237">
            <v>885872</v>
          </cell>
        </row>
        <row r="238">
          <cell r="B238">
            <v>6379</v>
          </cell>
          <cell r="C238" t="str">
            <v>TEE HD EXTREMO LISO 8"x8" (200x200mm)</v>
          </cell>
          <cell r="D238">
            <v>925027</v>
          </cell>
        </row>
        <row r="239">
          <cell r="B239">
            <v>6380</v>
          </cell>
          <cell r="C239" t="str">
            <v>TEE HD EXTREMO LISO 10"x2" (250x50mm)</v>
          </cell>
          <cell r="D239">
            <v>1104056</v>
          </cell>
        </row>
        <row r="240">
          <cell r="B240">
            <v>6381</v>
          </cell>
          <cell r="C240" t="str">
            <v>TEE HD EXTREMO LISO 10"x3" (250x75mm)</v>
          </cell>
          <cell r="D240">
            <v>1348666</v>
          </cell>
        </row>
        <row r="241">
          <cell r="B241">
            <v>6382</v>
          </cell>
          <cell r="C241" t="str">
            <v>TEE HD EXTREMO LISO 10"x4" (250x100mm)</v>
          </cell>
          <cell r="D241">
            <v>1388334</v>
          </cell>
        </row>
        <row r="242">
          <cell r="B242">
            <v>6383</v>
          </cell>
          <cell r="C242" t="str">
            <v>TEE HD EXTREMO LISO 10"x6" (250x150mm)</v>
          </cell>
          <cell r="D242">
            <v>1557710</v>
          </cell>
        </row>
        <row r="243">
          <cell r="B243">
            <v>6384</v>
          </cell>
          <cell r="C243" t="str">
            <v>TEE HD EXTREMO LISO 10"x8" (250x200mm)</v>
          </cell>
          <cell r="D243">
            <v>1804040</v>
          </cell>
        </row>
        <row r="244">
          <cell r="B244">
            <v>6385</v>
          </cell>
          <cell r="C244" t="str">
            <v>TEE HD EXTREMO LISO 10"x10" (250x250mm)</v>
          </cell>
          <cell r="D244">
            <v>1944460</v>
          </cell>
        </row>
        <row r="245">
          <cell r="B245">
            <v>6387</v>
          </cell>
          <cell r="C245" t="str">
            <v>TEE HD EXTREMO LISO 12"x3" (300x75mm)</v>
          </cell>
          <cell r="D245">
            <v>1718888</v>
          </cell>
        </row>
        <row r="246">
          <cell r="B246">
            <v>6388</v>
          </cell>
          <cell r="C246" t="str">
            <v>TEE HD EXTREMO LISO 12"x4" (300x100mm)</v>
          </cell>
          <cell r="D246">
            <v>1745334</v>
          </cell>
        </row>
        <row r="247">
          <cell r="B247">
            <v>6389</v>
          </cell>
          <cell r="C247" t="str">
            <v>TEE HD EXTREMO LISO 12"x6" (300x150mm)</v>
          </cell>
          <cell r="D247">
            <v>1851112</v>
          </cell>
        </row>
        <row r="248">
          <cell r="B248">
            <v>6390</v>
          </cell>
          <cell r="C248" t="str">
            <v>TEE HD EXTREMO LISO 12"x8" (300x200mm)</v>
          </cell>
          <cell r="D248">
            <v>2227944</v>
          </cell>
        </row>
        <row r="249">
          <cell r="B249">
            <v>6391</v>
          </cell>
          <cell r="C249" t="str">
            <v>TEE HD EXTREMO LISO 12"X10" (300x250mm)</v>
          </cell>
          <cell r="D249">
            <v>3041112</v>
          </cell>
        </row>
        <row r="250">
          <cell r="B250">
            <v>6392</v>
          </cell>
          <cell r="C250" t="str">
            <v>TEE HD EXTREMO LISO 12"x12" (300x300mm)</v>
          </cell>
          <cell r="D250">
            <v>2644444</v>
          </cell>
        </row>
        <row r="251">
          <cell r="B251">
            <v>6393</v>
          </cell>
          <cell r="C251" t="str">
            <v>TEE HD EXTREMO LISO 24"x8" (600x200mm)</v>
          </cell>
          <cell r="D251">
            <v>7126190</v>
          </cell>
        </row>
        <row r="252">
          <cell r="B252">
            <v>6394</v>
          </cell>
          <cell r="C252" t="str">
            <v>TEE HD EXTREMO LISO 24"x10" (600x250mm)</v>
          </cell>
          <cell r="D252">
            <v>8116997</v>
          </cell>
        </row>
        <row r="253">
          <cell r="B253">
            <v>6395</v>
          </cell>
          <cell r="C253" t="str">
            <v>TEE HD EXTREMO LISO 24"x12" (600x300mm)</v>
          </cell>
          <cell r="D253">
            <v>8879157</v>
          </cell>
        </row>
        <row r="254">
          <cell r="B254">
            <v>6396</v>
          </cell>
          <cell r="C254" t="str">
            <v>TEE HD EXTREMO LISO 24"x14" (600x350mm)</v>
          </cell>
          <cell r="D254">
            <v>9450776</v>
          </cell>
        </row>
        <row r="255">
          <cell r="B255">
            <v>6397</v>
          </cell>
          <cell r="C255" t="str">
            <v>TEE HD EXTREMO LISO 24"x16" (600x400mm)</v>
          </cell>
          <cell r="D255">
            <v>9908072</v>
          </cell>
        </row>
        <row r="256">
          <cell r="B256">
            <v>6398</v>
          </cell>
          <cell r="C256" t="str">
            <v>TEE HD EXTREMO LISO 24"x18" (600x450mm)</v>
          </cell>
          <cell r="D256">
            <v>10708339</v>
          </cell>
        </row>
        <row r="257">
          <cell r="B257">
            <v>6399</v>
          </cell>
          <cell r="C257" t="str">
            <v>TEE HD EXTREMO LISO 24"x20" (600x500mm)</v>
          </cell>
          <cell r="D257">
            <v>11279959</v>
          </cell>
        </row>
        <row r="258">
          <cell r="B258">
            <v>6400</v>
          </cell>
          <cell r="C258" t="str">
            <v>TEE HD EXTREMO LISO 24"x24" (600x600mm)</v>
          </cell>
          <cell r="D258">
            <v>12880494</v>
          </cell>
        </row>
        <row r="259">
          <cell r="B259">
            <v>6401</v>
          </cell>
          <cell r="C259" t="str">
            <v>TEE HD EXTREMO LISO 4"x3" (100x75mm)</v>
          </cell>
          <cell r="D259">
            <v>224778</v>
          </cell>
        </row>
        <row r="260">
          <cell r="B260">
            <v>6402</v>
          </cell>
          <cell r="C260" t="str">
            <v>TEE HD EXTREMO LISO 4"x4" (100x100mm)</v>
          </cell>
          <cell r="D260">
            <v>264444</v>
          </cell>
        </row>
        <row r="261">
          <cell r="B261">
            <v>6404</v>
          </cell>
          <cell r="C261" t="str">
            <v>CODO HD EXTREMO LISO 90ºX2``</v>
          </cell>
          <cell r="D261">
            <v>107100</v>
          </cell>
        </row>
        <row r="262">
          <cell r="B262">
            <v>6405</v>
          </cell>
          <cell r="C262" t="str">
            <v>CODO HD EXTREMO LISO 90ºX3``</v>
          </cell>
          <cell r="D262">
            <v>128256</v>
          </cell>
        </row>
        <row r="263">
          <cell r="B263">
            <v>6406</v>
          </cell>
          <cell r="C263" t="str">
            <v>CODO HD EXTREMO LISO 90ºX4``</v>
          </cell>
          <cell r="D263">
            <v>198334</v>
          </cell>
        </row>
        <row r="264">
          <cell r="B264">
            <v>6407</v>
          </cell>
          <cell r="C264" t="str">
            <v>CODO HD EXTREMO LISO 90ºX6``</v>
          </cell>
          <cell r="D264">
            <v>425756</v>
          </cell>
        </row>
        <row r="265">
          <cell r="B265">
            <v>6408</v>
          </cell>
          <cell r="C265" t="str">
            <v>CODO HD EXTREMO LISO 90ºX8``</v>
          </cell>
          <cell r="D265">
            <v>789366</v>
          </cell>
        </row>
        <row r="266">
          <cell r="B266">
            <v>6409</v>
          </cell>
          <cell r="C266" t="str">
            <v>CODO HD EXTREMO LISO 90ºX10``</v>
          </cell>
          <cell r="D266">
            <v>1441222</v>
          </cell>
        </row>
        <row r="267">
          <cell r="B267">
            <v>6410</v>
          </cell>
          <cell r="C267" t="str">
            <v>CODO HD EXTREMO LISO 90ºX12``</v>
          </cell>
          <cell r="D267">
            <v>1747978</v>
          </cell>
        </row>
        <row r="268">
          <cell r="B268">
            <v>6411</v>
          </cell>
          <cell r="C268" t="str">
            <v>CODO HD EXTREMO LISO 90ºX14``</v>
          </cell>
          <cell r="D268">
            <v>4153769</v>
          </cell>
        </row>
        <row r="269">
          <cell r="B269">
            <v>6412</v>
          </cell>
          <cell r="C269" t="str">
            <v>CODO HD EXTREMO LISO 90ºX16``</v>
          </cell>
          <cell r="D269">
            <v>4059222</v>
          </cell>
        </row>
        <row r="270">
          <cell r="B270">
            <v>6413</v>
          </cell>
          <cell r="C270" t="str">
            <v>CODO HD EXTREMO LISO 90ºX18``</v>
          </cell>
          <cell r="D270">
            <v>6554571</v>
          </cell>
        </row>
        <row r="271">
          <cell r="B271">
            <v>6414</v>
          </cell>
          <cell r="C271" t="str">
            <v>CODO HD EXTREMO LISO 90ºX20"</v>
          </cell>
          <cell r="D271">
            <v>6994556</v>
          </cell>
        </row>
        <row r="272">
          <cell r="B272">
            <v>6416</v>
          </cell>
          <cell r="C272" t="str">
            <v>CODO HD EXTREMO LISO 45ºX2``</v>
          </cell>
          <cell r="D272">
            <v>124950</v>
          </cell>
        </row>
        <row r="273">
          <cell r="B273">
            <v>6417</v>
          </cell>
          <cell r="C273" t="str">
            <v>CODO HD EXTREMO LISO 45ºX3``</v>
          </cell>
          <cell r="D273">
            <v>125612</v>
          </cell>
        </row>
        <row r="274">
          <cell r="B274">
            <v>6418</v>
          </cell>
          <cell r="C274" t="str">
            <v>CODO HD EXTREMO LISO 45ºX4``</v>
          </cell>
          <cell r="D274">
            <v>161312</v>
          </cell>
        </row>
        <row r="275">
          <cell r="B275">
            <v>6419</v>
          </cell>
          <cell r="C275" t="str">
            <v>CODO HD EXTREMO LISO 45ºX6``</v>
          </cell>
          <cell r="D275">
            <v>359644</v>
          </cell>
        </row>
        <row r="276">
          <cell r="B276">
            <v>6420</v>
          </cell>
          <cell r="C276" t="str">
            <v>CODO HD EXTREMO LISO 45ºX8``</v>
          </cell>
          <cell r="D276">
            <v>745734</v>
          </cell>
        </row>
        <row r="277">
          <cell r="B277">
            <v>6421</v>
          </cell>
          <cell r="C277" t="str">
            <v>CODO HD EXTREMO LISO 45ºX10"</v>
          </cell>
          <cell r="D277">
            <v>1223056</v>
          </cell>
        </row>
        <row r="278">
          <cell r="B278">
            <v>6422</v>
          </cell>
          <cell r="C278" t="str">
            <v>CODO HD EXTREMO LISO 45ºX12``</v>
          </cell>
          <cell r="D278">
            <v>1675256</v>
          </cell>
        </row>
        <row r="279">
          <cell r="B279">
            <v>6423</v>
          </cell>
          <cell r="C279" t="str">
            <v>CODO HD EXTREMO LISO 45ºX14``</v>
          </cell>
          <cell r="D279">
            <v>1732378</v>
          </cell>
        </row>
        <row r="280">
          <cell r="B280">
            <v>6424</v>
          </cell>
          <cell r="C280" t="str">
            <v>CODO HD EXTREMO LISO 45ºX16``</v>
          </cell>
          <cell r="D280">
            <v>2584201</v>
          </cell>
        </row>
        <row r="281">
          <cell r="B281">
            <v>6425</v>
          </cell>
          <cell r="C281" t="str">
            <v>CODO HD EXTREMO LISO 45ºX18``</v>
          </cell>
          <cell r="D281">
            <v>3493459</v>
          </cell>
        </row>
        <row r="282">
          <cell r="B282">
            <v>6426</v>
          </cell>
          <cell r="C282" t="str">
            <v>CODO HD EXTREMO LISO 45ºX20``</v>
          </cell>
          <cell r="D282">
            <v>5055702</v>
          </cell>
        </row>
        <row r="283">
          <cell r="B283">
            <v>6430</v>
          </cell>
          <cell r="C283" t="str">
            <v>CODO HD EXTREMO LISO 22.5ºX4``</v>
          </cell>
          <cell r="D283">
            <v>161312</v>
          </cell>
        </row>
        <row r="284">
          <cell r="B284">
            <v>6431</v>
          </cell>
          <cell r="C284" t="str">
            <v>CODO HD EXTREMO LISO 22.5ºX6``</v>
          </cell>
          <cell r="D284">
            <v>293534</v>
          </cell>
        </row>
        <row r="285">
          <cell r="B285">
            <v>6434</v>
          </cell>
          <cell r="C285" t="str">
            <v>CODO HD EXTREMO LISO 22.5ºX12``</v>
          </cell>
          <cell r="D285">
            <v>1454444</v>
          </cell>
        </row>
        <row r="286">
          <cell r="B286">
            <v>6440</v>
          </cell>
          <cell r="C286" t="str">
            <v>CODO HD EXTREMO LISO 11.25ºX2``</v>
          </cell>
          <cell r="D286">
            <v>96390</v>
          </cell>
        </row>
        <row r="287">
          <cell r="B287">
            <v>6441</v>
          </cell>
          <cell r="C287" t="str">
            <v>CODO HD EXTREMO LISO 11.25ºX3``</v>
          </cell>
          <cell r="D287">
            <v>119000</v>
          </cell>
        </row>
        <row r="288">
          <cell r="B288">
            <v>6442</v>
          </cell>
          <cell r="C288" t="str">
            <v>CODO HD EXTREMO LISO 11.25ºX4``</v>
          </cell>
          <cell r="D288">
            <v>154700</v>
          </cell>
        </row>
        <row r="289">
          <cell r="B289">
            <v>6443</v>
          </cell>
          <cell r="C289" t="str">
            <v>CODO HD EXTREMO LISO 11.25ºX6``</v>
          </cell>
          <cell r="D289">
            <v>286922</v>
          </cell>
        </row>
        <row r="290">
          <cell r="B290">
            <v>6446</v>
          </cell>
          <cell r="C290" t="str">
            <v>CODO HD EXTREMO LISO 11.25ºX12``</v>
          </cell>
          <cell r="D290">
            <v>1252144</v>
          </cell>
        </row>
        <row r="291">
          <cell r="B291">
            <v>6454</v>
          </cell>
          <cell r="C291" t="str">
            <v>UNION REPARACION HD EXTREMO LISO D=6"</v>
          </cell>
          <cell r="D291">
            <v>255188</v>
          </cell>
        </row>
        <row r="292">
          <cell r="B292">
            <v>6455</v>
          </cell>
          <cell r="C292" t="str">
            <v>UNION REPARACION HD EXTREMO LISO D=8"</v>
          </cell>
          <cell r="D292">
            <v>374188</v>
          </cell>
        </row>
        <row r="293">
          <cell r="B293">
            <v>6456</v>
          </cell>
          <cell r="C293" t="str">
            <v>UNION REPARACION HD EXTREMO LISO D=10"</v>
          </cell>
          <cell r="D293">
            <v>632022</v>
          </cell>
        </row>
        <row r="294">
          <cell r="B294">
            <v>6457</v>
          </cell>
          <cell r="C294" t="str">
            <v>UNION REPARACION HD EXTREMO LISO D=12"</v>
          </cell>
          <cell r="D294">
            <v>864734</v>
          </cell>
        </row>
        <row r="295">
          <cell r="B295">
            <v>6458</v>
          </cell>
          <cell r="C295" t="str">
            <v>UNION REPARACION HD EXTREMO LISO D=14"</v>
          </cell>
          <cell r="D295">
            <v>921599</v>
          </cell>
        </row>
        <row r="296">
          <cell r="B296">
            <v>6459</v>
          </cell>
          <cell r="C296" t="str">
            <v>UNION REPARACION HD EXTREMO LISO D=16"</v>
          </cell>
          <cell r="D296">
            <v>1284759</v>
          </cell>
        </row>
        <row r="297">
          <cell r="B297">
            <v>6462</v>
          </cell>
          <cell r="C297" t="str">
            <v>TAPON HD EXTREMO LISO D=4"</v>
          </cell>
          <cell r="D297">
            <v>101812</v>
          </cell>
        </row>
        <row r="298">
          <cell r="B298">
            <v>6463</v>
          </cell>
          <cell r="C298" t="str">
            <v>TAPON HD EXTREMO LISO D=6"</v>
          </cell>
          <cell r="D298">
            <v>261800</v>
          </cell>
        </row>
        <row r="299">
          <cell r="B299">
            <v>6464</v>
          </cell>
          <cell r="C299" t="str">
            <v>TAPON HD EXTREMO LISO D=8"</v>
          </cell>
          <cell r="D299">
            <v>465422</v>
          </cell>
        </row>
        <row r="300">
          <cell r="B300">
            <v>6472</v>
          </cell>
          <cell r="C300" t="str">
            <v>TUBERIA CONDUIT PVC D=1"</v>
          </cell>
          <cell r="D300">
            <v>3737</v>
          </cell>
        </row>
        <row r="301">
          <cell r="B301">
            <v>6473</v>
          </cell>
          <cell r="C301" t="str">
            <v>TUBERIA CONDUIT PVC D=1 1/4"</v>
          </cell>
          <cell r="D301">
            <v>5774</v>
          </cell>
        </row>
        <row r="302">
          <cell r="B302">
            <v>6474</v>
          </cell>
          <cell r="C302" t="str">
            <v>TUBERIA CONDUIT PVC D=1 1/2"</v>
          </cell>
          <cell r="D302">
            <v>7362</v>
          </cell>
        </row>
        <row r="303">
          <cell r="B303">
            <v>6475</v>
          </cell>
          <cell r="C303" t="str">
            <v>TUBERIA CONDUIT PVC D=2"</v>
          </cell>
          <cell r="D303">
            <v>11323</v>
          </cell>
        </row>
        <row r="304">
          <cell r="B304">
            <v>6476</v>
          </cell>
          <cell r="C304" t="str">
            <v>VALVULA COMPUERTA ELASTICA VNA E. L. D=2"</v>
          </cell>
          <cell r="D304">
            <v>497420</v>
          </cell>
        </row>
        <row r="305">
          <cell r="B305">
            <v>6477</v>
          </cell>
          <cell r="C305" t="str">
            <v>VALVULA COMPUERTA ELASTICA VNA E. L. D=3"</v>
          </cell>
          <cell r="D305">
            <v>708050</v>
          </cell>
        </row>
        <row r="306">
          <cell r="B306">
            <v>6479</v>
          </cell>
          <cell r="C306" t="str">
            <v>VALVULA COMPUERTA ELASTICA VNA E. L. D=6"</v>
          </cell>
          <cell r="D306">
            <v>1812370</v>
          </cell>
        </row>
        <row r="307">
          <cell r="B307">
            <v>6480</v>
          </cell>
          <cell r="C307" t="str">
            <v>VALVULA COMPUERTA ELASTICA VNA E. L. D=8"</v>
          </cell>
          <cell r="D307">
            <v>2651320</v>
          </cell>
        </row>
        <row r="308">
          <cell r="B308">
            <v>6481</v>
          </cell>
          <cell r="C308" t="str">
            <v>HIDRANTE EXTREMO BRIDA D=3" TIPO MILAN</v>
          </cell>
          <cell r="D308">
            <v>2378640</v>
          </cell>
        </row>
        <row r="309">
          <cell r="B309">
            <v>6482</v>
          </cell>
          <cell r="C309" t="str">
            <v>HIDRANTE EXTREMO BRIDA D=4" TIPO TRAFICO</v>
          </cell>
          <cell r="D309">
            <v>3435813</v>
          </cell>
        </row>
        <row r="310">
          <cell r="B310">
            <v>6483</v>
          </cell>
          <cell r="C310" t="str">
            <v>HIDRANTE EXTREMO BRIDA D=6" TIPO TRAFICO</v>
          </cell>
          <cell r="D310">
            <v>6627110</v>
          </cell>
        </row>
        <row r="311">
          <cell r="B311">
            <v>6484</v>
          </cell>
          <cell r="C311" t="str">
            <v>HIDRANTE EXTREMO BRIDA D=4" TIPO POSTE</v>
          </cell>
          <cell r="D311">
            <v>2527560</v>
          </cell>
        </row>
        <row r="312">
          <cell r="B312">
            <v>6485</v>
          </cell>
          <cell r="C312" t="str">
            <v>HIDRANTE EXTREMO BRIDA D=6" TIPO POSTE</v>
          </cell>
          <cell r="D312">
            <v>2766750</v>
          </cell>
        </row>
        <row r="313">
          <cell r="B313">
            <v>6507</v>
          </cell>
          <cell r="C313" t="str">
            <v>TERMINADORA DE ASFALTO - ANCHO DE PAVIMENTACIÓN ESTÁNDAR DE 2 A 6m - VOLUMEN DE LA TOLVA DE 5 A 8 M3 - INCLUYE OPERARIO Y COMBUSTIBLE</v>
          </cell>
          <cell r="D313">
            <v>171955</v>
          </cell>
        </row>
        <row r="314">
          <cell r="B314">
            <v>6527</v>
          </cell>
          <cell r="C314" t="str">
            <v>UNION REPARACION PVC U.M. NORMA NTC 382 D=6"</v>
          </cell>
          <cell r="D314">
            <v>220990</v>
          </cell>
        </row>
        <row r="315">
          <cell r="B315">
            <v>6528</v>
          </cell>
          <cell r="C315" t="str">
            <v>UNION REPARACION PVC U.M. NORMA NTC 382 D=8"</v>
          </cell>
          <cell r="D315">
            <v>406334</v>
          </cell>
        </row>
        <row r="316">
          <cell r="B316">
            <v>6530</v>
          </cell>
          <cell r="C316" t="str">
            <v>UNION REPARACION PVC U.M. NORMA NTC 382 D=12"</v>
          </cell>
          <cell r="D316">
            <v>1270461</v>
          </cell>
        </row>
        <row r="317">
          <cell r="B317">
            <v>6534</v>
          </cell>
          <cell r="C317" t="str">
            <v>BANCA EN CONCRETO SIN ESPALDAR M31</v>
          </cell>
          <cell r="D317">
            <v>309400</v>
          </cell>
        </row>
        <row r="318">
          <cell r="B318">
            <v>6535</v>
          </cell>
          <cell r="C318" t="str">
            <v>BANCA MODULAR EN CONCRETO M40</v>
          </cell>
          <cell r="D318">
            <v>116620</v>
          </cell>
        </row>
        <row r="319">
          <cell r="B319">
            <v>6539</v>
          </cell>
          <cell r="C319" t="str">
            <v>ADAPTADOR TERMINAL CAMPANA PVC D=3"</v>
          </cell>
          <cell r="D319">
            <v>8197</v>
          </cell>
        </row>
        <row r="320">
          <cell r="B320">
            <v>6540</v>
          </cell>
          <cell r="C320" t="str">
            <v>ADAPTADOR TERMINAL CAMPANA PVC D=4"</v>
          </cell>
          <cell r="D320">
            <v>15913</v>
          </cell>
        </row>
        <row r="321">
          <cell r="B321">
            <v>6543</v>
          </cell>
          <cell r="C321" t="str">
            <v>MARCO Y TAPA CAJA PASO SENCILLA ANDEN ETB</v>
          </cell>
          <cell r="D321">
            <v>344196</v>
          </cell>
        </row>
        <row r="322">
          <cell r="B322">
            <v>6545</v>
          </cell>
          <cell r="C322" t="str">
            <v>MARCO Y TAPAS CAJA PASO DOBLE ANDEN ETB</v>
          </cell>
          <cell r="D322">
            <v>555573</v>
          </cell>
        </row>
        <row r="323">
          <cell r="B323">
            <v>6551</v>
          </cell>
          <cell r="C323" t="str">
            <v>SEÑAL DOBLE CARA PARA CICLORUTA PARAL 3m</v>
          </cell>
          <cell r="D323">
            <v>386750</v>
          </cell>
        </row>
        <row r="324">
          <cell r="B324">
            <v>6552</v>
          </cell>
          <cell r="C324" t="str">
            <v>SEÑAL DE TRANSITO GRUPO I (60x60cm) POSTE 3.5m</v>
          </cell>
          <cell r="D324">
            <v>257683</v>
          </cell>
        </row>
        <row r="325">
          <cell r="B325">
            <v>6553</v>
          </cell>
          <cell r="C325" t="str">
            <v>SEÑAL DE TRANSITO GRUPO I (75x75cm) POSTE 3.5m</v>
          </cell>
          <cell r="D325">
            <v>297500</v>
          </cell>
        </row>
        <row r="326">
          <cell r="B326">
            <v>6554</v>
          </cell>
          <cell r="C326" t="str">
            <v>SEÑAL DE TRANSITO GRUPO I (90x90cm) POSTE 3.5m</v>
          </cell>
          <cell r="D326">
            <v>362908</v>
          </cell>
        </row>
        <row r="327">
          <cell r="B327">
            <v>6555</v>
          </cell>
          <cell r="C327" t="str">
            <v>TACHON EN CONCRETO 0.4x0.15x0.08m</v>
          </cell>
          <cell r="D327">
            <v>53550</v>
          </cell>
        </row>
        <row r="328">
          <cell r="B328">
            <v>6556</v>
          </cell>
          <cell r="C328" t="str">
            <v>TACHA REFLECTIVA UNIDIRECCIONAL, NO INCLUYE ELEMENTOS DE ANCLAJE</v>
          </cell>
          <cell r="D328">
            <v>4522</v>
          </cell>
        </row>
        <row r="329">
          <cell r="B329">
            <v>6559</v>
          </cell>
          <cell r="C329" t="str">
            <v>ADAPTADOR MACHO PVC U.S. D=2``</v>
          </cell>
          <cell r="D329">
            <v>7203</v>
          </cell>
        </row>
        <row r="330">
          <cell r="B330">
            <v>6560</v>
          </cell>
          <cell r="C330" t="str">
            <v>ADAPTADOR MACHO PVC U.S. D=3``</v>
          </cell>
          <cell r="D330">
            <v>28314</v>
          </cell>
        </row>
        <row r="331">
          <cell r="B331">
            <v>6561</v>
          </cell>
          <cell r="C331" t="str">
            <v>ADAPTADOR MACHO PVC U.S. D=4``</v>
          </cell>
          <cell r="D331">
            <v>52084</v>
          </cell>
        </row>
        <row r="332">
          <cell r="B332">
            <v>6567</v>
          </cell>
          <cell r="C332" t="str">
            <v>CARROTANQUE IRRIGADOR DE AGUA - HORA</v>
          </cell>
          <cell r="D332">
            <v>35000</v>
          </cell>
        </row>
        <row r="333">
          <cell r="B333">
            <v>6578</v>
          </cell>
          <cell r="C333" t="str">
            <v>TRITURADO 3/4"</v>
          </cell>
          <cell r="D333">
            <v>59500</v>
          </cell>
        </row>
        <row r="334">
          <cell r="B334">
            <v>6624</v>
          </cell>
          <cell r="C334" t="str">
            <v>RAJÓN SUELTO &gt; = 12" (30 - 50 cm)</v>
          </cell>
          <cell r="D334">
            <v>41650</v>
          </cell>
        </row>
        <row r="335">
          <cell r="B335">
            <v>6625</v>
          </cell>
          <cell r="C335" t="str">
            <v>MEZCLADORA DE CONCRETO (1,5 BULTOS) - INCLUYE COMBUSTIBLE</v>
          </cell>
          <cell r="D335">
            <v>52063</v>
          </cell>
        </row>
        <row r="336">
          <cell r="B336">
            <v>6628</v>
          </cell>
          <cell r="C336" t="str">
            <v>LUMINARIA DE SODIO 400W, 208/220V PARA AP</v>
          </cell>
          <cell r="D336">
            <v>416500</v>
          </cell>
        </row>
        <row r="337">
          <cell r="B337">
            <v>6629</v>
          </cell>
          <cell r="C337" t="str">
            <v>FOTOCELDA CON BASE</v>
          </cell>
          <cell r="D337">
            <v>41990</v>
          </cell>
        </row>
        <row r="338">
          <cell r="B338">
            <v>6630</v>
          </cell>
          <cell r="C338" t="str">
            <v>BOMBILLO SODIO 70 W, 208/220V</v>
          </cell>
          <cell r="D338">
            <v>19040</v>
          </cell>
        </row>
        <row r="339">
          <cell r="B339">
            <v>6631</v>
          </cell>
          <cell r="C339" t="str">
            <v>BOMBILLO SODIO 150 W, 208/220V</v>
          </cell>
          <cell r="D339">
            <v>27370</v>
          </cell>
        </row>
        <row r="340">
          <cell r="B340">
            <v>6632</v>
          </cell>
          <cell r="C340" t="str">
            <v>BOMBILLO SODIO 250 W, 208/220V</v>
          </cell>
          <cell r="D340">
            <v>32130</v>
          </cell>
        </row>
        <row r="341">
          <cell r="B341">
            <v>6633</v>
          </cell>
          <cell r="C341" t="str">
            <v>BOMBILLO SODIO 400 W, 208/220V</v>
          </cell>
          <cell r="D341">
            <v>47600</v>
          </cell>
        </row>
        <row r="342">
          <cell r="B342">
            <v>6636</v>
          </cell>
          <cell r="C342" t="str">
            <v>POSTE METALICO H=10m BRAZO SENCILLO (PINTADO)</v>
          </cell>
          <cell r="D342">
            <v>2946621</v>
          </cell>
        </row>
        <row r="343">
          <cell r="B343">
            <v>6645</v>
          </cell>
          <cell r="C343" t="str">
            <v>CODO G.RAD. PVC U.M. NORMA NTC 382 90° D=2 1/2" RDE 21</v>
          </cell>
          <cell r="D343">
            <v>75868</v>
          </cell>
        </row>
        <row r="344">
          <cell r="B344">
            <v>6646</v>
          </cell>
          <cell r="C344" t="str">
            <v>CODO G.RAD. PVC U.M. NORMA NTC 382 90° D=3" RDE 21</v>
          </cell>
          <cell r="D344">
            <v>110257</v>
          </cell>
        </row>
        <row r="345">
          <cell r="B345">
            <v>6647</v>
          </cell>
          <cell r="C345" t="str">
            <v>CODO G.RAD. PVC U.M. NORMA NTC 382 90° D=6" RDE 21</v>
          </cell>
          <cell r="D345">
            <v>298665</v>
          </cell>
        </row>
        <row r="346">
          <cell r="B346">
            <v>6648</v>
          </cell>
          <cell r="C346" t="str">
            <v>CODO G.RAD. PVC U.M. NORMA NTC 382 90° D=10" RDE 21</v>
          </cell>
          <cell r="D346">
            <v>2379564</v>
          </cell>
        </row>
        <row r="347">
          <cell r="B347">
            <v>6649</v>
          </cell>
          <cell r="C347" t="str">
            <v>CODO G.RAD. PVC U.M. NORMA NTC 382 45° D=2 1/2" RDE 21</v>
          </cell>
          <cell r="D347">
            <v>70509</v>
          </cell>
        </row>
        <row r="348">
          <cell r="B348">
            <v>6650</v>
          </cell>
          <cell r="C348" t="str">
            <v>CODO G.RAD. PVC U.M. NORMA NTC 382 45° D=2" RDE 21</v>
          </cell>
          <cell r="D348">
            <v>70265</v>
          </cell>
        </row>
        <row r="349">
          <cell r="B349">
            <v>6651</v>
          </cell>
          <cell r="C349" t="str">
            <v>CODO G.RAD. PVC U.M. NORMA NTC 382 45° D=3" RDE 21</v>
          </cell>
          <cell r="D349">
            <v>104639</v>
          </cell>
        </row>
        <row r="350">
          <cell r="B350">
            <v>6652</v>
          </cell>
          <cell r="C350" t="str">
            <v>CODO G.RAD. PVC U.M. NORMA NTC 382 45° D=4" RDE 21</v>
          </cell>
          <cell r="D350">
            <v>138096</v>
          </cell>
        </row>
        <row r="351">
          <cell r="B351">
            <v>6653</v>
          </cell>
          <cell r="C351" t="str">
            <v>CODO G.RAD. PVC U.M. NORMA NTC 382 45° D=6" RDE 21</v>
          </cell>
          <cell r="D351">
            <v>259237</v>
          </cell>
        </row>
        <row r="352">
          <cell r="B352">
            <v>6654</v>
          </cell>
          <cell r="C352" t="str">
            <v>CODO G.RAD. PVC U.M. NORMA NTC 382 45° D=8" RDE 21</v>
          </cell>
          <cell r="D352">
            <v>726883</v>
          </cell>
        </row>
        <row r="353">
          <cell r="B353">
            <v>6655</v>
          </cell>
          <cell r="C353" t="str">
            <v>CODO G.RAD. PVC U.M. NORMA NTC 382 45° D=10" RDE 21</v>
          </cell>
          <cell r="D353">
            <v>1556693</v>
          </cell>
        </row>
        <row r="354">
          <cell r="B354">
            <v>6656</v>
          </cell>
          <cell r="C354" t="str">
            <v>CODO G.RAD. PVC U.M. NORMA NTC 382 45° D=12" RDE 21</v>
          </cell>
          <cell r="D354">
            <v>2185141</v>
          </cell>
        </row>
        <row r="355">
          <cell r="B355">
            <v>6657</v>
          </cell>
          <cell r="C355" t="str">
            <v>CODO G.RAD. PVC U.M. NORMA NTC 382 22.5° D=2" RDE 21</v>
          </cell>
          <cell r="D355">
            <v>34021</v>
          </cell>
        </row>
        <row r="356">
          <cell r="B356">
            <v>6658</v>
          </cell>
          <cell r="C356" t="str">
            <v>CODO G.RAD. PVC U.M. NORMA NTC 382 22.5° D=2 1/2" RDE 21</v>
          </cell>
          <cell r="D356">
            <v>45984</v>
          </cell>
        </row>
        <row r="357">
          <cell r="B357">
            <v>6659</v>
          </cell>
          <cell r="C357" t="str">
            <v>CODO G.RAD. PVC U.M. NORMA NTC 382 22.5° D=3" RDE 21</v>
          </cell>
          <cell r="D357">
            <v>66234</v>
          </cell>
        </row>
        <row r="358">
          <cell r="B358">
            <v>6660</v>
          </cell>
          <cell r="C358" t="str">
            <v>CODO G.RAD. PVC U.M. NORMA NTC 382 22.5° D=4" RDE 21</v>
          </cell>
          <cell r="D358">
            <v>108806</v>
          </cell>
        </row>
        <row r="359">
          <cell r="B359">
            <v>6661</v>
          </cell>
          <cell r="C359" t="str">
            <v>CODO G.RAD. PVC U.M. NORMA NTC 382 22.5° D=6" RDE 21</v>
          </cell>
          <cell r="D359">
            <v>267348</v>
          </cell>
        </row>
        <row r="360">
          <cell r="B360">
            <v>6662</v>
          </cell>
          <cell r="C360" t="str">
            <v>CODO G.RAD. PVC U.M. NORMA NTC 382 22.5° D=8" RDE 21</v>
          </cell>
          <cell r="D360">
            <v>481950</v>
          </cell>
        </row>
        <row r="361">
          <cell r="B361">
            <v>6663</v>
          </cell>
          <cell r="C361" t="str">
            <v>CODO G.RAD. PVC U.M. NORMA NTC 382 22.5° D=10" RDE 21</v>
          </cell>
          <cell r="D361">
            <v>1090040</v>
          </cell>
        </row>
        <row r="362">
          <cell r="B362">
            <v>6664</v>
          </cell>
          <cell r="C362" t="str">
            <v>CODO G.RAD. PVC U.M. NORMA NTC 382 22.5° D=12" RDE 21</v>
          </cell>
          <cell r="D362">
            <v>1413720</v>
          </cell>
        </row>
        <row r="363">
          <cell r="B363">
            <v>6665</v>
          </cell>
          <cell r="C363" t="str">
            <v>CODO G.RAD. PVC U.M. NORMA NTC 382 11.25° D=2" RDE 21</v>
          </cell>
          <cell r="D363">
            <v>39333</v>
          </cell>
        </row>
        <row r="364">
          <cell r="B364">
            <v>6666</v>
          </cell>
          <cell r="C364" t="str">
            <v>CODO G.RAD. PVC U.M. NORMA NTC 382 TI11.25° D=2 1/2" RDE 21</v>
          </cell>
          <cell r="D364">
            <v>43479</v>
          </cell>
        </row>
        <row r="365">
          <cell r="B365">
            <v>6667</v>
          </cell>
          <cell r="C365" t="str">
            <v>CODO G.RAD. PVC U.M. NORMA NTC 382 11.25° D=3" RDE 21</v>
          </cell>
          <cell r="D365">
            <v>60370</v>
          </cell>
        </row>
        <row r="366">
          <cell r="B366">
            <v>6668</v>
          </cell>
          <cell r="C366" t="str">
            <v>CODO G.RAD. PVC U.M. NORMA NTC 382 11.25° D=4" RDE 21</v>
          </cell>
          <cell r="D366">
            <v>103375</v>
          </cell>
        </row>
        <row r="367">
          <cell r="B367">
            <v>6669</v>
          </cell>
          <cell r="C367" t="str">
            <v>CODO G.RAD. PVC U.M. NORMA NTC 382 11.25° D=6" RDE 21</v>
          </cell>
          <cell r="D367">
            <v>239053</v>
          </cell>
        </row>
        <row r="368">
          <cell r="B368">
            <v>6670</v>
          </cell>
          <cell r="C368" t="str">
            <v>CODO G.RAD. PVC U.M. NORMA NTC 382 11.25° D=8" RDE 21</v>
          </cell>
          <cell r="D368">
            <v>467670</v>
          </cell>
        </row>
        <row r="369">
          <cell r="B369">
            <v>6671</v>
          </cell>
          <cell r="C369" t="str">
            <v>CODO G.RAD. PVC U.M. NORMA NTC 382 11.25° D=10" RDE 21</v>
          </cell>
          <cell r="D369">
            <v>990080</v>
          </cell>
        </row>
        <row r="370">
          <cell r="B370">
            <v>6672</v>
          </cell>
          <cell r="C370" t="str">
            <v>CODO G.RAD. PVC U.M. NORMA NTC 382 11.25° D=12" RDE 21</v>
          </cell>
          <cell r="D370">
            <v>1216180</v>
          </cell>
        </row>
        <row r="371">
          <cell r="B371">
            <v>6673</v>
          </cell>
          <cell r="C371" t="str">
            <v>CABINA TELEFONICA PEDESTAL M20</v>
          </cell>
          <cell r="D371">
            <v>3689000</v>
          </cell>
        </row>
        <row r="372">
          <cell r="B372">
            <v>6674</v>
          </cell>
          <cell r="C372" t="str">
            <v>PARADERO EN ACERO INOXIDABLE M10 (INSTALADO)</v>
          </cell>
          <cell r="D372">
            <v>8449000</v>
          </cell>
        </row>
        <row r="373">
          <cell r="B373">
            <v>6675</v>
          </cell>
          <cell r="C373" t="str">
            <v>CICLO-PARQUEADERO M101</v>
          </cell>
          <cell r="D373">
            <v>642600</v>
          </cell>
        </row>
        <row r="374">
          <cell r="B374">
            <v>6677</v>
          </cell>
          <cell r="C374" t="str">
            <v>BANCA EN MADERA M50</v>
          </cell>
          <cell r="D374">
            <v>511700</v>
          </cell>
        </row>
        <row r="375">
          <cell r="B375">
            <v>6679</v>
          </cell>
          <cell r="C375" t="str">
            <v>PROTECTOR DE ARBOL M90</v>
          </cell>
          <cell r="D375">
            <v>666400</v>
          </cell>
        </row>
        <row r="376">
          <cell r="B376">
            <v>6680</v>
          </cell>
          <cell r="C376" t="str">
            <v>PROTECTOR DE ARBOL DE DOS TUBOS M91</v>
          </cell>
          <cell r="D376">
            <v>190400</v>
          </cell>
        </row>
        <row r="377">
          <cell r="B377">
            <v>6681</v>
          </cell>
          <cell r="C377" t="str">
            <v>POSTE HISTORICO M131 H=5m</v>
          </cell>
          <cell r="D377">
            <v>3751713</v>
          </cell>
        </row>
        <row r="378">
          <cell r="B378">
            <v>6682</v>
          </cell>
          <cell r="C378" t="str">
            <v>BOLARDO BAJO EN HIERRO M62</v>
          </cell>
          <cell r="D378">
            <v>145180</v>
          </cell>
        </row>
        <row r="379">
          <cell r="B379">
            <v>6683</v>
          </cell>
          <cell r="C379" t="str">
            <v>BOLARDO BAJO EN CONCRETO M61</v>
          </cell>
          <cell r="D379">
            <v>99603</v>
          </cell>
        </row>
        <row r="380">
          <cell r="B380">
            <v>6684</v>
          </cell>
          <cell r="C380" t="str">
            <v>BLOQUE ESTRUCTURAL TIPO PIEDRA GRIS</v>
          </cell>
          <cell r="D380">
            <v>4430</v>
          </cell>
        </row>
        <row r="381">
          <cell r="B381">
            <v>6698</v>
          </cell>
          <cell r="C381" t="str">
            <v>GEOTEXTIL REPAV 400</v>
          </cell>
          <cell r="D381">
            <v>4403</v>
          </cell>
        </row>
        <row r="382">
          <cell r="B382">
            <v>6700</v>
          </cell>
          <cell r="C382" t="str">
            <v>GEOTEXTIL NT 3000 o 601 NT</v>
          </cell>
          <cell r="D382">
            <v>5831</v>
          </cell>
        </row>
        <row r="383">
          <cell r="B383">
            <v>6701</v>
          </cell>
          <cell r="C383" t="str">
            <v>GEOTEXTIL NT 4000 o 801 NT</v>
          </cell>
          <cell r="D383">
            <v>7735</v>
          </cell>
        </row>
        <row r="384">
          <cell r="B384">
            <v>6702</v>
          </cell>
          <cell r="C384" t="str">
            <v>GEOTEXTIL NT 5000 o 861 NT</v>
          </cell>
          <cell r="D384">
            <v>9330</v>
          </cell>
        </row>
        <row r="385">
          <cell r="B385">
            <v>6703</v>
          </cell>
          <cell r="C385" t="str">
            <v>GEOTEXTIL NT 6000 o 1201 NT</v>
          </cell>
          <cell r="D385">
            <v>9330</v>
          </cell>
        </row>
        <row r="386">
          <cell r="B386">
            <v>6704</v>
          </cell>
          <cell r="C386" t="str">
            <v>GEOTEXTIL NT 7000 o 1601 NT</v>
          </cell>
          <cell r="D386">
            <v>16779</v>
          </cell>
        </row>
        <row r="387">
          <cell r="B387">
            <v>6710</v>
          </cell>
          <cell r="C387" t="str">
            <v>GEOTEXTIL TEJIDO FORTEX BX-30</v>
          </cell>
          <cell r="D387">
            <v>5423</v>
          </cell>
        </row>
        <row r="388">
          <cell r="B388">
            <v>6715</v>
          </cell>
          <cell r="C388" t="str">
            <v>UNION PVC U.M. NORMA NTC 382 D=2 1/2"</v>
          </cell>
          <cell r="D388">
            <v>20988</v>
          </cell>
        </row>
        <row r="389">
          <cell r="B389">
            <v>6722</v>
          </cell>
          <cell r="C389" t="str">
            <v>SUBBASE GRANULAR B-400</v>
          </cell>
          <cell r="D389">
            <v>17850</v>
          </cell>
        </row>
        <row r="390">
          <cell r="B390">
            <v>6733</v>
          </cell>
          <cell r="C390" t="str">
            <v>ADOQUIN DE ARCILLA CUARTERON 26x6x6</v>
          </cell>
          <cell r="D390">
            <v>754</v>
          </cell>
        </row>
        <row r="391">
          <cell r="B391">
            <v>6739</v>
          </cell>
          <cell r="C391" t="str">
            <v>BOMBEO DE CONCRETO CON AUTOBOMBA (No incluye suministro ni instalación de concreto)</v>
          </cell>
          <cell r="D391">
            <v>45220</v>
          </cell>
        </row>
        <row r="392">
          <cell r="B392">
            <v>6780</v>
          </cell>
          <cell r="C392" t="str">
            <v>MOTOSIERRA - POTENCIA 2 A 3 KW</v>
          </cell>
          <cell r="D392">
            <v>40047</v>
          </cell>
        </row>
        <row r="393">
          <cell r="B393">
            <v>6789</v>
          </cell>
          <cell r="C393" t="str">
            <v>ACERO FIGURADO No. 7 (Ø 7/8") F'y=60000 PSI</v>
          </cell>
          <cell r="D393">
            <v>2832</v>
          </cell>
        </row>
        <row r="394">
          <cell r="B394">
            <v>6792</v>
          </cell>
          <cell r="C394" t="str">
            <v>MARCO Y TAPA CIRCULAR CAMARA INSPECCIÓN ETB PL0025</v>
          </cell>
          <cell r="D394">
            <v>375183</v>
          </cell>
        </row>
        <row r="395">
          <cell r="B395">
            <v>6793</v>
          </cell>
          <cell r="C395" t="str">
            <v>MARCO Y TAPA CAJA INSPECCION SENCILLA CODENSA CS 275</v>
          </cell>
          <cell r="D395">
            <v>478447</v>
          </cell>
        </row>
        <row r="396">
          <cell r="B396">
            <v>6807</v>
          </cell>
          <cell r="C396" t="str">
            <v>FORMALETA MADERA SUMIDEROS</v>
          </cell>
          <cell r="D396">
            <v>41319</v>
          </cell>
        </row>
        <row r="397">
          <cell r="B397">
            <v>6824</v>
          </cell>
          <cell r="C397" t="str">
            <v>TRANSPORTE TUBERIA Y PREFABRICADOS</v>
          </cell>
          <cell r="D397">
            <v>32</v>
          </cell>
        </row>
        <row r="398">
          <cell r="B398">
            <v>6825</v>
          </cell>
          <cell r="C398" t="str">
            <v>BARRERA MONODIRECCIONAL NEW JERSEY (900x290x1000)</v>
          </cell>
          <cell r="D398">
            <v>258081</v>
          </cell>
        </row>
        <row r="399">
          <cell r="B399">
            <v>6826</v>
          </cell>
          <cell r="C399" t="str">
            <v>BARRERA BIDIRECCIONAL NEW JERSEY (800x600x1500)</v>
          </cell>
          <cell r="D399">
            <v>398620</v>
          </cell>
        </row>
        <row r="400">
          <cell r="B400">
            <v>6830</v>
          </cell>
          <cell r="C400" t="str">
            <v>GROUTING 10,5 MPa 1500 PSI (105 Kg/cm2)</v>
          </cell>
          <cell r="D400">
            <v>362950</v>
          </cell>
        </row>
        <row r="401">
          <cell r="B401">
            <v>6831</v>
          </cell>
          <cell r="C401" t="str">
            <v>GROUTING 2000 PSI 14 MPa (140 Kg/cm2)</v>
          </cell>
          <cell r="D401">
            <v>386750</v>
          </cell>
        </row>
        <row r="402">
          <cell r="B402">
            <v>6832</v>
          </cell>
          <cell r="C402" t="str">
            <v>GROUTING 17 MPa 2500 PSI (175 Kg/cm2)</v>
          </cell>
          <cell r="D402">
            <v>401328</v>
          </cell>
        </row>
        <row r="403">
          <cell r="B403">
            <v>6834</v>
          </cell>
          <cell r="C403" t="str">
            <v>TUBERIA PF D=1/2" RDE 9</v>
          </cell>
          <cell r="D403">
            <v>3290</v>
          </cell>
        </row>
        <row r="404">
          <cell r="B404">
            <v>6835</v>
          </cell>
          <cell r="C404" t="str">
            <v>UNION PVC PRESION U.S. D=1/2"</v>
          </cell>
          <cell r="D404">
            <v>501</v>
          </cell>
        </row>
        <row r="405">
          <cell r="B405">
            <v>6846</v>
          </cell>
          <cell r="C405" t="str">
            <v>ADOQUIN DE CONCRETO (200x100x80mm)</v>
          </cell>
          <cell r="D405">
            <v>1247</v>
          </cell>
        </row>
        <row r="406">
          <cell r="B406">
            <v>6847</v>
          </cell>
          <cell r="C406" t="str">
            <v>ADOQUIN DE CONCRETO (200x100x80mm) COLOR</v>
          </cell>
          <cell r="D406">
            <v>1432</v>
          </cell>
        </row>
        <row r="407">
          <cell r="B407">
            <v>6853</v>
          </cell>
          <cell r="C407" t="str">
            <v>ADOQUIN DE CONCRETO A25 (20x10x6cm)</v>
          </cell>
          <cell r="D407">
            <v>1068</v>
          </cell>
        </row>
        <row r="408">
          <cell r="B408">
            <v>6858</v>
          </cell>
          <cell r="C408" t="str">
            <v>CONCRETO MR50</v>
          </cell>
          <cell r="D408">
            <v>451605</v>
          </cell>
        </row>
        <row r="409">
          <cell r="B409">
            <v>6859</v>
          </cell>
          <cell r="C409" t="str">
            <v>CONCRETO MR45</v>
          </cell>
          <cell r="D409">
            <v>447440</v>
          </cell>
        </row>
        <row r="410">
          <cell r="B410">
            <v>6861</v>
          </cell>
          <cell r="C410" t="str">
            <v>LOSETA PREFABRICADA A50 - A55 - A56 (400x400x60mm)</v>
          </cell>
          <cell r="D410">
            <v>46268</v>
          </cell>
        </row>
        <row r="411">
          <cell r="B411">
            <v>6863</v>
          </cell>
          <cell r="C411" t="str">
            <v>CAÑUELA PREFABRICADA A120 (800x300x225mm)</v>
          </cell>
          <cell r="D411">
            <v>31966</v>
          </cell>
        </row>
        <row r="412">
          <cell r="B412">
            <v>6865</v>
          </cell>
          <cell r="C412" t="str">
            <v>CONCRETO TREMIE 3000 PSI (210 Kg/cm2)</v>
          </cell>
          <cell r="D412">
            <v>413525</v>
          </cell>
        </row>
        <row r="413">
          <cell r="B413">
            <v>6867</v>
          </cell>
          <cell r="C413" t="str">
            <v>PILOTEADORA - INCLUYE OPERARIO Y COMBUSTIBLE</v>
          </cell>
          <cell r="D413">
            <v>547918</v>
          </cell>
        </row>
        <row r="414">
          <cell r="B414">
            <v>6875</v>
          </cell>
          <cell r="C414" t="str">
            <v>CEMENTO ASFÁLTICO MODIFICADO CON POLÍMEROS TIPO I</v>
          </cell>
          <cell r="D414">
            <v>4213</v>
          </cell>
        </row>
        <row r="415">
          <cell r="B415">
            <v>6878</v>
          </cell>
          <cell r="C415" t="str">
            <v>TRANSPORTE DE BASES ASFALTICAS</v>
          </cell>
          <cell r="D415">
            <v>1428</v>
          </cell>
        </row>
        <row r="416">
          <cell r="B416">
            <v>6884</v>
          </cell>
          <cell r="C416" t="str">
            <v>POSTE METALICO H=9m BRAZO SENCILLO (PINTADO)</v>
          </cell>
          <cell r="D416">
            <v>2756637</v>
          </cell>
        </row>
        <row r="417">
          <cell r="B417">
            <v>6889</v>
          </cell>
          <cell r="C417" t="str">
            <v>FONDO DE JUNTA EN ESPUMA DE POLIETILENO DE BAJA DENSIDAD D=10 mm</v>
          </cell>
          <cell r="D417">
            <v>915</v>
          </cell>
        </row>
        <row r="418">
          <cell r="B418">
            <v>6914</v>
          </cell>
          <cell r="C418" t="str">
            <v>CURADOR PARA CONCRETOS Y MORTEROS</v>
          </cell>
          <cell r="D418">
            <v>7053</v>
          </cell>
        </row>
        <row r="419">
          <cell r="B419">
            <v>6919</v>
          </cell>
          <cell r="C419" t="str">
            <v>ESMALTE URETANO GRIS (COMPONENTE A)</v>
          </cell>
          <cell r="D419">
            <v>180000</v>
          </cell>
        </row>
        <row r="420">
          <cell r="B420">
            <v>6944</v>
          </cell>
          <cell r="C420" t="str">
            <v>MARCO Y TAPA CIRCULAR CAJA VEHICULAR CODENSA CS280</v>
          </cell>
          <cell r="D420">
            <v>432732</v>
          </cell>
        </row>
        <row r="421">
          <cell r="B421">
            <v>6958</v>
          </cell>
          <cell r="C421" t="str">
            <v>GEOTEXTIL TEJIDO FORTEX BX-60 o 5x5</v>
          </cell>
          <cell r="D421">
            <v>10472</v>
          </cell>
        </row>
        <row r="422">
          <cell r="B422">
            <v>6962</v>
          </cell>
          <cell r="C422" t="str">
            <v>EMULSION ASFALTICA CRL-1</v>
          </cell>
          <cell r="D422">
            <v>1949</v>
          </cell>
        </row>
        <row r="423">
          <cell r="B423">
            <v>6963</v>
          </cell>
          <cell r="C423" t="str">
            <v>EMULSION ASFALTICA CRR-1</v>
          </cell>
          <cell r="D423">
            <v>2067</v>
          </cell>
        </row>
        <row r="424">
          <cell r="B424">
            <v>6964</v>
          </cell>
          <cell r="C424" t="str">
            <v>EMULSION ASFALTICA CRR-2</v>
          </cell>
          <cell r="D424">
            <v>3511</v>
          </cell>
        </row>
        <row r="425">
          <cell r="B425">
            <v>7004</v>
          </cell>
          <cell r="C425" t="str">
            <v>BASE GRANULAR B-600</v>
          </cell>
          <cell r="D425">
            <v>38080</v>
          </cell>
        </row>
        <row r="426">
          <cell r="B426">
            <v>7005</v>
          </cell>
          <cell r="C426" t="str">
            <v>SUBBASE GRANULAR B-200</v>
          </cell>
          <cell r="D426">
            <v>12495</v>
          </cell>
        </row>
        <row r="427">
          <cell r="B427">
            <v>7009</v>
          </cell>
          <cell r="C427" t="str">
            <v>CORTADORA DE PAVIMENTOS (SIN DISCO) - PROFUNDIDAD DE CORTE MÁXIMO DE 16 A 20 cm - INCLUYE COMBUSTIBLE</v>
          </cell>
          <cell r="D427">
            <v>62315</v>
          </cell>
        </row>
        <row r="428">
          <cell r="B428">
            <v>7012</v>
          </cell>
          <cell r="C428" t="str">
            <v>ADOQUIN DE ARCILLA 20x10x8</v>
          </cell>
          <cell r="D428">
            <v>997</v>
          </cell>
        </row>
        <row r="429">
          <cell r="B429">
            <v>7018</v>
          </cell>
          <cell r="C429" t="str">
            <v>SELLANTE ELASTOMERICO CON BASE EN POLIURETANO</v>
          </cell>
          <cell r="D429">
            <v>256148</v>
          </cell>
        </row>
        <row r="430">
          <cell r="B430">
            <v>7019</v>
          </cell>
          <cell r="C430" t="str">
            <v>GASOLINA CORRIENTE</v>
          </cell>
          <cell r="D430">
            <v>9152</v>
          </cell>
        </row>
        <row r="431">
          <cell r="B431">
            <v>7020</v>
          </cell>
          <cell r="C431" t="str">
            <v>UNION REPARACION HD EXTREMO LISO D=3"</v>
          </cell>
          <cell r="D431">
            <v>140420</v>
          </cell>
        </row>
        <row r="432">
          <cell r="B432">
            <v>7021</v>
          </cell>
          <cell r="C432" t="str">
            <v>UNION GIBAULT HD PARA AC CL 25 D=3"</v>
          </cell>
          <cell r="D432">
            <v>154700</v>
          </cell>
        </row>
        <row r="433">
          <cell r="B433">
            <v>7022</v>
          </cell>
          <cell r="C433" t="str">
            <v>UNION GIBAULT HD PARA AC CL 25 D=4"</v>
          </cell>
          <cell r="D433">
            <v>186434</v>
          </cell>
        </row>
        <row r="434">
          <cell r="B434">
            <v>7023</v>
          </cell>
          <cell r="C434" t="str">
            <v>UNION GIBAULT HD PARA AC CL 25 D=8"</v>
          </cell>
          <cell r="D434">
            <v>275306</v>
          </cell>
        </row>
        <row r="435">
          <cell r="B435">
            <v>7024</v>
          </cell>
          <cell r="C435" t="str">
            <v>UNION GIBAULT HD PARA AC CL 25 D=6"</v>
          </cell>
          <cell r="D435">
            <v>268412</v>
          </cell>
        </row>
        <row r="436">
          <cell r="B436">
            <v>7025</v>
          </cell>
          <cell r="C436" t="str">
            <v>UNION GIBAULT HD PARA AC CL 25 D=10"</v>
          </cell>
          <cell r="D436">
            <v>543333</v>
          </cell>
        </row>
        <row r="437">
          <cell r="B437">
            <v>7026</v>
          </cell>
          <cell r="C437" t="str">
            <v>UNION GIBAULT HD PARA AC CL 25 D=12"</v>
          </cell>
          <cell r="D437">
            <v>798889</v>
          </cell>
        </row>
        <row r="438">
          <cell r="B438">
            <v>7041</v>
          </cell>
          <cell r="C438" t="str">
            <v>TAPA Y ANILLO EN POLIPROPILENO RECICLADO PARA POZO</v>
          </cell>
          <cell r="D438">
            <v>1393335</v>
          </cell>
        </row>
        <row r="439">
          <cell r="B439">
            <v>7050</v>
          </cell>
          <cell r="C439" t="str">
            <v>TARIFA HORA - PERSONAL DE OBRA - OFICIAL (INCLUYE FACTOR DE PRESTACIONES)</v>
          </cell>
          <cell r="D439">
            <v>11464</v>
          </cell>
        </row>
        <row r="440">
          <cell r="B440">
            <v>7055</v>
          </cell>
          <cell r="C440" t="str">
            <v>CAL HIDRATADA</v>
          </cell>
          <cell r="D440">
            <v>547</v>
          </cell>
        </row>
        <row r="441">
          <cell r="B441">
            <v>7057</v>
          </cell>
          <cell r="C441" t="str">
            <v>TARIFA HORA - PERSONAL DE OBRA - AYUDANTE (INCLUYE FACTOR DE PRESTACIONES)</v>
          </cell>
          <cell r="D441">
            <v>7965</v>
          </cell>
        </row>
        <row r="442">
          <cell r="B442">
            <v>7071</v>
          </cell>
          <cell r="C442" t="str">
            <v>EMULSION ASFALTICA CRL-0</v>
          </cell>
          <cell r="D442">
            <v>3094</v>
          </cell>
        </row>
        <row r="443">
          <cell r="B443">
            <v>7080</v>
          </cell>
          <cell r="C443" t="str">
            <v>TUBERIA PVC SANITARIA U.S. D=4"</v>
          </cell>
          <cell r="D443">
            <v>31765</v>
          </cell>
        </row>
        <row r="444">
          <cell r="B444">
            <v>7081</v>
          </cell>
          <cell r="C444" t="str">
            <v>TUBERIA PVC SANITARIA U.S. D=6"</v>
          </cell>
          <cell r="D444">
            <v>66655</v>
          </cell>
        </row>
        <row r="445">
          <cell r="B445">
            <v>7082</v>
          </cell>
          <cell r="C445" t="str">
            <v>PLACA CUBIERTA POZO D=1.70m, e=0.25m - EAAB</v>
          </cell>
          <cell r="D445">
            <v>1059005</v>
          </cell>
        </row>
        <row r="446">
          <cell r="B446">
            <v>7084</v>
          </cell>
          <cell r="C446" t="str">
            <v>PLACA FONDO POZO D=1.70m, e=0.20m - EAAB</v>
          </cell>
          <cell r="D446">
            <v>927453</v>
          </cell>
        </row>
        <row r="447">
          <cell r="B447">
            <v>7085</v>
          </cell>
          <cell r="C447" t="str">
            <v>SECCIÓN CILINDRO POZO D=1.20m, H=1.00m</v>
          </cell>
          <cell r="D447">
            <v>853587</v>
          </cell>
        </row>
        <row r="448">
          <cell r="B448">
            <v>7086</v>
          </cell>
          <cell r="C448" t="str">
            <v>SECCIÓN CILINDRO POZO D=1.20m, H=0.50m</v>
          </cell>
          <cell r="D448">
            <v>432269</v>
          </cell>
        </row>
        <row r="449">
          <cell r="B449">
            <v>7087</v>
          </cell>
          <cell r="C449" t="str">
            <v>SECCIÓN CILINDRO POZO D=1.20m, H=0.25m</v>
          </cell>
          <cell r="D449">
            <v>234866</v>
          </cell>
        </row>
        <row r="450">
          <cell r="B450">
            <v>7088</v>
          </cell>
          <cell r="C450" t="str">
            <v>ACERO FIGURADO No. 4 (Ø 1/2") F'y=60000 PSI</v>
          </cell>
          <cell r="D450">
            <v>2832</v>
          </cell>
        </row>
        <row r="451">
          <cell r="B451">
            <v>7089</v>
          </cell>
          <cell r="C451" t="str">
            <v>MARCO Y TAPA PARA SUMIDERO 0.52 X 0.90 EAAB NP-023</v>
          </cell>
          <cell r="D451">
            <v>441019</v>
          </cell>
        </row>
        <row r="452">
          <cell r="B452">
            <v>7091</v>
          </cell>
          <cell r="C452" t="str">
            <v>SUMIDERO LATERAL SL-100</v>
          </cell>
          <cell r="D452">
            <v>1370154</v>
          </cell>
        </row>
        <row r="453">
          <cell r="B453">
            <v>7092</v>
          </cell>
          <cell r="C453" t="str">
            <v>SUMIDERO LATERAL SL-150</v>
          </cell>
          <cell r="D453">
            <v>1839216</v>
          </cell>
        </row>
        <row r="454">
          <cell r="B454">
            <v>7093</v>
          </cell>
          <cell r="C454" t="str">
            <v>SUMIDERO LATERAL SL-200</v>
          </cell>
          <cell r="D454">
            <v>2129162</v>
          </cell>
        </row>
        <row r="455">
          <cell r="B455">
            <v>7094</v>
          </cell>
          <cell r="C455" t="str">
            <v>SUMIDERO LATERAL SL-250</v>
          </cell>
          <cell r="D455">
            <v>2947511</v>
          </cell>
        </row>
        <row r="456">
          <cell r="B456">
            <v>7096</v>
          </cell>
          <cell r="C456" t="str">
            <v>TAPA SUMIDERO LATERAL SL-100</v>
          </cell>
          <cell r="D456">
            <v>1391241</v>
          </cell>
        </row>
        <row r="457">
          <cell r="B457">
            <v>7097</v>
          </cell>
          <cell r="C457" t="str">
            <v>TAPA SUMIDERO LATERAL SL-150</v>
          </cell>
          <cell r="D457">
            <v>2149750</v>
          </cell>
        </row>
        <row r="458">
          <cell r="B458">
            <v>7098</v>
          </cell>
          <cell r="C458" t="str">
            <v>TAPA SUMIDERO LATERAL SL-200</v>
          </cell>
          <cell r="D458">
            <v>2731426</v>
          </cell>
        </row>
        <row r="459">
          <cell r="B459">
            <v>7099</v>
          </cell>
          <cell r="C459" t="str">
            <v>TAPA SUMIDERO LATERAL SL-250</v>
          </cell>
          <cell r="D459">
            <v>2826286</v>
          </cell>
        </row>
        <row r="460">
          <cell r="B460">
            <v>7101</v>
          </cell>
          <cell r="C460" t="str">
            <v>SOBRETAPA SUMIDERO LATERAL SL-150</v>
          </cell>
          <cell r="D460">
            <v>761507</v>
          </cell>
        </row>
        <row r="461">
          <cell r="B461">
            <v>7104</v>
          </cell>
          <cell r="C461" t="str">
            <v>REJILLA SUMIDERO LATERAL 83.50 X 45</v>
          </cell>
          <cell r="D461">
            <v>272284</v>
          </cell>
        </row>
        <row r="462">
          <cell r="B462">
            <v>7105</v>
          </cell>
          <cell r="C462" t="str">
            <v>TUBERIA PVC DRENAJE D=65MM (TUBO SIN FILTRO)</v>
          </cell>
          <cell r="D462">
            <v>12894</v>
          </cell>
        </row>
        <row r="463">
          <cell r="B463">
            <v>7106</v>
          </cell>
          <cell r="C463" t="str">
            <v>TUBERIA PVC DRENAJE D=100MM (TUBO SIN FILTRO)</v>
          </cell>
          <cell r="D463">
            <v>22050</v>
          </cell>
        </row>
        <row r="464">
          <cell r="B464">
            <v>7107</v>
          </cell>
          <cell r="C464" t="str">
            <v>TUBERIA PVC DRENAJE D=160MM (TUBO SIN FILTRO)</v>
          </cell>
          <cell r="D464">
            <v>42668</v>
          </cell>
        </row>
        <row r="465">
          <cell r="B465">
            <v>7109</v>
          </cell>
          <cell r="C465" t="str">
            <v>TUBERIA PVC DRENAJE D=65MM (EN ROLLO CON FILTRO)</v>
          </cell>
          <cell r="D465">
            <v>16699</v>
          </cell>
        </row>
        <row r="466">
          <cell r="B466">
            <v>7110</v>
          </cell>
          <cell r="C466" t="str">
            <v>TUBERIA PVC DRENAJE D=100 mm (EN ROLLO CON FILTRO)</v>
          </cell>
          <cell r="D466">
            <v>23779</v>
          </cell>
        </row>
        <row r="467">
          <cell r="B467">
            <v>7111</v>
          </cell>
          <cell r="C467" t="str">
            <v>TUBERIA PVC DRENAJE D=160MM (EN ROLLO CON FILTRO)</v>
          </cell>
          <cell r="D467">
            <v>66488</v>
          </cell>
        </row>
        <row r="468">
          <cell r="B468">
            <v>7114</v>
          </cell>
          <cell r="C468" t="str">
            <v>CONCRETO DE BAJA PERMEABILIDAD 4000 PSI 28 MPa (280 Kg/cm2)</v>
          </cell>
          <cell r="D468">
            <v>425425</v>
          </cell>
        </row>
        <row r="469">
          <cell r="B469">
            <v>7115</v>
          </cell>
          <cell r="C469" t="str">
            <v>ADITIVO IMPERMEABILIZANTE PARA CONCRETOS Y MORTEROS</v>
          </cell>
          <cell r="D469">
            <v>9127</v>
          </cell>
        </row>
        <row r="470">
          <cell r="B470">
            <v>7119</v>
          </cell>
          <cell r="C470" t="str">
            <v>TUBERIA PVC U.M. EXT/INT LISO NORMA NTC 5070 D=24"</v>
          </cell>
          <cell r="D470">
            <v>542118</v>
          </cell>
        </row>
        <row r="471">
          <cell r="B471">
            <v>7120</v>
          </cell>
          <cell r="C471" t="str">
            <v>TUBERIA PVC U.M. EXT/INT LISO NORMA NTC 5070 D=27"</v>
          </cell>
          <cell r="D471">
            <v>649119</v>
          </cell>
        </row>
        <row r="472">
          <cell r="B472">
            <v>7121</v>
          </cell>
          <cell r="C472" t="str">
            <v>TUBERIA PVC U.M. EXT/INT LISO NORMA NTC 5070 D=30"</v>
          </cell>
          <cell r="D472">
            <v>810038</v>
          </cell>
        </row>
        <row r="473">
          <cell r="B473">
            <v>7122</v>
          </cell>
          <cell r="C473" t="str">
            <v>TUBERIA PVC U.M. EXT/INT LISO NORMA NTC 5070 D=33"</v>
          </cell>
          <cell r="D473">
            <v>1077829</v>
          </cell>
        </row>
        <row r="474">
          <cell r="B474">
            <v>7123</v>
          </cell>
          <cell r="C474" t="str">
            <v>TUBERIA PVC U.M. EXT/INT LISO NORMA NTC 5070 D=36"</v>
          </cell>
          <cell r="D474">
            <v>1503529</v>
          </cell>
        </row>
        <row r="475">
          <cell r="B475">
            <v>7124</v>
          </cell>
          <cell r="C475" t="str">
            <v>TUBERIA PVC U.M. EXT/INT LISO NORMA NTC 5070 D=39"</v>
          </cell>
          <cell r="D475">
            <v>2011658</v>
          </cell>
        </row>
        <row r="476">
          <cell r="B476">
            <v>7125</v>
          </cell>
          <cell r="C476" t="str">
            <v>TUBERIA PVC U.M. EXT/INT LISO NORMA NTC 5070 D=42"</v>
          </cell>
          <cell r="D476">
            <v>2361667</v>
          </cell>
        </row>
        <row r="477">
          <cell r="B477">
            <v>7131</v>
          </cell>
          <cell r="C477" t="str">
            <v>GEOTEXTIL TEJIDO FORTEX BX-40</v>
          </cell>
          <cell r="D477">
            <v>5474</v>
          </cell>
        </row>
        <row r="478">
          <cell r="B478">
            <v>7133</v>
          </cell>
          <cell r="C478" t="str">
            <v>GEOTEXTIL TEJIDO FORTEX BX-90 o 6x6</v>
          </cell>
          <cell r="D478">
            <v>19397</v>
          </cell>
        </row>
        <row r="479">
          <cell r="B479">
            <v>7134</v>
          </cell>
          <cell r="C479" t="str">
            <v>GEOTEXTIL REPAV 450 o PETROMAT</v>
          </cell>
          <cell r="D479">
            <v>5236</v>
          </cell>
        </row>
        <row r="480">
          <cell r="B480">
            <v>7135</v>
          </cell>
          <cell r="C480" t="str">
            <v>ADOQUIN DE ARCILLA 20x10x6</v>
          </cell>
          <cell r="D480">
            <v>680</v>
          </cell>
        </row>
        <row r="481">
          <cell r="B481">
            <v>7138</v>
          </cell>
          <cell r="C481" t="str">
            <v>BORDE CONTENEDOR DE RAICES A70 (1070x120x135mm)</v>
          </cell>
          <cell r="D481">
            <v>19700</v>
          </cell>
        </row>
        <row r="482">
          <cell r="B482">
            <v>7141</v>
          </cell>
          <cell r="C482" t="str">
            <v>SARDINEL BAJO A85 - RAMPAS (800x200x350mm)</v>
          </cell>
          <cell r="D482">
            <v>36809</v>
          </cell>
        </row>
        <row r="483">
          <cell r="B483">
            <v>7142</v>
          </cell>
          <cell r="C483" t="str">
            <v>DUCTO PVC TIPO TDP D=6"</v>
          </cell>
          <cell r="D483">
            <v>52199</v>
          </cell>
        </row>
        <row r="484">
          <cell r="B484">
            <v>7145</v>
          </cell>
          <cell r="C484" t="str">
            <v>MARCO Y TAPA CAJA INSPECCION AP / BT CODENSA CS274</v>
          </cell>
          <cell r="D484">
            <v>282482</v>
          </cell>
        </row>
        <row r="485">
          <cell r="B485">
            <v>7146</v>
          </cell>
          <cell r="C485" t="str">
            <v>MANLIFT - PLATAFORMA ELEVADORA A COMBUSTIÓN DE BRAZO ARTICULADO - ALTURA MÁXIMA DE TRABAJO DE 16 A 18 M - INCLUYE OPERARIO Y COMBUSTIBLE</v>
          </cell>
          <cell r="D485">
            <v>72500</v>
          </cell>
        </row>
        <row r="486">
          <cell r="B486">
            <v>7147</v>
          </cell>
          <cell r="C486" t="str">
            <v>POSTE EN CONCRETO AP, H=8m, CR=750 KG</v>
          </cell>
          <cell r="D486">
            <v>500000</v>
          </cell>
        </row>
        <row r="487">
          <cell r="B487">
            <v>7151</v>
          </cell>
          <cell r="C487" t="str">
            <v>MARCO Y TAPA CAJA PASO SENCILLA EN CALZADA ETB</v>
          </cell>
          <cell r="D487">
            <v>346371</v>
          </cell>
        </row>
        <row r="488">
          <cell r="B488">
            <v>7152</v>
          </cell>
          <cell r="C488" t="str">
            <v>MARCO Y TAPAS CAJA PASO DOBLE EN CALZADA ETB</v>
          </cell>
          <cell r="D488">
            <v>574665</v>
          </cell>
        </row>
        <row r="489">
          <cell r="B489">
            <v>7153</v>
          </cell>
          <cell r="C489" t="str">
            <v>EMULSION MODIFICADA CON POLIMEROS CRR-1m</v>
          </cell>
          <cell r="D489">
            <v>2532</v>
          </cell>
        </row>
        <row r="490">
          <cell r="B490">
            <v>7154</v>
          </cell>
          <cell r="C490" t="str">
            <v>EMULSION MODIFICADA CON POLIMEROS CRR-2m</v>
          </cell>
          <cell r="D490">
            <v>2697</v>
          </cell>
        </row>
        <row r="491">
          <cell r="B491">
            <v>7157</v>
          </cell>
          <cell r="C491" t="str">
            <v>BASE GRANULAR CLASE C (BG_C)</v>
          </cell>
          <cell r="D491">
            <v>64260</v>
          </cell>
        </row>
        <row r="492">
          <cell r="B492">
            <v>7158</v>
          </cell>
          <cell r="C492" t="str">
            <v>BASE GRANULAR CLASE B (BG_B)</v>
          </cell>
          <cell r="D492">
            <v>69020</v>
          </cell>
        </row>
        <row r="493">
          <cell r="B493">
            <v>7159</v>
          </cell>
          <cell r="C493" t="str">
            <v>BASE GRANULAR CLASE A (BG_A)</v>
          </cell>
          <cell r="D493">
            <v>69020</v>
          </cell>
        </row>
        <row r="494">
          <cell r="B494">
            <v>7160</v>
          </cell>
          <cell r="C494" t="str">
            <v>SUBBASE GRANULAR CLASE C (SBG_C)</v>
          </cell>
          <cell r="D494">
            <v>55930</v>
          </cell>
        </row>
        <row r="495">
          <cell r="B495">
            <v>7161</v>
          </cell>
          <cell r="C495" t="str">
            <v>SUBBASE GRANULAR CLASE B (SBG_B)</v>
          </cell>
          <cell r="D495">
            <v>57120</v>
          </cell>
        </row>
        <row r="496">
          <cell r="B496">
            <v>7162</v>
          </cell>
          <cell r="C496" t="str">
            <v>SUBBASE GRANULAR CLASE A (SBG_A)</v>
          </cell>
          <cell r="D496">
            <v>57120</v>
          </cell>
        </row>
        <row r="497">
          <cell r="B497">
            <v>7166</v>
          </cell>
          <cell r="C497" t="str">
            <v>ESTABILIZADORA / RECICLADORA EN FRÍO - ANCHO DE CORTE/MEZCLA DE 2.4 A 2.7 M - PROFUNDIDAD DE CORTE/MEZCLA DE  476 A 518 MM - INCLUYE OPERARIO Y COMBUSTIBLE</v>
          </cell>
          <cell r="D497">
            <v>550000</v>
          </cell>
        </row>
        <row r="498">
          <cell r="B498">
            <v>7172</v>
          </cell>
          <cell r="C498" t="str">
            <v>MEZCLA ASFÁLTICA EN CALIENTE TIPO DENSO MD20 CON CEMENTO ASFÁLTICO 80-100</v>
          </cell>
          <cell r="D498">
            <v>575960</v>
          </cell>
        </row>
        <row r="499">
          <cell r="B499">
            <v>7174</v>
          </cell>
          <cell r="C499" t="str">
            <v>MEZCLA ASFÁLTICA DENSA EN CALIENTE MD12 CON CEMENTO ASFÁLTICO 80-100</v>
          </cell>
          <cell r="D499">
            <v>581851</v>
          </cell>
        </row>
        <row r="500">
          <cell r="B500">
            <v>7181</v>
          </cell>
          <cell r="C500" t="str">
            <v>MEZCLA ASFÁLTICA EN CALIENTE TIPO DENSO MD10 CON CEMENTO ASFÁLTICO 80-100</v>
          </cell>
          <cell r="D500">
            <v>620335</v>
          </cell>
        </row>
        <row r="501">
          <cell r="B501">
            <v>7199</v>
          </cell>
          <cell r="C501" t="str">
            <v>CONCRETO MR39 (245 Kg/cm2)</v>
          </cell>
          <cell r="D501">
            <v>431970</v>
          </cell>
        </row>
        <row r="502">
          <cell r="B502">
            <v>7200</v>
          </cell>
          <cell r="C502" t="str">
            <v>CONCRETO MR36 (210 Kg/cm2)</v>
          </cell>
          <cell r="D502">
            <v>418630</v>
          </cell>
        </row>
        <row r="503">
          <cell r="B503">
            <v>7202</v>
          </cell>
          <cell r="C503" t="str">
            <v>MALLA ELECTROSOLDADA S=250x250mm, Ø=4x4mm</v>
          </cell>
          <cell r="D503">
            <v>3749</v>
          </cell>
        </row>
        <row r="504">
          <cell r="B504">
            <v>7203</v>
          </cell>
          <cell r="C504" t="str">
            <v>MALLA ELECTROSOLDADA S=150x150mm, Ø=5x5mm</v>
          </cell>
          <cell r="D504">
            <v>3749</v>
          </cell>
        </row>
        <row r="505">
          <cell r="B505">
            <v>7204</v>
          </cell>
          <cell r="C505" t="str">
            <v>MALLA ELECTROSOLDADA S=150x150mm, Ø=6x6mm</v>
          </cell>
          <cell r="D505">
            <v>3630</v>
          </cell>
        </row>
        <row r="506">
          <cell r="B506">
            <v>7205</v>
          </cell>
          <cell r="C506" t="str">
            <v>MALLA ELECTROSOLDADA S=150x150mm, Ø=7x7mm</v>
          </cell>
          <cell r="D506">
            <v>3630</v>
          </cell>
        </row>
        <row r="507">
          <cell r="B507">
            <v>7206</v>
          </cell>
          <cell r="C507" t="str">
            <v>MALLA ELECTROSOLDADA S=150x150mm, Ø=8x8mm</v>
          </cell>
          <cell r="D507">
            <v>3630</v>
          </cell>
        </row>
        <row r="508">
          <cell r="B508">
            <v>7207</v>
          </cell>
          <cell r="C508" t="str">
            <v>MALLA ELECTROSOLDADA S=150x150mm, Ø=4x4mm</v>
          </cell>
          <cell r="D508">
            <v>3344</v>
          </cell>
        </row>
        <row r="509">
          <cell r="B509">
            <v>7208</v>
          </cell>
          <cell r="C509" t="str">
            <v>MALLA ELECTROSOLDADA S=200x200mm, Ø=4x4mm</v>
          </cell>
          <cell r="D509">
            <v>3749</v>
          </cell>
        </row>
        <row r="510">
          <cell r="B510">
            <v>7216</v>
          </cell>
          <cell r="C510" t="str">
            <v>PINTURA TERMOPLASTICA (Sum y Aplic. con Microesf.)</v>
          </cell>
          <cell r="D510">
            <v>121085</v>
          </cell>
        </row>
        <row r="511">
          <cell r="B511">
            <v>7219</v>
          </cell>
          <cell r="C511" t="str">
            <v>MARCO Y TAPAS CAJA INSPECCION DOBLE CODENSA CS276</v>
          </cell>
          <cell r="D511">
            <v>861460</v>
          </cell>
        </row>
        <row r="512">
          <cell r="B512">
            <v>7224</v>
          </cell>
          <cell r="C512" t="str">
            <v>AROBASE AROTAPA HF TIPO 1 EAAB NP-024</v>
          </cell>
          <cell r="D512">
            <v>318991</v>
          </cell>
        </row>
        <row r="513">
          <cell r="B513">
            <v>7227</v>
          </cell>
          <cell r="C513" t="str">
            <v>TOPELLANTAS (500x200x150mm)</v>
          </cell>
          <cell r="D513">
            <v>20411</v>
          </cell>
        </row>
        <row r="514">
          <cell r="B514">
            <v>7228</v>
          </cell>
          <cell r="C514" t="str">
            <v>MARCO REJILLA SUMIDERO LATERAL 100 X 65</v>
          </cell>
          <cell r="D514">
            <v>150440</v>
          </cell>
        </row>
        <row r="515">
          <cell r="B515">
            <v>7229</v>
          </cell>
          <cell r="C515" t="str">
            <v>TIERRA NEGRA</v>
          </cell>
          <cell r="D515">
            <v>50000</v>
          </cell>
        </row>
        <row r="516">
          <cell r="B516">
            <v>7231</v>
          </cell>
          <cell r="C516" t="str">
            <v>DERECHOS DE BOTADERO</v>
          </cell>
          <cell r="D516">
            <v>4467</v>
          </cell>
        </row>
        <row r="517">
          <cell r="B517">
            <v>7236</v>
          </cell>
          <cell r="C517" t="str">
            <v>LUBRICANTE U.M. (EMPAQUE 500 gr)</v>
          </cell>
          <cell r="D517">
            <v>27769</v>
          </cell>
        </row>
        <row r="518">
          <cell r="B518">
            <v>7244</v>
          </cell>
          <cell r="C518" t="str">
            <v>UNION PVC U.M. EXT CORRUGADO/INT LISO U.M. NORMA NTC 3722-1 D=110MM (4")</v>
          </cell>
          <cell r="D518">
            <v>12621</v>
          </cell>
        </row>
        <row r="519">
          <cell r="B519">
            <v>7245</v>
          </cell>
          <cell r="C519" t="str">
            <v>UNION PVC U.M. EXT CORRUGADO/INT LISO U.M. NORMA NTC 3722-1 D=160MM (6")</v>
          </cell>
          <cell r="D519">
            <v>37991</v>
          </cell>
        </row>
        <row r="520">
          <cell r="B520">
            <v>7246</v>
          </cell>
          <cell r="C520" t="str">
            <v>TARIFA JORNAL - PERSONAL DE OBRA- TÉCNICO ELÉCTRICO (INCLUYE FACTOR DE PRESTACIONES)</v>
          </cell>
          <cell r="D520">
            <v>105713</v>
          </cell>
        </row>
        <row r="521">
          <cell r="B521">
            <v>7247</v>
          </cell>
          <cell r="C521" t="str">
            <v>TARIFA HORA - PERSONAL DE OBRA- TÉCNICO ELÉCTRICO (INCLUYE FACTOR DE PRESTACIONES)</v>
          </cell>
          <cell r="D521">
            <v>13215</v>
          </cell>
        </row>
        <row r="522">
          <cell r="B522">
            <v>7248</v>
          </cell>
          <cell r="C522" t="str">
            <v>TARIFA JORNAL - PERSONAL DE OBRA -  TECNICO PLOMERO (INCLUYE FACTOR DE PRESTACIONES)</v>
          </cell>
          <cell r="D522">
            <v>105713</v>
          </cell>
        </row>
        <row r="523">
          <cell r="B523">
            <v>7249</v>
          </cell>
          <cell r="C523" t="str">
            <v>TARIFA HORA - PERSONAL DE OBRA -  TECNICO PLOMERO (INCLUYE FACTOR DE PRESTACIONES)</v>
          </cell>
          <cell r="D523">
            <v>13215</v>
          </cell>
        </row>
        <row r="524">
          <cell r="B524">
            <v>7252</v>
          </cell>
          <cell r="C524" t="str">
            <v>PLANCHON EN ORDINARIO 2.90 X 0.18 X 0.04</v>
          </cell>
          <cell r="D524">
            <v>27846</v>
          </cell>
        </row>
        <row r="525">
          <cell r="B525">
            <v>7253</v>
          </cell>
          <cell r="C525" t="str">
            <v>PLANCHON EN ORDINARIO 3.90 X 0.18 X 0.04</v>
          </cell>
          <cell r="D525">
            <v>53550</v>
          </cell>
        </row>
        <row r="526">
          <cell r="B526">
            <v>7254</v>
          </cell>
          <cell r="C526" t="str">
            <v>PLANCHON EN ORDINARIO 4.90 X 0.18 X 0.04</v>
          </cell>
          <cell r="D526">
            <v>83300</v>
          </cell>
        </row>
        <row r="527">
          <cell r="B527">
            <v>7255</v>
          </cell>
          <cell r="C527" t="str">
            <v>PLANCHON EN ORDINARIO 5.90 X 0.18 X 0.04</v>
          </cell>
          <cell r="D527">
            <v>107100</v>
          </cell>
        </row>
        <row r="528">
          <cell r="B528">
            <v>7256</v>
          </cell>
          <cell r="C528" t="str">
            <v>REPISA EN ORDINARIO 2.90 X 0.08 X 0.04</v>
          </cell>
          <cell r="D528">
            <v>11424</v>
          </cell>
        </row>
        <row r="529">
          <cell r="B529">
            <v>7257</v>
          </cell>
          <cell r="C529" t="str">
            <v>REPISA EN ORDINARIO 3.90 X 0.08 X 0.04</v>
          </cell>
          <cell r="D529">
            <v>26775</v>
          </cell>
        </row>
        <row r="530">
          <cell r="B530">
            <v>7258</v>
          </cell>
          <cell r="C530" t="str">
            <v>REPISA EN ORDINARIO 4.90 X 0.08 X 0.04</v>
          </cell>
          <cell r="D530">
            <v>41650</v>
          </cell>
        </row>
        <row r="531">
          <cell r="B531">
            <v>7259</v>
          </cell>
          <cell r="C531" t="str">
            <v>REPISA EN ORDINARIO 5.90 X 0.08 X 0.04</v>
          </cell>
          <cell r="D531">
            <v>53550</v>
          </cell>
        </row>
        <row r="532">
          <cell r="B532">
            <v>7260</v>
          </cell>
          <cell r="C532" t="str">
            <v>DURMIENTE EN ORDINARIO 2.90 X 0.04 X 0.04</v>
          </cell>
          <cell r="D532">
            <v>5712</v>
          </cell>
        </row>
        <row r="533">
          <cell r="B533">
            <v>7261</v>
          </cell>
          <cell r="C533" t="str">
            <v>DURMIENTE EN ORDINARIO 3.90 X 0.04 X 0.04</v>
          </cell>
          <cell r="D533">
            <v>13388</v>
          </cell>
        </row>
        <row r="534">
          <cell r="B534">
            <v>7262</v>
          </cell>
          <cell r="C534" t="str">
            <v>CERCO EN ORDINARIO 2.90 X 0.08 X 0.08</v>
          </cell>
          <cell r="D534">
            <v>25109</v>
          </cell>
        </row>
        <row r="535">
          <cell r="B535">
            <v>7263</v>
          </cell>
          <cell r="C535" t="str">
            <v>CERCO EN ORDINARIO 3.90 X 0.08 X 0.08</v>
          </cell>
          <cell r="D535">
            <v>53550</v>
          </cell>
        </row>
        <row r="536">
          <cell r="B536">
            <v>7264</v>
          </cell>
          <cell r="C536" t="str">
            <v>CERCO EN ORDINARIO 4.90 X 0.08 X 0.08</v>
          </cell>
          <cell r="D536">
            <v>83300</v>
          </cell>
        </row>
        <row r="537">
          <cell r="B537">
            <v>7265</v>
          </cell>
          <cell r="C537" t="str">
            <v>CERCO EN ORDINARIO 5.90 X 0.08 X 0.08</v>
          </cell>
          <cell r="D537">
            <v>107100</v>
          </cell>
        </row>
        <row r="538">
          <cell r="B538">
            <v>7266</v>
          </cell>
          <cell r="C538" t="str">
            <v>TABLA BURRA EN ORDINARIO 2.90 X 0.28 X 0.025</v>
          </cell>
          <cell r="D538">
            <v>22015</v>
          </cell>
        </row>
        <row r="539">
          <cell r="B539">
            <v>7267</v>
          </cell>
          <cell r="C539" t="str">
            <v>TABLA BURRA EN ORDINARIO 2.90 X 0.23 X 0.025</v>
          </cell>
          <cell r="D539">
            <v>18445</v>
          </cell>
        </row>
        <row r="540">
          <cell r="B540">
            <v>7268</v>
          </cell>
          <cell r="C540" t="str">
            <v>TABLA BURRA EN ORDINARIO 2.90 X 0.18 X 0.025</v>
          </cell>
          <cell r="D540">
            <v>14994</v>
          </cell>
        </row>
        <row r="541">
          <cell r="B541">
            <v>7269</v>
          </cell>
          <cell r="C541" t="str">
            <v>TABLA BURRA EN ORDINARIO 2.90 X 0.13 X 0.025</v>
          </cell>
          <cell r="D541">
            <v>11543</v>
          </cell>
        </row>
        <row r="542">
          <cell r="B542">
            <v>7270</v>
          </cell>
          <cell r="C542" t="str">
            <v>TABLA CHAPA EN ORDINARIO 2.90 X 0.28 X 0.02</v>
          </cell>
          <cell r="D542">
            <v>17850</v>
          </cell>
        </row>
        <row r="543">
          <cell r="B543">
            <v>7271</v>
          </cell>
          <cell r="C543" t="str">
            <v>TABLA CHAPA EN ORDINARIO 2.90 X 0.23 X 0.02</v>
          </cell>
          <cell r="D543">
            <v>14994</v>
          </cell>
        </row>
        <row r="544">
          <cell r="B544">
            <v>7272</v>
          </cell>
          <cell r="C544" t="str">
            <v>TABLA CHAPA EN ORDINARIO 2.90 X 0.18 X 0.02</v>
          </cell>
          <cell r="D544">
            <v>12257</v>
          </cell>
        </row>
        <row r="545">
          <cell r="B545">
            <v>7273</v>
          </cell>
          <cell r="C545" t="str">
            <v>TABLA CHAPA EN ORDINARIO 2.90 X 0.13 X 0.02</v>
          </cell>
          <cell r="D545">
            <v>9401</v>
          </cell>
        </row>
        <row r="546">
          <cell r="B546">
            <v>7274</v>
          </cell>
          <cell r="C546" t="str">
            <v>CAMILLA EN ORDINARIO 1.40 X 0.70</v>
          </cell>
          <cell r="D546">
            <v>35700</v>
          </cell>
        </row>
        <row r="547">
          <cell r="B547">
            <v>7275</v>
          </cell>
          <cell r="C547" t="str">
            <v>LISTON EN ORDINARIO 3.00 X 0.10 X 0.018</v>
          </cell>
          <cell r="D547">
            <v>10115</v>
          </cell>
        </row>
        <row r="548">
          <cell r="B548">
            <v>7276</v>
          </cell>
          <cell r="C548" t="str">
            <v>LIMATON 3.00 M</v>
          </cell>
          <cell r="D548">
            <v>17010</v>
          </cell>
        </row>
        <row r="549">
          <cell r="B549">
            <v>7277</v>
          </cell>
          <cell r="C549" t="str">
            <v>LIMATON 4.00 M</v>
          </cell>
          <cell r="D549">
            <v>22680</v>
          </cell>
        </row>
        <row r="550">
          <cell r="B550">
            <v>7278</v>
          </cell>
          <cell r="C550" t="str">
            <v>LIMATON 5.00 M</v>
          </cell>
          <cell r="D550">
            <v>28350</v>
          </cell>
        </row>
        <row r="551">
          <cell r="B551">
            <v>7279</v>
          </cell>
          <cell r="C551" t="str">
            <v>LIMATON 6.00 M</v>
          </cell>
          <cell r="D551">
            <v>31500</v>
          </cell>
        </row>
        <row r="552">
          <cell r="B552">
            <v>7280</v>
          </cell>
          <cell r="C552" t="str">
            <v>LIMATON 7.00 M</v>
          </cell>
          <cell r="D552">
            <v>58800</v>
          </cell>
        </row>
        <row r="553">
          <cell r="B553">
            <v>7281</v>
          </cell>
          <cell r="C553" t="str">
            <v>LIMATON 8.00 M</v>
          </cell>
          <cell r="D553">
            <v>67200</v>
          </cell>
        </row>
        <row r="554">
          <cell r="B554">
            <v>7282</v>
          </cell>
          <cell r="C554" t="str">
            <v>VARA DE CORREDOR 3.0 M</v>
          </cell>
          <cell r="D554">
            <v>8400</v>
          </cell>
        </row>
        <row r="555">
          <cell r="B555">
            <v>7283</v>
          </cell>
          <cell r="C555" t="str">
            <v>VARA DE CORREDOR 4.0 M</v>
          </cell>
          <cell r="D555">
            <v>12075</v>
          </cell>
        </row>
        <row r="556">
          <cell r="B556">
            <v>7284</v>
          </cell>
          <cell r="C556" t="str">
            <v>VARA DE CORREDOR 5.0 M</v>
          </cell>
          <cell r="D556">
            <v>15225</v>
          </cell>
        </row>
        <row r="557">
          <cell r="B557">
            <v>7285</v>
          </cell>
          <cell r="C557" t="str">
            <v>VARA DE CORREDOR 6.0 M</v>
          </cell>
          <cell r="D557">
            <v>12390</v>
          </cell>
        </row>
        <row r="558">
          <cell r="B558">
            <v>7287</v>
          </cell>
          <cell r="C558" t="str">
            <v>VARA DE CLAVO 3.00 M</v>
          </cell>
          <cell r="D558">
            <v>5775</v>
          </cell>
        </row>
        <row r="559">
          <cell r="B559">
            <v>7288</v>
          </cell>
          <cell r="C559" t="str">
            <v>VARA DE CLAVO 6.00 M</v>
          </cell>
          <cell r="D559">
            <v>10710</v>
          </cell>
        </row>
        <row r="560">
          <cell r="B560">
            <v>7289</v>
          </cell>
          <cell r="C560" t="str">
            <v>BLOQUE PARA CAMARA TELEFONICA EPM -TELECOM</v>
          </cell>
          <cell r="D560">
            <v>4430</v>
          </cell>
        </row>
        <row r="561">
          <cell r="B561">
            <v>7291</v>
          </cell>
          <cell r="C561" t="str">
            <v>MARCO Y TAPA CIRCULAR TELECOM CT-014 (F)</v>
          </cell>
          <cell r="D561">
            <v>372351</v>
          </cell>
        </row>
        <row r="562">
          <cell r="B562">
            <v>7293</v>
          </cell>
          <cell r="C562" t="str">
            <v>MARCO Y TAPA CAMARA F1 TELECOM CT-043 (F)</v>
          </cell>
          <cell r="D562">
            <v>351050</v>
          </cell>
        </row>
        <row r="563">
          <cell r="B563">
            <v>7295</v>
          </cell>
          <cell r="C563" t="str">
            <v>MARCO Y TAPAS CAMARA DOBLE F1 TELECOM CT-044 (F)</v>
          </cell>
          <cell r="D563">
            <v>511700</v>
          </cell>
        </row>
        <row r="564">
          <cell r="B564">
            <v>7298</v>
          </cell>
          <cell r="C564" t="str">
            <v>MARCO Y TAPA CAMARA F2 TELECOM CT-053 (F)</v>
          </cell>
          <cell r="D564">
            <v>253113</v>
          </cell>
        </row>
        <row r="565">
          <cell r="B565">
            <v>7300</v>
          </cell>
          <cell r="C565" t="str">
            <v>DUCTO TELEFONICO LIVIANO PVC TIPO EB D=6"</v>
          </cell>
          <cell r="D565">
            <v>51268</v>
          </cell>
        </row>
        <row r="566">
          <cell r="B566">
            <v>7302</v>
          </cell>
          <cell r="C566" t="str">
            <v>DUCTO PESADO PVC TIPO DB D=2"</v>
          </cell>
          <cell r="D566">
            <v>9100</v>
          </cell>
        </row>
        <row r="567">
          <cell r="B567">
            <v>7303</v>
          </cell>
          <cell r="C567" t="str">
            <v>DUCTO PESADO PVC TIPO DB D=3"</v>
          </cell>
          <cell r="D567">
            <v>20147</v>
          </cell>
        </row>
        <row r="568">
          <cell r="B568">
            <v>7304</v>
          </cell>
          <cell r="C568" t="str">
            <v>DUCTO PESADO PVC TIPO DB D=4"</v>
          </cell>
          <cell r="D568">
            <v>34029</v>
          </cell>
        </row>
        <row r="569">
          <cell r="B569">
            <v>7305</v>
          </cell>
          <cell r="C569" t="str">
            <v>DUCTO PESADO PVC TIPO DB D=6"</v>
          </cell>
          <cell r="D569">
            <v>70974</v>
          </cell>
        </row>
        <row r="570">
          <cell r="B570">
            <v>7306</v>
          </cell>
          <cell r="C570" t="str">
            <v>CINTA DE DEMARCACION Cal. 3 (ROLLO 500mx0.10m)</v>
          </cell>
          <cell r="D570">
            <v>28649</v>
          </cell>
        </row>
        <row r="571">
          <cell r="B571">
            <v>7307</v>
          </cell>
          <cell r="C571" t="str">
            <v>SOLDADURA SOLVENTE PARA PVC (1/4 GLN)</v>
          </cell>
          <cell r="D571">
            <v>82900</v>
          </cell>
        </row>
        <row r="572">
          <cell r="B572">
            <v>7308</v>
          </cell>
          <cell r="C572" t="str">
            <v>TARIFA MES - SMMLV</v>
          </cell>
          <cell r="D572">
            <v>1160000</v>
          </cell>
        </row>
        <row r="573">
          <cell r="B573">
            <v>7309</v>
          </cell>
          <cell r="C573" t="str">
            <v>ACERO FIGURADO Ø 1/4" A Ø 1" F'y=60000 PSI - Puesto en obra</v>
          </cell>
          <cell r="D573">
            <v>3332</v>
          </cell>
        </row>
        <row r="574">
          <cell r="B574">
            <v>7313</v>
          </cell>
          <cell r="C574" t="str">
            <v>VIBRADOR DE EJE FLEXIBLE ELÉCTRICO - POTENCIA DE 2 A 3 HP</v>
          </cell>
          <cell r="D574">
            <v>26180</v>
          </cell>
        </row>
        <row r="575">
          <cell r="B575">
            <v>7317</v>
          </cell>
          <cell r="C575" t="str">
            <v>GEOTEXTIL NT 2500 o 501 NT</v>
          </cell>
          <cell r="D575">
            <v>4998</v>
          </cell>
        </row>
        <row r="576">
          <cell r="B576">
            <v>7325</v>
          </cell>
          <cell r="C576" t="str">
            <v>MANTO BIOLOGICO BIOTEX</v>
          </cell>
          <cell r="D576">
            <v>6831</v>
          </cell>
        </row>
        <row r="577">
          <cell r="B577">
            <v>7336</v>
          </cell>
          <cell r="C577" t="str">
            <v>LIMPIADOR (1/4 GLN)</v>
          </cell>
          <cell r="D577">
            <v>36388</v>
          </cell>
        </row>
        <row r="578">
          <cell r="B578">
            <v>7337</v>
          </cell>
          <cell r="C578" t="str">
            <v>IMPRIMANTE Y PUENTE DE ADHERENCIA</v>
          </cell>
          <cell r="D578">
            <v>117778</v>
          </cell>
        </row>
        <row r="579">
          <cell r="B579">
            <v>7338</v>
          </cell>
          <cell r="C579" t="str">
            <v>CINTA FLEXIBLE PARA SELLO DE JUNTAS A=15cm</v>
          </cell>
          <cell r="D579">
            <v>32950</v>
          </cell>
        </row>
        <row r="580">
          <cell r="B580">
            <v>7343</v>
          </cell>
          <cell r="C580" t="str">
            <v>BARANDA METALICA M80 (instalado y pintado)</v>
          </cell>
          <cell r="D580">
            <v>248710</v>
          </cell>
        </row>
        <row r="581">
          <cell r="B581">
            <v>7344</v>
          </cell>
          <cell r="C581" t="str">
            <v>BARANDA METALICA M81 (instalado y pintado)</v>
          </cell>
          <cell r="D581">
            <v>273700</v>
          </cell>
        </row>
        <row r="582">
          <cell r="B582">
            <v>7345</v>
          </cell>
          <cell r="C582" t="str">
            <v>CANECA EN ACERO INOXIDABLE TIPO BARCELONA</v>
          </cell>
          <cell r="D582">
            <v>547400</v>
          </cell>
        </row>
        <row r="583">
          <cell r="B583">
            <v>7346</v>
          </cell>
          <cell r="C583" t="str">
            <v>CABINA TELEFONICA DE PARED M21</v>
          </cell>
          <cell r="D583">
            <v>4105500</v>
          </cell>
        </row>
        <row r="584">
          <cell r="B584">
            <v>7351</v>
          </cell>
          <cell r="C584" t="str">
            <v>UNION DRESSER HD D=3"</v>
          </cell>
          <cell r="D584">
            <v>110670</v>
          </cell>
        </row>
        <row r="585">
          <cell r="B585">
            <v>7352</v>
          </cell>
          <cell r="C585" t="str">
            <v>UNION DRESSER HD D=4"</v>
          </cell>
          <cell r="D585">
            <v>136850</v>
          </cell>
        </row>
        <row r="586">
          <cell r="B586">
            <v>7353</v>
          </cell>
          <cell r="C586" t="str">
            <v>UNION DRESSER HD D=6"</v>
          </cell>
          <cell r="D586">
            <v>220244</v>
          </cell>
        </row>
        <row r="587">
          <cell r="B587">
            <v>7354</v>
          </cell>
          <cell r="C587" t="str">
            <v>UNION DRESSER HD D=8"</v>
          </cell>
          <cell r="D587">
            <v>357000</v>
          </cell>
        </row>
        <row r="588">
          <cell r="B588">
            <v>7355</v>
          </cell>
          <cell r="C588" t="str">
            <v>UNION DRESSER HD D=10"</v>
          </cell>
          <cell r="D588">
            <v>548590</v>
          </cell>
        </row>
        <row r="589">
          <cell r="B589">
            <v>7356</v>
          </cell>
          <cell r="C589" t="str">
            <v>UNION DRESSER HD D=12"</v>
          </cell>
          <cell r="D589">
            <v>810390</v>
          </cell>
        </row>
        <row r="590">
          <cell r="B590">
            <v>7359</v>
          </cell>
          <cell r="C590" t="str">
            <v>BARRERA RELLENABLE (1.45x0.45x0.55m) CON CINTA RET</v>
          </cell>
          <cell r="D590">
            <v>148167</v>
          </cell>
        </row>
        <row r="591">
          <cell r="B591">
            <v>7360</v>
          </cell>
          <cell r="C591" t="str">
            <v>BARRERA RELLENABLE (2.00x0.55x1.00m) CON CINTA RET</v>
          </cell>
          <cell r="D591">
            <v>374850</v>
          </cell>
        </row>
        <row r="592">
          <cell r="B592">
            <v>7361</v>
          </cell>
          <cell r="C592" t="str">
            <v>BLOQUE No. 4</v>
          </cell>
          <cell r="D592">
            <v>1000</v>
          </cell>
        </row>
        <row r="593">
          <cell r="B593">
            <v>7362</v>
          </cell>
          <cell r="C593" t="str">
            <v>BLOQUE No. 5</v>
          </cell>
          <cell r="D593">
            <v>1000</v>
          </cell>
        </row>
        <row r="594">
          <cell r="B594">
            <v>7363</v>
          </cell>
          <cell r="C594" t="str">
            <v>TAPA PARA POZO D=0.70m</v>
          </cell>
          <cell r="D594">
            <v>184003</v>
          </cell>
        </row>
        <row r="595">
          <cell r="B595">
            <v>7364</v>
          </cell>
          <cell r="C595" t="str">
            <v>REJILLA SUMIDERO TRANSVERSAL 50 X 50</v>
          </cell>
          <cell r="D595">
            <v>303486</v>
          </cell>
        </row>
        <row r="596">
          <cell r="B596">
            <v>7366</v>
          </cell>
          <cell r="C596" t="str">
            <v>UNION PVC U.M. EXT CORRUGADO/INT LISO U.M. NORMA NTC 3722-1 D=200MM (8")</v>
          </cell>
          <cell r="D596">
            <v>63771</v>
          </cell>
        </row>
        <row r="597">
          <cell r="B597">
            <v>7367</v>
          </cell>
          <cell r="C597" t="str">
            <v>UNION PVC U.M. EXT CORRUGADO/INT LISO U.M. NORMA NTC 3722-1 D=250MM (10")</v>
          </cell>
          <cell r="D597">
            <v>181138</v>
          </cell>
        </row>
        <row r="598">
          <cell r="B598">
            <v>7368</v>
          </cell>
          <cell r="C598" t="str">
            <v>UNION PVC U.M. EXT CORRUGADO/INT LISO U.M. NORMA NTC 3722-1 D=315MM (12")</v>
          </cell>
          <cell r="D598">
            <v>309932</v>
          </cell>
        </row>
        <row r="599">
          <cell r="B599">
            <v>7369</v>
          </cell>
          <cell r="C599" t="str">
            <v>UNION PVC U.M. EXT CORRUGADO/INT LISO U.M. NORMA NTC 3722-1T D=400MM (16")</v>
          </cell>
          <cell r="D599">
            <v>472541</v>
          </cell>
        </row>
        <row r="600">
          <cell r="B600">
            <v>7370</v>
          </cell>
          <cell r="C600" t="str">
            <v>UNION PVC U.M. EXT CORRUGADO/INT LISO U.M. NORMA NTC 3722-1 D=450MM (18")</v>
          </cell>
          <cell r="D600">
            <v>497053</v>
          </cell>
        </row>
        <row r="601">
          <cell r="B601">
            <v>7371</v>
          </cell>
          <cell r="C601" t="str">
            <v>UNION PVC U.M. EXT CORRUGADO/INT LISO U.M. NORMA NTC 3722-1 D=500MM (20")</v>
          </cell>
          <cell r="D601">
            <v>558432</v>
          </cell>
        </row>
        <row r="602">
          <cell r="B602">
            <v>7372</v>
          </cell>
          <cell r="C602" t="str">
            <v>CODO HD EXTREMO LISO 11.25ºX8``</v>
          </cell>
          <cell r="D602">
            <v>482612</v>
          </cell>
        </row>
        <row r="603">
          <cell r="B603">
            <v>7373</v>
          </cell>
          <cell r="C603" t="str">
            <v>CODO HD EXTREMO LISO 22.5ºX3``</v>
          </cell>
          <cell r="D603">
            <v>125612</v>
          </cell>
        </row>
        <row r="604">
          <cell r="B604">
            <v>7374</v>
          </cell>
          <cell r="C604" t="str">
            <v>VALVULA COMPUERTA ELASTICA VNA E. L. D=4"</v>
          </cell>
          <cell r="D604">
            <v>938910</v>
          </cell>
        </row>
        <row r="605">
          <cell r="B605">
            <v>7375</v>
          </cell>
          <cell r="C605" t="str">
            <v>VALVULA COMPUERTA ELASTICA VNA E. L. D=10"</v>
          </cell>
          <cell r="D605">
            <v>3886090</v>
          </cell>
        </row>
        <row r="606">
          <cell r="B606">
            <v>7376</v>
          </cell>
          <cell r="C606" t="str">
            <v>VALVULA COMPUERTA ELASTICA VNA E. L. D=12"</v>
          </cell>
          <cell r="D606">
            <v>4600661</v>
          </cell>
        </row>
        <row r="607">
          <cell r="B607">
            <v>7377</v>
          </cell>
          <cell r="C607" t="str">
            <v>CODO HD JUNTA HIDRAULICA PARA PVC 11.25ºX2"</v>
          </cell>
          <cell r="D607">
            <v>96390</v>
          </cell>
        </row>
        <row r="608">
          <cell r="B608">
            <v>7378</v>
          </cell>
          <cell r="C608" t="str">
            <v>CODO HD JUNTA HIDRAULICA PARA PVC 11.25ºX3"</v>
          </cell>
          <cell r="D608">
            <v>142800</v>
          </cell>
        </row>
        <row r="609">
          <cell r="B609">
            <v>7379</v>
          </cell>
          <cell r="C609" t="str">
            <v>CODO HD JUNTA HIDRAULICA PARA PVC 11.25ºX4"</v>
          </cell>
          <cell r="D609">
            <v>188020</v>
          </cell>
        </row>
        <row r="610">
          <cell r="B610">
            <v>7380</v>
          </cell>
          <cell r="C610" t="str">
            <v>CODO HD JUNTA HIDRAULICA PARA PVC 11.25ºX6"</v>
          </cell>
          <cell r="D610">
            <v>346290</v>
          </cell>
        </row>
        <row r="611">
          <cell r="B611">
            <v>7381</v>
          </cell>
          <cell r="C611" t="str">
            <v>CODO HD JUNTA HIDRAULICA PARA PVC 11.25ºX8"</v>
          </cell>
          <cell r="D611">
            <v>584290</v>
          </cell>
        </row>
        <row r="612">
          <cell r="B612">
            <v>7382</v>
          </cell>
          <cell r="C612" t="str">
            <v>REDUCCION PVC U.M. NORMA NTC 382 4"x2"</v>
          </cell>
          <cell r="D612">
            <v>116620</v>
          </cell>
        </row>
        <row r="613">
          <cell r="B613">
            <v>7384</v>
          </cell>
          <cell r="C613" t="str">
            <v>REDUCCION PVC U.M. NORMA NTC 382 4"x3"</v>
          </cell>
          <cell r="D613">
            <v>135660</v>
          </cell>
        </row>
        <row r="614">
          <cell r="B614">
            <v>7385</v>
          </cell>
          <cell r="C614" t="str">
            <v>REDUCCION PVC U.M. NORMA NTC 382 6"x4"</v>
          </cell>
          <cell r="D614">
            <v>326060</v>
          </cell>
        </row>
        <row r="615">
          <cell r="B615">
            <v>7386</v>
          </cell>
          <cell r="C615" t="str">
            <v>REDUCCION PVC U.M. NORMA NTC 382 8"x6"</v>
          </cell>
          <cell r="D615">
            <v>439110</v>
          </cell>
        </row>
        <row r="616">
          <cell r="B616">
            <v>7387</v>
          </cell>
          <cell r="C616" t="str">
            <v>TAPON PVC U.M. NORMA NTC 382 D=3"</v>
          </cell>
          <cell r="D616">
            <v>35842</v>
          </cell>
        </row>
        <row r="617">
          <cell r="B617">
            <v>7388</v>
          </cell>
          <cell r="C617" t="str">
            <v>TAPON PVC U.M. NORMA NTC 382 D=4"</v>
          </cell>
          <cell r="D617">
            <v>66174</v>
          </cell>
        </row>
        <row r="618">
          <cell r="B618">
            <v>7389</v>
          </cell>
          <cell r="C618" t="str">
            <v>TAPON PVC U.M. NORMA NTC 382 D=6"</v>
          </cell>
          <cell r="D618">
            <v>170251</v>
          </cell>
        </row>
        <row r="619">
          <cell r="B619">
            <v>7390</v>
          </cell>
          <cell r="C619" t="str">
            <v>TAPON PVC U.M. NORMA NTC 382 D=8"</v>
          </cell>
          <cell r="D619">
            <v>460336</v>
          </cell>
        </row>
        <row r="620">
          <cell r="B620">
            <v>7391</v>
          </cell>
          <cell r="C620" t="str">
            <v>REDUCCION CONCENTRICA HD E.L. 6"x2" (150x50mm)</v>
          </cell>
          <cell r="D620">
            <v>231388</v>
          </cell>
        </row>
        <row r="621">
          <cell r="B621">
            <v>7392</v>
          </cell>
          <cell r="C621" t="str">
            <v>REDUCCION CONCENTRICA HD E.L. 6"x3" (150x75mm)</v>
          </cell>
          <cell r="D621">
            <v>310722</v>
          </cell>
        </row>
        <row r="622">
          <cell r="B622">
            <v>7393</v>
          </cell>
          <cell r="C622" t="str">
            <v>REDUCCION CONCENTRICA HD E.L. 6"x4" (150x100mm)</v>
          </cell>
          <cell r="D622">
            <v>317334</v>
          </cell>
        </row>
        <row r="623">
          <cell r="B623">
            <v>7396</v>
          </cell>
          <cell r="C623" t="str">
            <v>REDUCCION CONCENTRICA HD E.L. 8"x4" (200x100mm)</v>
          </cell>
          <cell r="D623">
            <v>383444</v>
          </cell>
        </row>
        <row r="624">
          <cell r="B624">
            <v>7397</v>
          </cell>
          <cell r="C624" t="str">
            <v>REDUCCION CONCENTRICA HD E.L. 8"x6" (200x150mm)</v>
          </cell>
          <cell r="D624">
            <v>429722</v>
          </cell>
        </row>
        <row r="625">
          <cell r="B625">
            <v>7398</v>
          </cell>
          <cell r="C625" t="str">
            <v>REDUCCION CONCENTRICA HD E.L. 10"x3" (250x75mm)</v>
          </cell>
          <cell r="D625">
            <v>601612</v>
          </cell>
        </row>
        <row r="626">
          <cell r="B626">
            <v>7399</v>
          </cell>
          <cell r="C626" t="str">
            <v>REDUCCION CONCENTRICA HD E.L. 10"x4" (250x100mm)</v>
          </cell>
          <cell r="D626">
            <v>647888</v>
          </cell>
        </row>
        <row r="627">
          <cell r="B627">
            <v>7400</v>
          </cell>
          <cell r="C627" t="str">
            <v>REDUCCION CONCENTRICA HD E.L. 10"x6" (250x150mm)</v>
          </cell>
          <cell r="D627">
            <v>674334</v>
          </cell>
        </row>
        <row r="628">
          <cell r="B628">
            <v>7401</v>
          </cell>
          <cell r="C628" t="str">
            <v>REDUCCION CONCENTRICA HD E.L. 10"x8" (250x200mm)</v>
          </cell>
          <cell r="D628">
            <v>766888</v>
          </cell>
        </row>
        <row r="629">
          <cell r="B629">
            <v>7403</v>
          </cell>
          <cell r="C629" t="str">
            <v>REDUCCION CONCENTRICA HD E.L. 12"x4" (300x100mm)</v>
          </cell>
          <cell r="D629">
            <v>1031334</v>
          </cell>
        </row>
        <row r="630">
          <cell r="B630">
            <v>7404</v>
          </cell>
          <cell r="C630" t="str">
            <v>REDUCCION CONCENTRICA HD E.L. 12"x6" (300x150mm)</v>
          </cell>
          <cell r="D630">
            <v>1150334</v>
          </cell>
        </row>
        <row r="631">
          <cell r="B631">
            <v>7405</v>
          </cell>
          <cell r="C631" t="str">
            <v>REDUCCION CONCENTRICA HD E.L. 12"x8" (300x200mm)</v>
          </cell>
          <cell r="D631">
            <v>1150334</v>
          </cell>
        </row>
        <row r="632">
          <cell r="B632">
            <v>7406</v>
          </cell>
          <cell r="C632" t="str">
            <v>REDUCCION CONCENTRICA HD E.L. 12"x10"  (300x250mm)</v>
          </cell>
          <cell r="D632">
            <v>1553612</v>
          </cell>
        </row>
        <row r="633">
          <cell r="B633">
            <v>7407</v>
          </cell>
          <cell r="C633" t="str">
            <v>UNION REPARACION PVC U.M. NORMA NTC 382 D=2"</v>
          </cell>
          <cell r="D633">
            <v>38995</v>
          </cell>
        </row>
        <row r="634">
          <cell r="B634">
            <v>7409</v>
          </cell>
          <cell r="C634" t="str">
            <v>UNION REPARACION PVC U.M. NORMA NTC 382 D=3"</v>
          </cell>
          <cell r="D634">
            <v>62113</v>
          </cell>
        </row>
        <row r="635">
          <cell r="B635">
            <v>7410</v>
          </cell>
          <cell r="C635" t="str">
            <v>UNION REPARACION PVC U.M. NORMA NTC 382 D=4"</v>
          </cell>
          <cell r="D635">
            <v>95432</v>
          </cell>
        </row>
        <row r="636">
          <cell r="B636">
            <v>7411</v>
          </cell>
          <cell r="C636" t="str">
            <v>UNION REPARACION PVC U.M. NORMA NTC 382 D=10"</v>
          </cell>
          <cell r="D636">
            <v>694016</v>
          </cell>
        </row>
        <row r="637">
          <cell r="B637">
            <v>7412</v>
          </cell>
          <cell r="C637" t="str">
            <v>ACOPLE UNIVERSAL D=3" (85 a 103mm)</v>
          </cell>
          <cell r="D637">
            <v>155890</v>
          </cell>
        </row>
        <row r="638">
          <cell r="B638">
            <v>7413</v>
          </cell>
          <cell r="C638" t="str">
            <v>ACOPLE UNIVERSAL D=4" (110 a 128mm)</v>
          </cell>
          <cell r="D638">
            <v>172550</v>
          </cell>
        </row>
        <row r="639">
          <cell r="B639">
            <v>7414</v>
          </cell>
          <cell r="C639" t="str">
            <v>ACOPLE UNIVERSAL D=6" (167 a 189mm) R2</v>
          </cell>
          <cell r="D639">
            <v>327250</v>
          </cell>
        </row>
        <row r="640">
          <cell r="B640">
            <v>7415</v>
          </cell>
          <cell r="C640" t="str">
            <v>ACOPLE UNIVERSAL D=8" (234 a 252mm) R2</v>
          </cell>
          <cell r="D640">
            <v>506940</v>
          </cell>
        </row>
        <row r="641">
          <cell r="B641">
            <v>7416</v>
          </cell>
          <cell r="C641" t="str">
            <v>ACOPLE UNIVERSAL D=10" (292 a 310mm) R2</v>
          </cell>
          <cell r="D641">
            <v>860370</v>
          </cell>
        </row>
        <row r="642">
          <cell r="B642">
            <v>7417</v>
          </cell>
          <cell r="C642" t="str">
            <v>ACOPLE UNIVERSAL D=12" (350 a 368mm) R3</v>
          </cell>
          <cell r="D642">
            <v>899640</v>
          </cell>
        </row>
        <row r="643">
          <cell r="B643">
            <v>7418</v>
          </cell>
          <cell r="C643" t="str">
            <v>TARIFA MES - AUXILIO DE TRANSPORTE</v>
          </cell>
          <cell r="D643">
            <v>140606</v>
          </cell>
        </row>
        <row r="644">
          <cell r="B644">
            <v>7419</v>
          </cell>
          <cell r="C644" t="str">
            <v>CONCRETO GRAVA COMÚN 4500 PSI 31.5 MPa (315 Kg/cm2)</v>
          </cell>
          <cell r="D644">
            <v>423045</v>
          </cell>
        </row>
        <row r="645">
          <cell r="B645">
            <v>7420</v>
          </cell>
          <cell r="C645" t="str">
            <v>MORTERO 2500 PSI 17 MPa (175 Kg/cm2)</v>
          </cell>
          <cell r="D645">
            <v>403589</v>
          </cell>
        </row>
        <row r="646">
          <cell r="B646">
            <v>7421</v>
          </cell>
          <cell r="C646" t="str">
            <v>MORTERO 3000 PSI 21 MPa (210 Kg/cm2)</v>
          </cell>
          <cell r="D646">
            <v>412335</v>
          </cell>
        </row>
        <row r="647">
          <cell r="B647">
            <v>7422</v>
          </cell>
          <cell r="C647" t="str">
            <v>MORTERO 3500 PSI 24 MPa (245 Kg/cm2)</v>
          </cell>
          <cell r="D647">
            <v>419832</v>
          </cell>
        </row>
        <row r="648">
          <cell r="B648">
            <v>7423</v>
          </cell>
          <cell r="C648" t="str">
            <v>ARMADO CANASTAS PARA PILOTES</v>
          </cell>
          <cell r="D648">
            <v>452</v>
          </cell>
        </row>
        <row r="649">
          <cell r="B649">
            <v>7426</v>
          </cell>
          <cell r="C649" t="str">
            <v>GEODREN PLANAR H=1.0 o DRENAFLEX PLANAR H=1.0</v>
          </cell>
          <cell r="D649">
            <v>38080</v>
          </cell>
        </row>
        <row r="650">
          <cell r="B650">
            <v>7427</v>
          </cell>
          <cell r="C650" t="str">
            <v>GEODREN PLANAR H=2.0</v>
          </cell>
          <cell r="D650">
            <v>81015</v>
          </cell>
        </row>
        <row r="651">
          <cell r="B651">
            <v>7428</v>
          </cell>
          <cell r="C651" t="str">
            <v>GEODREN CON TUBERIA CIRCULAR 100mm H=0.5 o DRENAFLEX CON TUBERIA CIRCULAR 100mm H=0.5</v>
          </cell>
          <cell r="D651">
            <v>33320</v>
          </cell>
        </row>
        <row r="652">
          <cell r="B652">
            <v>7429</v>
          </cell>
          <cell r="C652" t="str">
            <v>GEODREN CON TUBERIA CIRCULAR 100mm H=1.0 o DRENAFLEX CON TUBERÍA 100mm H=1.0</v>
          </cell>
          <cell r="D652">
            <v>49980</v>
          </cell>
        </row>
        <row r="653">
          <cell r="B653">
            <v>7430</v>
          </cell>
          <cell r="C653" t="str">
            <v>GEODREN CON TUBERIA CIRCULAR 100mm H=2.0 o DRENAFLEX CON TUBERÍA CIRCULAR 100mm H=2.0</v>
          </cell>
          <cell r="D653">
            <v>92820</v>
          </cell>
        </row>
        <row r="654">
          <cell r="B654">
            <v>7434</v>
          </cell>
          <cell r="C654" t="str">
            <v>DISCO DIAMANTADO ASFALTO-CONCRETO 14"/350mm, cortes aprox. 1.600 a 1.800 mts. de profundidad máxima hasta 100mm.</v>
          </cell>
          <cell r="D654">
            <v>535000</v>
          </cell>
        </row>
        <row r="655">
          <cell r="B655">
            <v>7436</v>
          </cell>
          <cell r="C655" t="str">
            <v>MOTOBOMBA SUMERGIBLE Ø 2" O 3" - INCLUYE COMBUSTIBLE</v>
          </cell>
          <cell r="D655">
            <v>70732</v>
          </cell>
        </row>
        <row r="656">
          <cell r="B656">
            <v>7437</v>
          </cell>
          <cell r="C656" t="str">
            <v>CORTADORA DE LADRILLO (SIN DISCO) - PROFUNDIDAD DE CORTE DE 10 A 17cm</v>
          </cell>
          <cell r="D656">
            <v>23800</v>
          </cell>
        </row>
        <row r="657">
          <cell r="B657">
            <v>7438</v>
          </cell>
          <cell r="C657" t="str">
            <v>RODILLO VIBROCOMPACTADOR TÁNDEM PEQUEÑO - MASA DE 2,5 A 3 TONELADAS - AMPLITUD DE COMPACTACIÓN DE 0.5 MM  - INCLUYE OPERARIO Y COMBUSTIBLE</v>
          </cell>
          <cell r="D657">
            <v>161158</v>
          </cell>
        </row>
        <row r="658">
          <cell r="B658">
            <v>7439</v>
          </cell>
          <cell r="C658" t="str">
            <v xml:space="preserve">MARTILLO DEMOLEDOR NEUMÁTICO - GOLPES POR MINUTO DE 1100 A 1680 - CONSUMO DE AIRE DE 57 A 85 CFM </v>
          </cell>
          <cell r="D658">
            <v>4983</v>
          </cell>
        </row>
        <row r="659">
          <cell r="B659">
            <v>7442</v>
          </cell>
          <cell r="C659" t="str">
            <v>FONDO DE JUNTA EN ESPUMA DE POLIETILENO DE BAJA DENSIDAD D= 16 mm</v>
          </cell>
          <cell r="D659">
            <v>1571</v>
          </cell>
        </row>
        <row r="660">
          <cell r="B660">
            <v>7443</v>
          </cell>
          <cell r="C660" t="str">
            <v>FONDO DE JUNTA EN ESPUMA DE POLIETILENO DE BAJA DENSIDAD D= 22 mm</v>
          </cell>
          <cell r="D660">
            <v>3123</v>
          </cell>
        </row>
        <row r="661">
          <cell r="B661">
            <v>7444</v>
          </cell>
          <cell r="C661" t="str">
            <v>TUBERIA PVC SANITARIA U.S. D=1 1/2"</v>
          </cell>
          <cell r="D661">
            <v>10080</v>
          </cell>
        </row>
        <row r="662">
          <cell r="B662">
            <v>7445</v>
          </cell>
          <cell r="C662" t="str">
            <v>ACOPLE UNIVERSAL D=6" (159 a 181mm) R1</v>
          </cell>
          <cell r="D662">
            <v>254660</v>
          </cell>
        </row>
        <row r="663">
          <cell r="B663">
            <v>7446</v>
          </cell>
          <cell r="C663" t="str">
            <v>ACOPLE UNIVERSAL D=8" (218 a 235mm) R1</v>
          </cell>
          <cell r="D663">
            <v>402220</v>
          </cell>
        </row>
        <row r="664">
          <cell r="B664">
            <v>7448</v>
          </cell>
          <cell r="C664" t="str">
            <v>ACOPLE UNIVERSAL D=12" (315 a 333mm) R1</v>
          </cell>
          <cell r="D664">
            <v>736610</v>
          </cell>
        </row>
        <row r="665">
          <cell r="B665">
            <v>7451</v>
          </cell>
          <cell r="C665" t="str">
            <v>ACERO FIGURADO No. 8 (Ø 1") F'y=60000 PSI</v>
          </cell>
          <cell r="D665">
            <v>2832</v>
          </cell>
        </row>
        <row r="666">
          <cell r="B666">
            <v>7452</v>
          </cell>
          <cell r="C666" t="str">
            <v>ACERO FIGURADO No. 10 (Ø 1 1/4") F'y=60000 PSI</v>
          </cell>
          <cell r="D666">
            <v>3332</v>
          </cell>
        </row>
        <row r="667">
          <cell r="B667">
            <v>7453</v>
          </cell>
          <cell r="C667" t="str">
            <v>UNION REPARACION HD EXTREMO LISO D=4"</v>
          </cell>
          <cell r="D667">
            <v>155890</v>
          </cell>
        </row>
        <row r="668">
          <cell r="B668">
            <v>7455</v>
          </cell>
          <cell r="C668" t="str">
            <v>CODO HD EXTREMO LISO 22.5ºX8"</v>
          </cell>
          <cell r="D668">
            <v>495834</v>
          </cell>
        </row>
        <row r="669">
          <cell r="B669">
            <v>7457</v>
          </cell>
          <cell r="C669" t="str">
            <v>TUBERIA CONDUIT GALVANIZADA IMC D=1"</v>
          </cell>
          <cell r="D669">
            <v>17433</v>
          </cell>
        </row>
        <row r="670">
          <cell r="B670">
            <v>7458</v>
          </cell>
          <cell r="C670" t="str">
            <v>TUBERIA CONDUIT GALVANIZADA IMC D=1 1/2"</v>
          </cell>
          <cell r="D670">
            <v>32205</v>
          </cell>
        </row>
        <row r="671">
          <cell r="B671">
            <v>7460</v>
          </cell>
          <cell r="C671" t="str">
            <v>TUBERIA CONDUIT GALVANIZADA EMT D=1 1/2"</v>
          </cell>
          <cell r="D671">
            <v>36050</v>
          </cell>
        </row>
        <row r="672">
          <cell r="B672">
            <v>7461</v>
          </cell>
          <cell r="C672" t="str">
            <v>ARENA LAVADA DE PEÑA</v>
          </cell>
          <cell r="D672">
            <v>81086</v>
          </cell>
        </row>
        <row r="673">
          <cell r="B673">
            <v>7462</v>
          </cell>
          <cell r="C673" t="str">
            <v>TRANSPORTE DE PETREOS</v>
          </cell>
          <cell r="D673">
            <v>1449</v>
          </cell>
        </row>
        <row r="674">
          <cell r="B674">
            <v>7463</v>
          </cell>
          <cell r="C674" t="str">
            <v>GEOTEXTIL NT 1600 o 351 NT</v>
          </cell>
          <cell r="D674">
            <v>3213</v>
          </cell>
        </row>
        <row r="675">
          <cell r="B675">
            <v>7464</v>
          </cell>
          <cell r="C675" t="str">
            <v>GEOTEXTIL NT 1800 o 401 NT</v>
          </cell>
          <cell r="D675">
            <v>4046</v>
          </cell>
        </row>
        <row r="676">
          <cell r="B676">
            <v>7465</v>
          </cell>
          <cell r="C676" t="str">
            <v>GEOTEXTIL NT 2000 o 451 NT</v>
          </cell>
          <cell r="D676">
            <v>4522</v>
          </cell>
        </row>
        <row r="677">
          <cell r="B677">
            <v>7466</v>
          </cell>
          <cell r="C677" t="str">
            <v>GEOTEXTIL T 1050</v>
          </cell>
          <cell r="D677">
            <v>5888</v>
          </cell>
        </row>
        <row r="678">
          <cell r="B678">
            <v>7467</v>
          </cell>
          <cell r="C678" t="str">
            <v>GEOTEXTIL T 1400 o 135 ST</v>
          </cell>
          <cell r="D678">
            <v>4578</v>
          </cell>
        </row>
        <row r="679">
          <cell r="B679">
            <v>7468</v>
          </cell>
          <cell r="C679" t="str">
            <v>GEOTEXTIL T 1700 o 200 ST</v>
          </cell>
          <cell r="D679">
            <v>3451</v>
          </cell>
        </row>
        <row r="680">
          <cell r="B680">
            <v>7471</v>
          </cell>
          <cell r="C680" t="str">
            <v>ENSAYO PARA DETERMINAR LA DENSIDAD DEL CEMENTO HIDRÁULICO. Norma técnica: NTC - 221  ASTM C188.</v>
          </cell>
          <cell r="D680">
            <v>71421</v>
          </cell>
        </row>
        <row r="681">
          <cell r="B681">
            <v>7472</v>
          </cell>
          <cell r="C681" t="str">
            <v>DETERMINACIÓN DEL TIEMPO DE FRAGUADO DEL CEMENTO HIDRÁULICO MEDIANTE AGUJA DE VICAT. Norma técnica: NTC - 118 ASTM C191.</v>
          </cell>
          <cell r="D681">
            <v>57120</v>
          </cell>
        </row>
        <row r="682">
          <cell r="B682">
            <v>7482</v>
          </cell>
          <cell r="C682" t="str">
            <v>EQUIVALENTE DE ARENA DE SUELOS Y AGREGADOS FINOS. Norma técnica: INV E 133-13 ASTM D2419 - 14.</v>
          </cell>
          <cell r="D682">
            <v>92000</v>
          </cell>
        </row>
        <row r="683">
          <cell r="B683">
            <v>7485</v>
          </cell>
          <cell r="C683" t="str">
            <v>RESISTENCIA A LA DEGRADACIÓN DE LOS AGREGADOS GRUESOS DE TAMAÑOS MAYORES DE 19 mm (¾") POR ABRASIÓN E IMPACTO EN LA MÁQUINA DE LOS ÁNGELES (CON TRITURACIÓN DE AGREGADOS). Norma técnica: INV E 219-13 NTC 93-2013.</v>
          </cell>
          <cell r="D683">
            <v>111265</v>
          </cell>
        </row>
        <row r="684">
          <cell r="B684">
            <v>7487</v>
          </cell>
          <cell r="C684" t="str">
            <v>VALOR DE AZUL DE METILENO EN AGREGADOS FINOS. Norma técnica: INV E 235-13</v>
          </cell>
          <cell r="D684">
            <v>155000</v>
          </cell>
        </row>
        <row r="685">
          <cell r="B685">
            <v>7488</v>
          </cell>
          <cell r="C685" t="str">
            <v>DETERMINACIÓN EN EL LABORATORIO DEL CONTENIDO DE AGUA (HUMEDAD) DE MUESTRAS DE SUELO, ROCA Y MEZCLAS DE SUELO - AGREGADO. Norma técnica: INV E 122-13 NTC-1495-13 ASTM D2216 - 10.</v>
          </cell>
          <cell r="D685">
            <v>10115</v>
          </cell>
        </row>
        <row r="686">
          <cell r="B686">
            <v>7489</v>
          </cell>
          <cell r="C686" t="str">
            <v>DETERMINACIÓN DE LA DENSIDAD (PESO UNITARIO) DE MUESTRAS DE SUELO. Norma técnica: ASTM D7263 - 09(2018).</v>
          </cell>
          <cell r="D686">
            <v>32000</v>
          </cell>
        </row>
        <row r="687">
          <cell r="B687">
            <v>7490</v>
          </cell>
          <cell r="C687" t="str">
            <v>DETERMINACIÓN DE LOS TAMAÑOS DE LAS PARTÍCULAS DE LOS SUELOS (GRANULOMETRÍA  POR TAMIZADO E HIDROMETRÍA). Norma técnica: INV E 123-13 ASTM D422 - 63(1998).</v>
          </cell>
          <cell r="D687">
            <v>148750</v>
          </cell>
        </row>
        <row r="688">
          <cell r="B688">
            <v>7493</v>
          </cell>
          <cell r="C688" t="str">
            <v>DETERMINACIÓN DE LA CANTIDAD DE MATERIAL QUE PASA EL TAMIZ DE 75 UM (N° 200) EN LOS AGREGADOS PÉTREOS MEDIANTE LAVADO. Norma técnica: INV E 214-13 NTC 78-1995</v>
          </cell>
          <cell r="D688">
            <v>42364</v>
          </cell>
        </row>
        <row r="689">
          <cell r="B689">
            <v>7494</v>
          </cell>
          <cell r="C689" t="str">
            <v>DETERMINACIÓN DE LA GRAVEDAD ESPECÍFICA DE LAS PARTÍCULAS SÓLIDAS DE LOS SUELOS Y DEL LLENANTE MINERAL, EMPLEANDO UN PICNÓMETRO CON AGUA. Norma técnica: INV E - 128 -13 ASTM D854 - 14</v>
          </cell>
          <cell r="D689">
            <v>51765</v>
          </cell>
        </row>
        <row r="690">
          <cell r="B690">
            <v>7496</v>
          </cell>
          <cell r="C690" t="str">
            <v>DETERMINACIÓN DE LOS FACTORES DE CONTRACCIÓN DE LOS SUELOS. Norma técnica: INV E 127-13 NTC-1503-01 ASTM D427 - 04.</v>
          </cell>
          <cell r="D690">
            <v>77945</v>
          </cell>
        </row>
        <row r="691">
          <cell r="B691">
            <v>7497</v>
          </cell>
          <cell r="C691" t="str">
            <v>DETERMINACIÓN DEL CONTENIDO ORGÁNICO DE UN SUELO MEDIANTE EL ENSAYO DE PÉRDIDA POR IGNICIÓN. Norma técnica: INV E 121-13 AASHTO T 267.</v>
          </cell>
          <cell r="D691">
            <v>62713</v>
          </cell>
        </row>
        <row r="692">
          <cell r="B692">
            <v>7501</v>
          </cell>
          <cell r="C692" t="str">
            <v>CONSOLIDACIÓN UNIDIMENSIONAL DE SUELOS - MÉTODO B (RÁPIDA). Norma técnica: INV E 151-13 NTC-1917-00 ASTM D2435 / D2435M - 11.</v>
          </cell>
          <cell r="D692">
            <v>268940</v>
          </cell>
        </row>
        <row r="693">
          <cell r="B693">
            <v>7502</v>
          </cell>
          <cell r="C693" t="str">
            <v>CONSOLIDACIÓN UNIDIMENSIONAL DE SUELOS - MÉTODO A (LENTA). Norma técnica: INV E 151-13 NTC-1917-00 ASTM D2435 / D2435M - 11.</v>
          </cell>
          <cell r="D693">
            <v>600000</v>
          </cell>
        </row>
        <row r="694">
          <cell r="B694">
            <v>7503</v>
          </cell>
          <cell r="C694" t="str">
            <v>CONSOLIDACIÓN UNIDIMENSIONAL DE SUELOS - (DOBLE CICLO DE CARGA Y DESCARGA). Norma técnica: INV E 151-13 NTC-1917-00 ASTM D2435 / D2435M - 11.</v>
          </cell>
          <cell r="D694">
            <v>596428</v>
          </cell>
        </row>
        <row r="695">
          <cell r="B695">
            <v>7511</v>
          </cell>
          <cell r="C695" t="str">
            <v>CBR DE SUELOS COMPACTADOS EN EL LABORATORIO (SUELOS GRANULARES). Norma técnica: INV E 148-13 NTC-2122-13 ASTM D1883 - 16.</v>
          </cell>
          <cell r="D695">
            <v>280840</v>
          </cell>
        </row>
        <row r="696">
          <cell r="B696">
            <v>7520</v>
          </cell>
          <cell r="C696" t="str">
            <v>RELACIONES HUMEDAD - PESO UNITARIO SECO EN LOS SUELOS (ENSAYO NORMAL DE COMPACTACIÓN). Norma técnica: INV E 141-13 ASTM D698 - 12e2.</v>
          </cell>
          <cell r="D696">
            <v>120190</v>
          </cell>
        </row>
        <row r="697">
          <cell r="B697">
            <v>7523</v>
          </cell>
          <cell r="C697" t="str">
            <v>OBTENCIÓN DE NÚCLEOS DE CONCRETO ENDURECIDO. NÚCLEOS DE 3". Norma técnica: INV E 418-13 NTC 3658.</v>
          </cell>
          <cell r="D697">
            <v>164792</v>
          </cell>
        </row>
        <row r="698">
          <cell r="B698">
            <v>7524</v>
          </cell>
          <cell r="C698" t="str">
            <v>OBTENCIÓN DE NÚCLEOS DE CONCRETO ENDURECIDO. NÚCLEOS DE 4". Norma técnica: INV E 418-13 NTC 3658.</v>
          </cell>
          <cell r="D698">
            <v>196350</v>
          </cell>
        </row>
        <row r="699">
          <cell r="B699">
            <v>7530</v>
          </cell>
          <cell r="C699" t="str">
            <v>EXTRACCIÓN DE TESTIGOS DE PAVIMENTOS ASFÁLTICOS MEDIANTE NÚCLEOS DE 4". Norma técnica: INV E-758-13 ASTM D 5361.</v>
          </cell>
          <cell r="D699">
            <v>92106</v>
          </cell>
        </row>
        <row r="700">
          <cell r="B700">
            <v>7542</v>
          </cell>
          <cell r="C700" t="str">
            <v>RESISTENCIA A LA COMPRESIÓN DE CILINDROS DE CONCRETO (MOLDEADOS O NÚCLEOS). Norma técnica: INV E - 410 -13 NTC - 673 ASTM C 39/C 39M.</v>
          </cell>
          <cell r="D700">
            <v>5236</v>
          </cell>
        </row>
        <row r="701">
          <cell r="B701">
            <v>7544</v>
          </cell>
          <cell r="C701" t="str">
            <v>TRACCIÓN INDIRECTA DE CILINDROS DE CONCRETO. Norma técnica: INV E - 411 -13 NTC - 722 ASTM C496/C496M.</v>
          </cell>
          <cell r="D701">
            <v>17374</v>
          </cell>
        </row>
        <row r="702">
          <cell r="B702">
            <v>7550</v>
          </cell>
          <cell r="C702" t="str">
            <v>ENSAYO DE ADHERENCIA EN BANDEJA. Norma técnica: INV E – 740 - 13.</v>
          </cell>
          <cell r="D702">
            <v>134600</v>
          </cell>
        </row>
        <row r="703">
          <cell r="B703">
            <v>7551</v>
          </cell>
          <cell r="C703" t="str">
            <v>ESTABILIDAD Y FLUJO DE MEZCLAS ASFÁLTICAS EN CALIENTE EMPLEANDO EL EQUIPO MARSHALL (Una probeta). Norma técnica: INV E – 748 - 13 ASTM D6926 ASTM D6927.</v>
          </cell>
          <cell r="D703">
            <v>47600</v>
          </cell>
        </row>
        <row r="704">
          <cell r="B704">
            <v>7554</v>
          </cell>
          <cell r="C704" t="str">
            <v>SEÑALIZACION TUBULAR COLOMBINA PLASTICA</v>
          </cell>
          <cell r="D704">
            <v>43962</v>
          </cell>
        </row>
        <row r="705">
          <cell r="B705">
            <v>7555</v>
          </cell>
          <cell r="C705" t="str">
            <v>CINTA DE SEÑALIZACION CAL 4 (ROLLO 500mx0.10m)</v>
          </cell>
          <cell r="D705">
            <v>37188</v>
          </cell>
        </row>
        <row r="706">
          <cell r="B706">
            <v>7556</v>
          </cell>
          <cell r="C706" t="str">
            <v>PLASTICO NEGRO CALIBRE 6</v>
          </cell>
          <cell r="D706">
            <v>1312</v>
          </cell>
        </row>
        <row r="707">
          <cell r="B707">
            <v>7557</v>
          </cell>
          <cell r="C707" t="str">
            <v>BOLSA DE LONA</v>
          </cell>
          <cell r="D707">
            <v>1018</v>
          </cell>
        </row>
        <row r="708">
          <cell r="B708">
            <v>7558</v>
          </cell>
          <cell r="C708" t="str">
            <v>BAÑO TIPO FLUSHING</v>
          </cell>
          <cell r="D708">
            <v>465433</v>
          </cell>
        </row>
        <row r="709">
          <cell r="B709">
            <v>7559</v>
          </cell>
          <cell r="C709" t="str">
            <v>TELA VERDE DE CERRAMIENTO (2.10mx250)</v>
          </cell>
          <cell r="D709">
            <v>793</v>
          </cell>
        </row>
        <row r="710">
          <cell r="B710">
            <v>7560</v>
          </cell>
          <cell r="C710" t="str">
            <v>POLISOMBRA 65% (1x7m) R-800 NEGRA</v>
          </cell>
          <cell r="D710">
            <v>1687</v>
          </cell>
        </row>
        <row r="711">
          <cell r="B711">
            <v>7561</v>
          </cell>
          <cell r="C711" t="str">
            <v>POLISOMBRA 47% (4x100m)</v>
          </cell>
          <cell r="D711">
            <v>1112</v>
          </cell>
        </row>
        <row r="712">
          <cell r="B712">
            <v>7562</v>
          </cell>
          <cell r="C712" t="str">
            <v>POSTE ROLLIZO D= 12cm a 15cm</v>
          </cell>
          <cell r="D712">
            <v>8715</v>
          </cell>
        </row>
        <row r="713">
          <cell r="B713">
            <v>7567</v>
          </cell>
          <cell r="C713" t="str">
            <v>SEÑAL EN POLIETILENO ALVEOLAR PARE-SIGA 45cms. DECORADA CON REFLECTIVO, GRADO ALTA INTENSIDAD</v>
          </cell>
          <cell r="D713">
            <v>85680</v>
          </cell>
        </row>
        <row r="714">
          <cell r="B714">
            <v>7568</v>
          </cell>
          <cell r="C714" t="str">
            <v>EXTINTOR x 5LB</v>
          </cell>
          <cell r="D714">
            <v>27000</v>
          </cell>
        </row>
        <row r="715">
          <cell r="B715">
            <v>7569</v>
          </cell>
          <cell r="C715" t="str">
            <v>BOTIQUIN PRIMEROS AUXILIOS CON MEDICAMENTOS DE 22CM X 27CM</v>
          </cell>
          <cell r="D715">
            <v>51308</v>
          </cell>
        </row>
        <row r="716">
          <cell r="B716">
            <v>7570</v>
          </cell>
          <cell r="C716" t="str">
            <v>CAMILLA EN MADERA NUEVA 0.70 x 1.4MT</v>
          </cell>
          <cell r="D716">
            <v>250</v>
          </cell>
        </row>
        <row r="717">
          <cell r="B717">
            <v>7571</v>
          </cell>
          <cell r="C717" t="str">
            <v>CONOS H= 0,9- 1,0mt</v>
          </cell>
          <cell r="D717">
            <v>89250</v>
          </cell>
        </row>
        <row r="718">
          <cell r="B718">
            <v>7575</v>
          </cell>
          <cell r="C718" t="str">
            <v>CAPA IMPERMEABLE CALIBRE 14 - 16</v>
          </cell>
          <cell r="D718">
            <v>31300</v>
          </cell>
        </row>
        <row r="719">
          <cell r="B719">
            <v>7576</v>
          </cell>
          <cell r="C719" t="str">
            <v>PROTECCION AUDITIVA DE INSERTAR (PAR)</v>
          </cell>
          <cell r="D719">
            <v>630</v>
          </cell>
        </row>
        <row r="720">
          <cell r="B720">
            <v>7577</v>
          </cell>
          <cell r="C720" t="str">
            <v>GAFAS DE SEGURIDAD</v>
          </cell>
          <cell r="D720">
            <v>4641</v>
          </cell>
        </row>
        <row r="721">
          <cell r="B721">
            <v>7578</v>
          </cell>
          <cell r="C721" t="str">
            <v>GUANTES DE VAQUETA</v>
          </cell>
          <cell r="D721">
            <v>5831</v>
          </cell>
        </row>
        <row r="722">
          <cell r="B722">
            <v>7579</v>
          </cell>
          <cell r="C722" t="str">
            <v>MASCARILLA DESECHABLE</v>
          </cell>
          <cell r="D722">
            <v>620</v>
          </cell>
        </row>
        <row r="723">
          <cell r="B723">
            <v>7580</v>
          </cell>
          <cell r="C723" t="str">
            <v>CASCO DE SEGURIDAD DIELECTRICO</v>
          </cell>
          <cell r="D723">
            <v>20111</v>
          </cell>
        </row>
        <row r="724">
          <cell r="B724">
            <v>7582</v>
          </cell>
          <cell r="C724" t="str">
            <v>PETO EN CARNAZA</v>
          </cell>
          <cell r="D724">
            <v>17850</v>
          </cell>
        </row>
        <row r="725">
          <cell r="B725">
            <v>7583</v>
          </cell>
          <cell r="C725" t="str">
            <v>PROTECTOR AUDITIVO TIPO COPA</v>
          </cell>
          <cell r="D725">
            <v>18921</v>
          </cell>
        </row>
        <row r="726">
          <cell r="B726">
            <v>7585</v>
          </cell>
          <cell r="C726" t="str">
            <v>SARDINEL ALTO RAMPA A86</v>
          </cell>
          <cell r="D726">
            <v>37404</v>
          </cell>
        </row>
        <row r="727">
          <cell r="B727">
            <v>7586</v>
          </cell>
          <cell r="C727" t="str">
            <v>ESTOPEROL 10 cm x 3 cm (NO INCLUYE ELEMENTOS DE ANCLAJE)</v>
          </cell>
          <cell r="D727">
            <v>2380</v>
          </cell>
        </row>
        <row r="728">
          <cell r="B728">
            <v>7587</v>
          </cell>
          <cell r="C728" t="str">
            <v>PEGANTE EPOXICO DE DOS COMPONENTES</v>
          </cell>
          <cell r="D728">
            <v>109868</v>
          </cell>
        </row>
        <row r="729">
          <cell r="B729">
            <v>7596</v>
          </cell>
          <cell r="C729" t="str">
            <v>VIBRADOR DE EJE FLEXIBLE A COMBUSTIÓN - POTENCIA DE 5 A 7 HP</v>
          </cell>
          <cell r="D729">
            <v>29163</v>
          </cell>
        </row>
        <row r="730">
          <cell r="B730">
            <v>7598</v>
          </cell>
          <cell r="C730" t="str">
            <v>TRITURADO 1-1/2"</v>
          </cell>
          <cell r="D730">
            <v>61642</v>
          </cell>
        </row>
        <row r="731">
          <cell r="B731">
            <v>7603</v>
          </cell>
          <cell r="C731" t="str">
            <v>TUBERIA GRP 300mm (300mm-800mm PRESION) PN10 BAR SN 5000. No Incluye Transporte.</v>
          </cell>
          <cell r="D731">
            <v>446112</v>
          </cell>
        </row>
        <row r="732">
          <cell r="B732">
            <v>7604</v>
          </cell>
          <cell r="C732" t="str">
            <v>TUBERIA GRP 400mm (300mm-800mm PRESION) PN 10 BAR SN 5000. No Incluye Transporte.</v>
          </cell>
          <cell r="D732">
            <v>585902</v>
          </cell>
        </row>
        <row r="733">
          <cell r="B733">
            <v>7606</v>
          </cell>
          <cell r="C733" t="str">
            <v>TUBERIA GRP 500mm (300mm-800mm PRESION) PN 10 BAR SN 5000. No Incluye Transporte.</v>
          </cell>
          <cell r="D733">
            <v>769129</v>
          </cell>
        </row>
        <row r="734">
          <cell r="B734">
            <v>7607</v>
          </cell>
          <cell r="C734" t="str">
            <v>TUBERIA GRP 600mm (300mm-800mm PRESION) PN 10 BAR SN 5000. NO INCLUYE TRANSPORTE</v>
          </cell>
          <cell r="D734">
            <v>903352</v>
          </cell>
        </row>
        <row r="735">
          <cell r="B735">
            <v>7608</v>
          </cell>
          <cell r="C735" t="str">
            <v>TUBERIA GRP 700mm (300mm-800mm PRESION) PN 10 BAR SN 5000. NO INCLUYE TRANSPORTE</v>
          </cell>
          <cell r="D735">
            <v>1127487</v>
          </cell>
        </row>
        <row r="736">
          <cell r="B736">
            <v>7610</v>
          </cell>
          <cell r="C736" t="str">
            <v>GEOMALLA TENSAR BX 1100 \ FORTGRID BX 30</v>
          </cell>
          <cell r="D736">
            <v>8996</v>
          </cell>
        </row>
        <row r="737">
          <cell r="B737">
            <v>7611</v>
          </cell>
          <cell r="C737" t="str">
            <v>GEOMALLA TENSAR BX 1200 \ FORTGRID BX 50</v>
          </cell>
          <cell r="D737">
            <v>13828</v>
          </cell>
        </row>
        <row r="738">
          <cell r="B738">
            <v>7613</v>
          </cell>
          <cell r="C738" t="str">
            <v>TUBERIA GRP 800mm (300mm-800mm PRESION) PN 10 BAR SN 5000. No Incluye Transporte.</v>
          </cell>
          <cell r="D738">
            <v>1387591</v>
          </cell>
        </row>
        <row r="739">
          <cell r="B739">
            <v>7614</v>
          </cell>
          <cell r="C739" t="str">
            <v>TUBERIA GRP 900mm (600mm-2400mm FLUJO LIBRE) PN 10 BAR SN 5000. No Incluye Transporte.</v>
          </cell>
          <cell r="D739">
            <v>1687539</v>
          </cell>
        </row>
        <row r="740">
          <cell r="B740">
            <v>7615</v>
          </cell>
          <cell r="C740" t="str">
            <v>TUBERIA GRP 1000mm (600mm-2400mm FLUJO LIBRE) PN 1 BAR SN 5000. No Incluye Transporte.</v>
          </cell>
          <cell r="D740">
            <v>1906296</v>
          </cell>
        </row>
        <row r="741">
          <cell r="B741">
            <v>7616</v>
          </cell>
          <cell r="C741" t="str">
            <v>TUBERIA GRP 1100mm (600mm-2400mm FLUJO LIBRE) PN 1 BAR SN 5000. No Incluye Transporte.</v>
          </cell>
          <cell r="D741">
            <v>2237315</v>
          </cell>
        </row>
        <row r="742">
          <cell r="B742">
            <v>7617</v>
          </cell>
          <cell r="C742" t="str">
            <v>TUBERIA GRP 1200mm (600mm-2400mm FLUJO LIBRE) PN 1 BAR SN 5000. NO INCLUYE TRANSPORTE.</v>
          </cell>
          <cell r="D742">
            <v>2622132</v>
          </cell>
        </row>
        <row r="743">
          <cell r="B743">
            <v>7618</v>
          </cell>
          <cell r="C743" t="str">
            <v>TUBERIA GRP 1300 (600mm-2400mm FLUJO LIBRE) PN 1 BAR SN 5000. NO INCLUYE TRANSPORTE</v>
          </cell>
          <cell r="D743">
            <v>3015790</v>
          </cell>
        </row>
        <row r="744">
          <cell r="B744">
            <v>7619</v>
          </cell>
          <cell r="C744" t="str">
            <v>TUBERIA GRP 1400 (600mm-2400mm FLUJO LIBRE) PN 1 BAR SN 5000. NO INCLUYE TRANSPORTE</v>
          </cell>
          <cell r="D744">
            <v>3417054</v>
          </cell>
        </row>
        <row r="745">
          <cell r="B745">
            <v>7620</v>
          </cell>
          <cell r="C745" t="str">
            <v>TUBERIA GRP 1500 (600mm-2400mm FLUJO LIBRE) PN 1 BAR SN 5000. NO INCLUYE TRANSPORTE</v>
          </cell>
          <cell r="D745">
            <v>3890795</v>
          </cell>
        </row>
        <row r="746">
          <cell r="B746">
            <v>7621</v>
          </cell>
          <cell r="C746" t="str">
            <v>TUBERIA GRP 1600 (600mm-2400mm FLUJO LIBRE) PN 1 BAR SN 5000. NO INCLUYE TRANSPORTE</v>
          </cell>
          <cell r="D746">
            <v>4388982</v>
          </cell>
        </row>
        <row r="747">
          <cell r="B747">
            <v>7622</v>
          </cell>
          <cell r="C747" t="str">
            <v>TUBERIA GRP 1700 (600mm-2400mm FLUJO LIBRE) PN 1 BAR SN 5000. NO INCLUYE TRANSPORTE</v>
          </cell>
          <cell r="D747">
            <v>4911760</v>
          </cell>
        </row>
        <row r="748">
          <cell r="B748">
            <v>7626</v>
          </cell>
          <cell r="C748" t="str">
            <v>ACOPLE GRP 300mm (PN 10 Bar) No Incluye Transporte.</v>
          </cell>
          <cell r="D748">
            <v>693590</v>
          </cell>
        </row>
        <row r="749">
          <cell r="B749">
            <v>7627</v>
          </cell>
          <cell r="C749" t="str">
            <v>ACOPLE GRP 350mm (PN 10 Bar) No Incluye Transporte.</v>
          </cell>
          <cell r="D749">
            <v>737466</v>
          </cell>
        </row>
        <row r="750">
          <cell r="B750">
            <v>7628</v>
          </cell>
          <cell r="C750" t="str">
            <v>ACOPLE GRP 400mm (PN 10 Bar) - NO INCLUYE TRANSPORTE</v>
          </cell>
          <cell r="D750">
            <v>781342</v>
          </cell>
        </row>
        <row r="751">
          <cell r="B751">
            <v>7630</v>
          </cell>
          <cell r="C751" t="str">
            <v>ACOPLE GRP 500mm (PN 10 Bar) - NO INCLUYE TRANSPORTE</v>
          </cell>
          <cell r="D751">
            <v>849070</v>
          </cell>
        </row>
        <row r="752">
          <cell r="B752">
            <v>7631</v>
          </cell>
          <cell r="C752" t="str">
            <v>ACOPLE GRP 600mm (PN 10 Bar) - NO INCLUYE TRANSPORTE</v>
          </cell>
          <cell r="D752">
            <v>1164657</v>
          </cell>
        </row>
        <row r="753">
          <cell r="B753">
            <v>7632</v>
          </cell>
          <cell r="C753" t="str">
            <v>ACOPLE GRP 700mm (PN 10 Bar) - NO INCLUYE TRANSPORTE</v>
          </cell>
          <cell r="D753">
            <v>1284961</v>
          </cell>
        </row>
        <row r="754">
          <cell r="B754">
            <v>7633</v>
          </cell>
          <cell r="C754" t="str">
            <v>ACOPLE GRP 800mm (PN 10 Bar) - NO INCLUYE TRANSPORTE</v>
          </cell>
          <cell r="D754">
            <v>1437720</v>
          </cell>
        </row>
        <row r="755">
          <cell r="B755">
            <v>7634</v>
          </cell>
          <cell r="C755" t="str">
            <v>ACOPLE GRP 900mm (PN 10 Bar) - NO INCLUYE TRANSPORTE</v>
          </cell>
          <cell r="D755">
            <v>1594970</v>
          </cell>
        </row>
        <row r="756">
          <cell r="B756">
            <v>7635</v>
          </cell>
          <cell r="C756" t="str">
            <v>ACOPLE GRP 1000mm  (PN 1 BAR) - NO INCLUYE TRANSPORTE</v>
          </cell>
          <cell r="D756">
            <v>949851</v>
          </cell>
        </row>
        <row r="757">
          <cell r="B757">
            <v>7636</v>
          </cell>
          <cell r="C757" t="str">
            <v>ACOPLE GRP 1100mm  (PN 1 BAR) - NO INCLUYE TRANSPORTE</v>
          </cell>
          <cell r="D757">
            <v>1015727</v>
          </cell>
        </row>
        <row r="758">
          <cell r="B758">
            <v>7637</v>
          </cell>
          <cell r="C758" t="str">
            <v>ACOPLE GRP 1200mm  (PN 1 BAR) - NO INCLUYE TRANSPORTE</v>
          </cell>
          <cell r="D758">
            <v>1200393</v>
          </cell>
        </row>
        <row r="759">
          <cell r="B759">
            <v>7638</v>
          </cell>
          <cell r="C759" t="str">
            <v>ACOPLE GRP 1300mm  (PN 1 BAR) - NO INCLUYE TRANSPORTE</v>
          </cell>
          <cell r="D759">
            <v>1591932</v>
          </cell>
        </row>
        <row r="760">
          <cell r="B760">
            <v>7639</v>
          </cell>
          <cell r="C760" t="str">
            <v>ACOPLE GRP 1400mm  (PN 1 BAR)</v>
          </cell>
          <cell r="D760">
            <v>1697812</v>
          </cell>
        </row>
        <row r="761">
          <cell r="B761">
            <v>7640</v>
          </cell>
          <cell r="C761" t="str">
            <v>ACOPLE GRP 1500mm  (PN 1 BAR) - NO INCLUYE TRANSPORTE</v>
          </cell>
          <cell r="D761">
            <v>1828085</v>
          </cell>
        </row>
        <row r="762">
          <cell r="B762">
            <v>7641</v>
          </cell>
          <cell r="C762" t="str">
            <v>ACOPLE GRP 1600mm  (PN 1 BAR)</v>
          </cell>
          <cell r="D762">
            <v>2018415</v>
          </cell>
        </row>
        <row r="763">
          <cell r="B763">
            <v>7642</v>
          </cell>
          <cell r="C763" t="str">
            <v>ACOPLE GRP 1700mm  (PN 1 BAR)</v>
          </cell>
          <cell r="D763">
            <v>2128441</v>
          </cell>
        </row>
        <row r="764">
          <cell r="B764">
            <v>7643</v>
          </cell>
          <cell r="C764" t="str">
            <v>ACOPLE GRP 1800mm  (PN 1 BAR) - NO INCLUYE TRANSPORTE</v>
          </cell>
          <cell r="D764">
            <v>2367983</v>
          </cell>
        </row>
        <row r="765">
          <cell r="B765">
            <v>7644</v>
          </cell>
          <cell r="C765" t="str">
            <v>ACOPLE GRP 2000mm  (PN 1 BAR) - NO INCLUYE TRANSPORTE</v>
          </cell>
          <cell r="D765">
            <v>2596806</v>
          </cell>
        </row>
        <row r="766">
          <cell r="B766">
            <v>7645</v>
          </cell>
          <cell r="C766" t="str">
            <v>TUBERIA GRP 1800 (600mm-2400mm FLUJO LIBRE) PN 1 BAR SN 5000 - NO INCLUYE TRANSPORTE</v>
          </cell>
          <cell r="D766">
            <v>5484880</v>
          </cell>
        </row>
        <row r="767">
          <cell r="B767">
            <v>7646</v>
          </cell>
          <cell r="C767" t="str">
            <v>TUBERIA GRP 2000 (600mm-2400mm FLUJO LIBRE) PN 1 BAR SN 5000 - NO INCLUYE TRANSPORTE</v>
          </cell>
          <cell r="D767">
            <v>6679631</v>
          </cell>
        </row>
        <row r="768">
          <cell r="B768">
            <v>7647</v>
          </cell>
          <cell r="C768" t="str">
            <v>ACOPLE GRP 2400mm - PN 1 BAR - NO INCLUYE TRANSPORTE</v>
          </cell>
          <cell r="D768">
            <v>3109876</v>
          </cell>
        </row>
        <row r="769">
          <cell r="B769">
            <v>7648</v>
          </cell>
          <cell r="C769" t="str">
            <v>TUBERIA GRP 2400 (600mm-2400mm FLUJO LIBRE) - PN 1 BAR SN 5000 - NO INCLUYE TRANSPORTE</v>
          </cell>
          <cell r="D769">
            <v>9469343</v>
          </cell>
        </row>
        <row r="770">
          <cell r="B770">
            <v>7650</v>
          </cell>
          <cell r="C770" t="str">
            <v>RECUBRIMIENTO BARRERA EPOXICO</v>
          </cell>
          <cell r="D770">
            <v>171785</v>
          </cell>
        </row>
        <row r="771">
          <cell r="B771">
            <v>7651</v>
          </cell>
          <cell r="C771" t="str">
            <v>CATALIZADOR BARRERA EPOXICA COMPONENTE B</v>
          </cell>
          <cell r="D771">
            <v>110509</v>
          </cell>
        </row>
        <row r="772">
          <cell r="B772">
            <v>7652</v>
          </cell>
          <cell r="C772" t="str">
            <v>RECUBRIMIENTO EN ESMALTE URETANO GRIS</v>
          </cell>
          <cell r="D772">
            <v>226271</v>
          </cell>
        </row>
        <row r="773">
          <cell r="B773">
            <v>7653</v>
          </cell>
          <cell r="C773" t="str">
            <v>CATALIZADOR ESMALTE  URETANO (COMPONENTE B)</v>
          </cell>
          <cell r="D773">
            <v>360000</v>
          </cell>
        </row>
        <row r="774">
          <cell r="B774">
            <v>7654</v>
          </cell>
          <cell r="C774" t="str">
            <v>DISOLVENTE EPOXICO</v>
          </cell>
          <cell r="D774">
            <v>48000</v>
          </cell>
        </row>
        <row r="775">
          <cell r="B775">
            <v>7655</v>
          </cell>
          <cell r="C775" t="str">
            <v>DISOLVENTE URETANO</v>
          </cell>
          <cell r="D775">
            <v>44000</v>
          </cell>
        </row>
        <row r="776">
          <cell r="B776">
            <v>7656</v>
          </cell>
          <cell r="C776" t="str">
            <v>IMPRIMANTE EPOXICO RICO EN ZINC</v>
          </cell>
          <cell r="D776">
            <v>145000</v>
          </cell>
        </row>
        <row r="777">
          <cell r="B777">
            <v>7657</v>
          </cell>
          <cell r="C777" t="str">
            <v>CATALIZADOR PARA IMPRIMANTE EPOXICO RICO EN ZINC</v>
          </cell>
          <cell r="D777">
            <v>122505</v>
          </cell>
        </row>
        <row r="778">
          <cell r="B778">
            <v>7658</v>
          </cell>
          <cell r="C778" t="str">
            <v>MEZCLA ASFÁLTICA EN CALIENTE CON ASFALTO MODIFICADO CON GRANO DE CAUCHO RECICLADO (GCR)</v>
          </cell>
          <cell r="D778">
            <v>821100</v>
          </cell>
        </row>
        <row r="779">
          <cell r="B779">
            <v>7664</v>
          </cell>
          <cell r="C779" t="str">
            <v>SEÑALETICA SITP 1-2 RUTAS H=3.75 CON O SIN CENEFA</v>
          </cell>
          <cell r="D779">
            <v>1026607</v>
          </cell>
        </row>
        <row r="780">
          <cell r="B780">
            <v>7680</v>
          </cell>
          <cell r="C780" t="str">
            <v>PINTURA EN ESMALTE DOMESTICO</v>
          </cell>
          <cell r="D780">
            <v>55330</v>
          </cell>
        </row>
        <row r="781">
          <cell r="B781">
            <v>7686</v>
          </cell>
          <cell r="C781" t="str">
            <v>BASE GRANULAR BG_B CON RECICLADO DE CONCRETO HIDRAULICO</v>
          </cell>
          <cell r="D781">
            <v>67949</v>
          </cell>
        </row>
        <row r="782">
          <cell r="B782">
            <v>7687</v>
          </cell>
          <cell r="C782" t="str">
            <v>BASE GRANULAR BG_A CON RECICLADO DE CONCRETO HIDRAULICO</v>
          </cell>
          <cell r="D782">
            <v>80742</v>
          </cell>
        </row>
        <row r="783">
          <cell r="B783">
            <v>7688</v>
          </cell>
          <cell r="C783" t="str">
            <v>BASE GRANULAR BG_C CON RECICLADO DE CONCRETO HIDRAULICO</v>
          </cell>
          <cell r="D783">
            <v>66045</v>
          </cell>
        </row>
        <row r="784">
          <cell r="B784">
            <v>7689</v>
          </cell>
          <cell r="C784" t="str">
            <v>SUBBASE GRANULAR SBG_A CON RECICLADO DE CONCRETO HIDRAULICO</v>
          </cell>
          <cell r="D784">
            <v>68663</v>
          </cell>
        </row>
        <row r="785">
          <cell r="B785">
            <v>7690</v>
          </cell>
          <cell r="C785" t="str">
            <v>SUBBASE GRANULAR SBG_B CON RECICLADO DE CONCRETO HIDRAULICO</v>
          </cell>
          <cell r="D785">
            <v>61523</v>
          </cell>
        </row>
        <row r="786">
          <cell r="B786">
            <v>7691</v>
          </cell>
          <cell r="C786" t="str">
            <v>SUBBASE GRANULAR SBG_C CON RECICLADO DE CONCRETO HIDRAULICO</v>
          </cell>
          <cell r="D786">
            <v>61523</v>
          </cell>
        </row>
        <row r="787">
          <cell r="B787">
            <v>7692</v>
          </cell>
          <cell r="C787" t="str">
            <v>SUBBASE GRANULAR CON RECICLADO DE CONCRETO ASFALTICO</v>
          </cell>
          <cell r="D787">
            <v>59500</v>
          </cell>
        </row>
        <row r="788">
          <cell r="B788">
            <v>7695</v>
          </cell>
          <cell r="C788" t="str">
            <v>SIERRA ELÉCTRICA CALADORA - POTENCIA DE 500 A 563 W</v>
          </cell>
          <cell r="D788">
            <v>1413</v>
          </cell>
        </row>
        <row r="789">
          <cell r="B789">
            <v>7696</v>
          </cell>
          <cell r="C789" t="str">
            <v>DESTORNILLADOR DE IMPACTO</v>
          </cell>
          <cell r="D789">
            <v>1636</v>
          </cell>
        </row>
        <row r="790">
          <cell r="B790">
            <v>7697</v>
          </cell>
          <cell r="C790" t="str">
            <v>PLANTA ELECTRICA POTENCIA ELÉCTRICA GENERADA 4KW - INCLUYE COMBUSTIBLE</v>
          </cell>
          <cell r="D790">
            <v>6464</v>
          </cell>
        </row>
        <row r="791">
          <cell r="B791">
            <v>7698</v>
          </cell>
          <cell r="C791" t="str">
            <v>PULIDORA MANUAL ELECTRICA</v>
          </cell>
          <cell r="D791">
            <v>1636</v>
          </cell>
        </row>
        <row r="792">
          <cell r="B792">
            <v>7699</v>
          </cell>
          <cell r="C792" t="str">
            <v>DISCO DE CORTE METAL 7 X 1/8"</v>
          </cell>
          <cell r="D792">
            <v>4640</v>
          </cell>
        </row>
        <row r="793">
          <cell r="B793">
            <v>7700</v>
          </cell>
          <cell r="C793" t="str">
            <v>DISCO ABRASIVO DESBASTE METAL 7 X 1/4"</v>
          </cell>
          <cell r="D793">
            <v>7600</v>
          </cell>
        </row>
        <row r="794">
          <cell r="B794">
            <v>7701</v>
          </cell>
          <cell r="C794" t="str">
            <v>TALADRO ROTOPERCUTOR - POTENCIA DE 860 A 1030 WATTS</v>
          </cell>
          <cell r="D794">
            <v>3421</v>
          </cell>
        </row>
        <row r="795">
          <cell r="B795">
            <v>7702</v>
          </cell>
          <cell r="C795" t="str">
            <v>PISO EN ALUMINIO PARA PUENTES PEATONALES Y ESTACIONES TRANSMILENIO EN ALEACIÓN AA6070 - INCLUYE PERFILES DE ALUMINIO DE 30.5mm DE ALTURA Y 100mm DE ANCHO, SIN TROQUELAR.</v>
          </cell>
          <cell r="D795">
            <v>389546</v>
          </cell>
        </row>
        <row r="796">
          <cell r="B796">
            <v>7707</v>
          </cell>
          <cell r="C796" t="str">
            <v>GUADAÑADORA - POTENCIA DE 1.3 A 1.7 KW</v>
          </cell>
          <cell r="D796">
            <v>31900</v>
          </cell>
        </row>
        <row r="797">
          <cell r="B797">
            <v>7710</v>
          </cell>
          <cell r="C797" t="str">
            <v>PLAQUETA TIPO REJILLA (PEATONAL) 0.40 x 0.40 e= 6cm</v>
          </cell>
          <cell r="D797">
            <v>77916</v>
          </cell>
        </row>
        <row r="798">
          <cell r="B798">
            <v>7713</v>
          </cell>
          <cell r="C798" t="str">
            <v>CODO PVC 45° D= 1 1/2"</v>
          </cell>
          <cell r="D798">
            <v>8115</v>
          </cell>
        </row>
        <row r="799">
          <cell r="B799">
            <v>7714</v>
          </cell>
          <cell r="C799" t="str">
            <v>LLAMA AMARILLA (suministro y plantación. incluye tierra negra )</v>
          </cell>
          <cell r="D799">
            <v>38000</v>
          </cell>
        </row>
        <row r="800">
          <cell r="B800">
            <v>7715</v>
          </cell>
          <cell r="C800" t="str">
            <v>COLA DE ZORRO (Suministro y plantación, incluye tierra negra , transporte y disposición final de escombros)</v>
          </cell>
          <cell r="D800">
            <v>48000</v>
          </cell>
        </row>
        <row r="801">
          <cell r="B801">
            <v>7717</v>
          </cell>
          <cell r="C801" t="str">
            <v>EUCALIPTO POMARROSO H=1.5mt (Incluye siembra caja, tierra, abono y tutor)</v>
          </cell>
          <cell r="D801">
            <v>138000</v>
          </cell>
        </row>
        <row r="802">
          <cell r="B802">
            <v>7718</v>
          </cell>
          <cell r="C802" t="str">
            <v>CHICALA H=1.5 (Incluye siembra, caja, tierra,  abono y tutor)</v>
          </cell>
          <cell r="D802">
            <v>97500</v>
          </cell>
        </row>
        <row r="803">
          <cell r="B803">
            <v>7720</v>
          </cell>
          <cell r="C803" t="str">
            <v>JAZMIN CHINO H= 1.5 mt (Incluye siembra, caja, tierra, abono y tutor</v>
          </cell>
          <cell r="D803">
            <v>122500</v>
          </cell>
        </row>
        <row r="804">
          <cell r="B804">
            <v>7722</v>
          </cell>
          <cell r="C804" t="str">
            <v>TUBERIA PVC PRESION E.L. D=1 1/2" RDE21 PSI 200</v>
          </cell>
          <cell r="D804">
            <v>13783</v>
          </cell>
        </row>
        <row r="805">
          <cell r="B805">
            <v>7723</v>
          </cell>
          <cell r="C805" t="str">
            <v>BLOQUEO Y TRANSPLANTE DE ARBOLES DE 1-5mt (Incluye transporte, recolección)</v>
          </cell>
          <cell r="D805">
            <v>1000000</v>
          </cell>
        </row>
        <row r="806">
          <cell r="B806">
            <v>7724</v>
          </cell>
          <cell r="C806" t="str">
            <v>BLOQUEO Y TRANSPLANTE DE ARBOLES DE 5 - 10mt (Incluye transporte, recolección)</v>
          </cell>
          <cell r="D806">
            <v>1500000</v>
          </cell>
        </row>
        <row r="807">
          <cell r="B807">
            <v>7725</v>
          </cell>
          <cell r="C807" t="str">
            <v>BLOQUEO Y TRANSPLANTE DE ARBOLES DE 10 - 15mt (Incluye transporte, recolección)</v>
          </cell>
          <cell r="D807">
            <v>2000000</v>
          </cell>
        </row>
        <row r="808">
          <cell r="B808">
            <v>7727</v>
          </cell>
          <cell r="C808" t="str">
            <v>TUBERIA ACERO AL CARBON SIN COSTURA SCH40 D=3"</v>
          </cell>
          <cell r="D808">
            <v>64647</v>
          </cell>
        </row>
        <row r="809">
          <cell r="B809">
            <v>7728</v>
          </cell>
          <cell r="C809" t="str">
            <v>TUBERIA ACERO AL CARBON SIN COSTURA SCH40 D=4"</v>
          </cell>
          <cell r="D809">
            <v>102108</v>
          </cell>
        </row>
        <row r="810">
          <cell r="B810">
            <v>7729</v>
          </cell>
          <cell r="C810" t="str">
            <v>TUBERIA ACERO AL CARBON SIN COSTURA SCH40 D=6"</v>
          </cell>
          <cell r="D810">
            <v>176663</v>
          </cell>
        </row>
        <row r="811">
          <cell r="B811">
            <v>7730</v>
          </cell>
          <cell r="C811" t="str">
            <v>TUBERIA ACERO AL CARBON SIN COSTURA SCH40 D=8"</v>
          </cell>
          <cell r="D811">
            <v>249783</v>
          </cell>
        </row>
        <row r="812">
          <cell r="B812">
            <v>7733</v>
          </cell>
          <cell r="C812" t="str">
            <v>TRANSPORTE TUBERIA ACERO AL CARBON</v>
          </cell>
          <cell r="D812">
            <v>32</v>
          </cell>
        </row>
        <row r="813">
          <cell r="B813">
            <v>7737</v>
          </cell>
          <cell r="C813" t="str">
            <v>ANALISIS GRANULOMETRICO  DE LOS AGREGADOS GRUESO Y FINO. Norma técnica: INV E 213-13 NTC 77-2007.</v>
          </cell>
          <cell r="D813">
            <v>85085</v>
          </cell>
        </row>
        <row r="814">
          <cell r="B814">
            <v>7738</v>
          </cell>
          <cell r="C814" t="str">
            <v>RESISTENCIA A LA DEGRADACIÓN DE LOS AGREGADOS DE TAMAÑOS MENORES DE 37.5 MM (1½") POR MEDIO DE LA MÁQUINA DE LOS ÁNGELES (SIN TRITURACIÓN DE LOS AGREGADOS). Norma técnica: INV E 218-13 NTC 98-2012.</v>
          </cell>
          <cell r="D814">
            <v>111265</v>
          </cell>
        </row>
        <row r="815">
          <cell r="B815">
            <v>7743</v>
          </cell>
          <cell r="C815" t="str">
            <v>PORCENTAJE DE PARTÍCULAS FRACTURADAS EN UN AGREGADO GRUESO. Norma técnica: INV E 227-13.</v>
          </cell>
          <cell r="D815">
            <v>54978</v>
          </cell>
        </row>
        <row r="816">
          <cell r="B816">
            <v>7744</v>
          </cell>
          <cell r="C816" t="str">
            <v>ÍNDICES DE APLANAMIENTO Y ALARGAMIENTO DE LOS AGREGADOS PARA CARRETERAS. Norma técnica: INV E 230-13.</v>
          </cell>
          <cell r="D816">
            <v>95200</v>
          </cell>
        </row>
        <row r="817">
          <cell r="B817">
            <v>7750</v>
          </cell>
          <cell r="C817" t="str">
            <v>DENSIDAD, DENSIDAD RELATIVA (GRAVEDAD ESPECÍFICA) Y ABSORCIÓN DEL AGREGADO FINO. Norma técnica: INV E 222-13 NTC-237-1995.</v>
          </cell>
          <cell r="D817">
            <v>75565</v>
          </cell>
        </row>
        <row r="818">
          <cell r="B818">
            <v>7752</v>
          </cell>
          <cell r="C818" t="str">
            <v>PENETRACION DE LOS MATERIALES BITUMINOSOS. Norma técnica: INV E - 706 - 13 NTC 5028 ASTM D5.</v>
          </cell>
          <cell r="D818">
            <v>107100</v>
          </cell>
        </row>
        <row r="819">
          <cell r="B819">
            <v>7754</v>
          </cell>
          <cell r="C819" t="str">
            <v>DUCTILIDAD DE LOS MATERIALES ASFÁLTICOS. Norma técnica: INV E-702-13 ASTM D113.</v>
          </cell>
          <cell r="D819">
            <v>108000</v>
          </cell>
        </row>
        <row r="820">
          <cell r="B820">
            <v>7755</v>
          </cell>
          <cell r="C820" t="str">
            <v>EVALUACIÓN DE LA SUSCEPTIBILIDAD AL AGUA DE LAS MEZCLAS DE CONCRETO ASFÁLTICO UTILIZANDO LA PRUEBA DE TRACCIÓN INDIRECTA (Séis probetas). Norma técnica: INV E - 725 - 13 AASHTO T 283 ASTM D4867/D4867M.</v>
          </cell>
          <cell r="D820">
            <v>804700</v>
          </cell>
        </row>
        <row r="821">
          <cell r="B821">
            <v>7758</v>
          </cell>
          <cell r="C821" t="str">
            <v>ENSAYO DE TENSIÓN INDIRECTA PARA DETERMINAR EL MÓDULO RESILIENTE DE MEZCLAS ASFÁLTICAS (3 TEMPERATURAS Y 3 FRECUENCIAS). Norma técnica: INV E - 749 - 13 UNE-EN 12697-26 Anexo F ASTM D7369.</v>
          </cell>
          <cell r="D821">
            <v>1300000</v>
          </cell>
        </row>
        <row r="822">
          <cell r="B822">
            <v>7762</v>
          </cell>
          <cell r="C822" t="str">
            <v>MÓDULO DE ELASTICIDAD ESTÁTICO Y RELACIÓN DE POISSON DEL CONCRETO EN COMPRESIÓN. Norma técnica: INV E - 749 - 13 UNE-EN 12697-26 Anexo F ASTM D7369.</v>
          </cell>
          <cell r="D822">
            <v>215895</v>
          </cell>
        </row>
        <row r="823">
          <cell r="B823">
            <v>7766</v>
          </cell>
          <cell r="C823" t="str">
            <v>PUNTO DE ABLANDAMIENTO DE MATERIALES BITUMINOSOS (APARATO DE ANILLO Y BOLA). Norma técnica: INV E – 712 - 13 ASTM D36/D36M.</v>
          </cell>
          <cell r="D823">
            <v>145180</v>
          </cell>
        </row>
        <row r="824">
          <cell r="B824">
            <v>7767</v>
          </cell>
          <cell r="C824" t="str">
            <v>ANDAMIO TUBULAR</v>
          </cell>
          <cell r="D824">
            <v>916</v>
          </cell>
        </row>
        <row r="825">
          <cell r="B825">
            <v>7769</v>
          </cell>
          <cell r="C825" t="str">
            <v>PLANCHON PARA ANDAMIO</v>
          </cell>
          <cell r="D825">
            <v>357</v>
          </cell>
        </row>
        <row r="826">
          <cell r="B826">
            <v>7770</v>
          </cell>
          <cell r="C826" t="str">
            <v>DISEÑO DE MEZCLAS ASFALTICAS METODO MARSHALL.</v>
          </cell>
          <cell r="D826">
            <v>1290400</v>
          </cell>
        </row>
        <row r="827">
          <cell r="B827">
            <v>7772</v>
          </cell>
          <cell r="C827" t="str">
            <v>DEMANDA BIOQUÍMICA DE OXIGENO (DBO5). Norma técnica: SM 5210 B.</v>
          </cell>
          <cell r="D827">
            <v>38080</v>
          </cell>
        </row>
        <row r="828">
          <cell r="B828">
            <v>7773</v>
          </cell>
          <cell r="C828" t="str">
            <v>DEMANDA QUÍMICA DE OXIGENO (DQO). Norma técnica: SM 5220 D.</v>
          </cell>
          <cell r="D828">
            <v>38080</v>
          </cell>
        </row>
        <row r="829">
          <cell r="B829">
            <v>7774</v>
          </cell>
          <cell r="C829" t="str">
            <v>OXÍGENO DISUELTO, MODIFICACIÓN DE AZIDA. Norma técnica: SM 4500 - OC.</v>
          </cell>
          <cell r="D829">
            <v>7140</v>
          </cell>
        </row>
        <row r="830">
          <cell r="B830">
            <v>7775</v>
          </cell>
          <cell r="C830" t="str">
            <v>NITROGENO TOTAL KSELDAHL. Norma técnica: SM 4500-NORG C.</v>
          </cell>
          <cell r="D830">
            <v>52320</v>
          </cell>
        </row>
        <row r="831">
          <cell r="B831">
            <v>7776</v>
          </cell>
          <cell r="C831" t="str">
            <v>FOSFORO TOTAL. Norma técnica: SM 4500 - P B, E.</v>
          </cell>
          <cell r="D831">
            <v>21777</v>
          </cell>
        </row>
        <row r="832">
          <cell r="B832">
            <v>7777</v>
          </cell>
          <cell r="C832" t="str">
            <v>COLIFORMES TOTALES FERMENTACIÓN TUBOS MÚLTIPLES. Norma técnica: SM 9221  B.</v>
          </cell>
          <cell r="D832">
            <v>39270</v>
          </cell>
        </row>
        <row r="833">
          <cell r="B833">
            <v>7778</v>
          </cell>
          <cell r="C833" t="str">
            <v>COLIFORMES FECALES  FERMENTACIÓN TUBOS MÚLTIPLES. Norma técnica: SM 9221 E.</v>
          </cell>
          <cell r="D833">
            <v>41650</v>
          </cell>
        </row>
        <row r="834">
          <cell r="B834">
            <v>7780</v>
          </cell>
          <cell r="C834" t="str">
            <v>POTASIO. Norma técnica: SM 3500 K - B.</v>
          </cell>
          <cell r="D834">
            <v>28560</v>
          </cell>
        </row>
        <row r="835">
          <cell r="B835">
            <v>7781</v>
          </cell>
          <cell r="C835" t="str">
            <v>ACIDEZ TOTAL. Norma técnica: SM 2310 B.</v>
          </cell>
          <cell r="D835">
            <v>10091</v>
          </cell>
        </row>
        <row r="836">
          <cell r="B836">
            <v>7782</v>
          </cell>
          <cell r="C836" t="str">
            <v>ALCALINIDAD TOTAL. Norma técnica: SM 2320 B.</v>
          </cell>
          <cell r="D836">
            <v>11662</v>
          </cell>
        </row>
        <row r="837">
          <cell r="B837">
            <v>7783</v>
          </cell>
          <cell r="C837" t="str">
            <v>TURBIEDAD, MÉTODO NEFELOMÉTRICO. Norma técnica: SM 2130 B.</v>
          </cell>
          <cell r="D837">
            <v>6466</v>
          </cell>
        </row>
        <row r="838">
          <cell r="B838">
            <v>7784</v>
          </cell>
          <cell r="C838" t="str">
            <v>GRASAS Y ACEITES. Norma técnica: SM 5520 B.</v>
          </cell>
          <cell r="D838">
            <v>42840</v>
          </cell>
        </row>
        <row r="839">
          <cell r="B839">
            <v>7785</v>
          </cell>
          <cell r="C839" t="str">
            <v>SOLIDOS SUSPENDIDOS TOTALES, SECADO A 103°C - 105°C. Norma técnica: SM 2540 D.</v>
          </cell>
          <cell r="D839">
            <v>20230</v>
          </cell>
        </row>
        <row r="840">
          <cell r="B840">
            <v>7786</v>
          </cell>
          <cell r="C840" t="str">
            <v>SOLIDOS DISUELTOS TOTALES. Norma técnica: SM 2540 C.</v>
          </cell>
          <cell r="D840">
            <v>20230</v>
          </cell>
        </row>
        <row r="841">
          <cell r="B841">
            <v>7787</v>
          </cell>
          <cell r="C841" t="str">
            <v>SOLIDOS TOTALES, SECADO A 103°C - 105°C. Norma técnica: SM 2540 B  ASTM C 1603 2010.</v>
          </cell>
          <cell r="D841">
            <v>20230</v>
          </cell>
        </row>
        <row r="842">
          <cell r="B842">
            <v>7788</v>
          </cell>
          <cell r="C842" t="str">
            <v>SOLIDOS SEDIMENTABLES. Norma técnica: SM 2540 F.</v>
          </cell>
          <cell r="D842">
            <v>8330</v>
          </cell>
        </row>
        <row r="843">
          <cell r="B843">
            <v>7798</v>
          </cell>
          <cell r="C843" t="str">
            <v>PH. Norma técnica: SM 4500 - H + B  ASTM D 1293 2012.</v>
          </cell>
          <cell r="D843">
            <v>3332</v>
          </cell>
        </row>
        <row r="844">
          <cell r="B844">
            <v>7800</v>
          </cell>
          <cell r="C844" t="str">
            <v>TEMPERATURA DEL AGUA. Norma técnica: SM 2550 B.</v>
          </cell>
          <cell r="D844">
            <v>2775</v>
          </cell>
        </row>
        <row r="845">
          <cell r="B845">
            <v>7801</v>
          </cell>
          <cell r="C845" t="str">
            <v>COLOR VERDADERO. Norma técnica: SM 2120 B.</v>
          </cell>
          <cell r="D845">
            <v>10390</v>
          </cell>
        </row>
        <row r="846">
          <cell r="B846">
            <v>7811</v>
          </cell>
          <cell r="C846" t="str">
            <v>CEPILLO INDUSTRIAL DE NYLON CON CABO DE 35CM A 42CM X 9CM X 17CM</v>
          </cell>
          <cell r="D846">
            <v>13978</v>
          </cell>
        </row>
        <row r="847">
          <cell r="B847">
            <v>7812</v>
          </cell>
          <cell r="C847" t="str">
            <v>CARRETILLA  RUEDA NEUMATICA PLATON METALICO CAPACIDAD CINCO PIES CUBICOS MANGO MADERA TIPO BUGGY</v>
          </cell>
          <cell r="D847">
            <v>201100</v>
          </cell>
        </row>
        <row r="848">
          <cell r="B848">
            <v>7813</v>
          </cell>
          <cell r="C848" t="str">
            <v>BARRA DE 18LB CON PUNTA Y PALA 150CM X 10CM</v>
          </cell>
          <cell r="D848">
            <v>64260</v>
          </cell>
        </row>
        <row r="849">
          <cell r="B849">
            <v>7814</v>
          </cell>
          <cell r="C849" t="str">
            <v>SERRUCHO DE 20" DIENTE ENDURECIDO</v>
          </cell>
          <cell r="D849">
            <v>37900</v>
          </cell>
        </row>
        <row r="850">
          <cell r="B850">
            <v>7818</v>
          </cell>
          <cell r="C850" t="str">
            <v>CAMILLA MADERA PRIMEROS AUXILIOS INMOVILIZADOR CABEZA</v>
          </cell>
          <cell r="D850">
            <v>205195</v>
          </cell>
        </row>
        <row r="851">
          <cell r="B851">
            <v>7819</v>
          </cell>
          <cell r="C851" t="str">
            <v>EXTINTOR POLVO QUIMICO SECO DE 20LB TIPO ABC METALICO CON GANCHO Y AVISO</v>
          </cell>
          <cell r="D851">
            <v>56287</v>
          </cell>
        </row>
        <row r="852">
          <cell r="B852">
            <v>7821</v>
          </cell>
          <cell r="C852" t="str">
            <v>BOTA LISA DIELECTRICA CON PUNTERA EN ACERO DE CAUCHO, CINTA AMARILLA, PUNTERA Y PLANTILLA EN ACERO</v>
          </cell>
          <cell r="D852">
            <v>66521</v>
          </cell>
        </row>
        <row r="853">
          <cell r="B853">
            <v>7822</v>
          </cell>
          <cell r="C853" t="str">
            <v>BOTA CUERO LISA NEGRA SEGURIDAD PUNTERA DE ACERO</v>
          </cell>
          <cell r="D853">
            <v>45101</v>
          </cell>
        </row>
        <row r="854">
          <cell r="B854">
            <v>7823</v>
          </cell>
          <cell r="C854" t="str">
            <v>BOTA DE CAUCHO, CINTA AMARILLA, PUNTERA Y PLANTILLA EN ACERO</v>
          </cell>
          <cell r="D854">
            <v>105910</v>
          </cell>
        </row>
        <row r="855">
          <cell r="B855">
            <v>7824</v>
          </cell>
          <cell r="C855" t="str">
            <v>PROTECTOR AUDITIVO TIPO TAPON DESECHABLE SIN CORDON</v>
          </cell>
          <cell r="D855">
            <v>476</v>
          </cell>
        </row>
        <row r="856">
          <cell r="B856">
            <v>7825</v>
          </cell>
          <cell r="C856" t="str">
            <v>MASCARILLA DESECHABLE CONTRA POLVOS Y PARTICULAS NO TOXICAS</v>
          </cell>
          <cell r="D856">
            <v>1785</v>
          </cell>
        </row>
        <row r="857">
          <cell r="B857">
            <v>7826</v>
          </cell>
          <cell r="C857" t="str">
            <v>MASCARILLA DESECHABLE CON VALVULA CONTRA POLVO Y PARTICULAS NO TOXICAS</v>
          </cell>
          <cell r="D857">
            <v>4641</v>
          </cell>
        </row>
        <row r="858">
          <cell r="B858">
            <v>7827</v>
          </cell>
          <cell r="C858" t="str">
            <v>PROTECTOR AUDITIVO TIPO TAPON INSERCION EN SILICONA CON CORDEL EN ESTUCHE</v>
          </cell>
          <cell r="D858">
            <v>2023</v>
          </cell>
        </row>
        <row r="859">
          <cell r="B859">
            <v>7832</v>
          </cell>
          <cell r="C859" t="str">
            <v>BARBUQUEJO EN REATA CON MENTONERA CON TRES APOYOS PARA CASCO</v>
          </cell>
          <cell r="D859">
            <v>4165</v>
          </cell>
        </row>
        <row r="860">
          <cell r="B860">
            <v>7836</v>
          </cell>
          <cell r="C860" t="str">
            <v>ARNES MULTIPROPOSITO CON ESLINGA - 4 ANILLOS - PARA RESTRICCION Y DETENCION DE CAIDAS CON PUNTO FIJO</v>
          </cell>
          <cell r="D860">
            <v>140000</v>
          </cell>
        </row>
        <row r="861">
          <cell r="B861">
            <v>7837</v>
          </cell>
          <cell r="C861" t="str">
            <v>ESLINGA SEGURIDAD CINTA DE NYLON EN Y CON AMORTIGUADOR Y 2 MOSQUETONES GRANDES</v>
          </cell>
          <cell r="D861">
            <v>136850</v>
          </cell>
        </row>
        <row r="862">
          <cell r="B862">
            <v>7838</v>
          </cell>
          <cell r="C862" t="str">
            <v>IMPERMEABLE INDUSTRIAL PVC CON CAPUCHA EN NYLON</v>
          </cell>
          <cell r="D862">
            <v>33100</v>
          </cell>
        </row>
        <row r="863">
          <cell r="B863">
            <v>7839</v>
          </cell>
          <cell r="C863" t="str">
            <v>OVEROL IMPERMEABLE INDUSTRIAL AMARILLO 2 PIEZAS CON CAPUCHA</v>
          </cell>
          <cell r="D863">
            <v>49980</v>
          </cell>
        </row>
        <row r="864">
          <cell r="B864">
            <v>7844</v>
          </cell>
          <cell r="C864" t="str">
            <v>GUANTE NITRILO 13" RESISTENTE CONTRA QUIMICOS COMBUSTIBLES SOLVENTES GRASAS</v>
          </cell>
          <cell r="D864">
            <v>7021</v>
          </cell>
        </row>
        <row r="865">
          <cell r="B865">
            <v>7846</v>
          </cell>
          <cell r="C865" t="str">
            <v>GUANTE CARNAZA REFORZADO EN CARNAZA LARGO</v>
          </cell>
          <cell r="D865">
            <v>7735</v>
          </cell>
        </row>
        <row r="866">
          <cell r="B866">
            <v>7850</v>
          </cell>
          <cell r="C866" t="str">
            <v>CINTA PARA SEÑALIZACION DE 500MT X 4" PELIGRO CALIBRE 3.5</v>
          </cell>
          <cell r="D866">
            <v>24285</v>
          </cell>
        </row>
        <row r="867">
          <cell r="B867">
            <v>7851</v>
          </cell>
          <cell r="C867" t="str">
            <v>RESPIRADOR PARA GASES DOBLE SIN CARTUCHO</v>
          </cell>
          <cell r="D867">
            <v>42840</v>
          </cell>
        </row>
        <row r="868">
          <cell r="B868">
            <v>7852</v>
          </cell>
          <cell r="C868" t="str">
            <v>TELA VERDE PARA CERRAMIENTO 2.10 METRO DE ANCHO DE 60GR</v>
          </cell>
          <cell r="D868">
            <v>2214</v>
          </cell>
        </row>
        <row r="869">
          <cell r="B869">
            <v>7870</v>
          </cell>
          <cell r="C869" t="str">
            <v>VÍDEO BEAM - ALQUILER POR DIA</v>
          </cell>
          <cell r="D869">
            <v>107100</v>
          </cell>
        </row>
        <row r="870">
          <cell r="B870">
            <v>7874</v>
          </cell>
          <cell r="C870" t="str">
            <v>GRAVEDAD ESPECÍFICA BULK Y DENSIDAD DE MEZCLAS ASFÁLTICAS COMPACTADAS NO ABSORBENTES EMPLEANDO ESPECÍMENES SATURADOS Y SUPERFICIALMENTE SECOS. Norma técnica: INV E – 733 - 13 ASTM D2726.</v>
          </cell>
          <cell r="D870">
            <v>35581</v>
          </cell>
        </row>
        <row r="871">
          <cell r="B871">
            <v>7876</v>
          </cell>
          <cell r="C871" t="str">
            <v>EXTRACCIÓN CUANTITATIVA DEL ASFÁLTO EN MEZCLAS PARA PAVIMENTOS. Norma técnica: INV E – 732 - 13 ASTM D2172/D2172M.</v>
          </cell>
          <cell r="D871">
            <v>130900</v>
          </cell>
        </row>
        <row r="872">
          <cell r="B872">
            <v>7877</v>
          </cell>
          <cell r="C872" t="str">
            <v>RESISTENCIA A LA FLEXIÓN DEL CONCRETO USANDO UNA VIGA SIMPLEMENTE APOYADA Y CARGADA EN LOS TERCIOS DE LA LUZ LIBRE. Norma técnica: INV E - 414 -13 NTC - 2871 ASTM C78/C78M.</v>
          </cell>
          <cell r="D872">
            <v>36890</v>
          </cell>
        </row>
        <row r="873">
          <cell r="B873">
            <v>7884</v>
          </cell>
          <cell r="C873" t="str">
            <v>SARDINEL ESPECIAL A 110 - RAMPA B (600X400X500MM)</v>
          </cell>
          <cell r="D873">
            <v>61718</v>
          </cell>
        </row>
        <row r="874">
          <cell r="B874">
            <v>7891</v>
          </cell>
          <cell r="C874" t="str">
            <v>ESMALTE ALQUIDICO</v>
          </cell>
          <cell r="D874">
            <v>68483</v>
          </cell>
        </row>
        <row r="875">
          <cell r="B875">
            <v>7892</v>
          </cell>
          <cell r="C875" t="str">
            <v>EQUIPO VACTOR - SONDEO - LIMPIEZA - RECOLECCIÓN DE LODOS NO PELIGROSOS (No incluye agua).</v>
          </cell>
          <cell r="D875">
            <v>273700</v>
          </cell>
        </row>
        <row r="876">
          <cell r="B876">
            <v>7896</v>
          </cell>
          <cell r="C876" t="str">
            <v>IMPRESIÓN HOJA CARTA, A 1X0 TINTAS EN PAPEL BOND DE 75 GR.</v>
          </cell>
          <cell r="D876">
            <v>95</v>
          </cell>
        </row>
        <row r="877">
          <cell r="B877">
            <v>7897</v>
          </cell>
          <cell r="C877" t="str">
            <v>AFICHE TAMAÑO MEDIO PLIEGO A 4X0 TINTAS EN PROPALCOTE DE 115 GR.</v>
          </cell>
          <cell r="D877">
            <v>1309</v>
          </cell>
        </row>
        <row r="878">
          <cell r="B878">
            <v>7898</v>
          </cell>
          <cell r="C878" t="str">
            <v>PLEGABLES DE SOSTENIBILIDAD EN TRES CUERPOS TAMAÑO CARTA A 4X4 TINTAS EN PROPALCOTE.</v>
          </cell>
          <cell r="D878">
            <v>500</v>
          </cell>
        </row>
        <row r="879">
          <cell r="B879">
            <v>7900</v>
          </cell>
          <cell r="C879" t="str">
            <v>VOLANTES TAMAÑO CARTA POLICROMÍA DE 114 GR.</v>
          </cell>
          <cell r="D879">
            <v>167</v>
          </cell>
        </row>
        <row r="880">
          <cell r="B880">
            <v>7901</v>
          </cell>
          <cell r="C880" t="str">
            <v>VOLANTES TAMAÑO 1/2 CARTA POLICROMÍA COTE DE 115 GR.</v>
          </cell>
          <cell r="D880">
            <v>83</v>
          </cell>
        </row>
        <row r="881">
          <cell r="B881">
            <v>7904</v>
          </cell>
          <cell r="C881" t="str">
            <v>EXÁMEN MÉDICO OCUPACIONAL DE INGRESO O RETIRO</v>
          </cell>
          <cell r="D881">
            <v>28000</v>
          </cell>
        </row>
        <row r="882">
          <cell r="B882">
            <v>7906</v>
          </cell>
          <cell r="C882" t="str">
            <v>EXAMEN DE AUDIOMETRÍA DE INGRESO O EGRESO</v>
          </cell>
          <cell r="D882">
            <v>15500</v>
          </cell>
        </row>
        <row r="883">
          <cell r="B883">
            <v>7908</v>
          </cell>
          <cell r="C883" t="str">
            <v>EXAMEN DE OPTOMETRÍA DE INGRESO O EGRESO</v>
          </cell>
          <cell r="D883">
            <v>20000</v>
          </cell>
        </row>
        <row r="884">
          <cell r="B884">
            <v>7910</v>
          </cell>
          <cell r="C884" t="str">
            <v>EXAMEN DE ESPIROMETRÍA DE INGRESO O EGRESO</v>
          </cell>
          <cell r="D884">
            <v>17500</v>
          </cell>
        </row>
        <row r="885">
          <cell r="B885">
            <v>7919</v>
          </cell>
          <cell r="C885" t="str">
            <v>COMPRESOR DE AIRE DE PISTÓN - CAUDAL DE AIRE DE 38 A 53 CFM</v>
          </cell>
          <cell r="D885">
            <v>41650</v>
          </cell>
        </row>
        <row r="886">
          <cell r="B886">
            <v>7921</v>
          </cell>
          <cell r="C886" t="str">
            <v>CONCRETO MR41 DE RESISTENCIA ACELERADA (3 días)</v>
          </cell>
          <cell r="D886">
            <v>477294</v>
          </cell>
        </row>
        <row r="887">
          <cell r="B887">
            <v>7922</v>
          </cell>
          <cell r="C887" t="str">
            <v>HIDROLAVADORA MOTOR A COMBUSTIÓN - CAUDAL DE 8 A 13 LITROS POR MINUTO - PRESIÓN DE 2700 A 2960 PSI - INCLUYE COMBUSTIBLE</v>
          </cell>
          <cell r="D887">
            <v>5554</v>
          </cell>
        </row>
        <row r="888">
          <cell r="B888">
            <v>7923</v>
          </cell>
          <cell r="C888" t="str">
            <v>DETERGENTE/DESENGRASANTE INDUSTRIAL</v>
          </cell>
          <cell r="D888">
            <v>8111</v>
          </cell>
        </row>
        <row r="889">
          <cell r="B889">
            <v>7926</v>
          </cell>
          <cell r="C889" t="str">
            <v>TACHÓN PLÁSTICO  REFLECTIVO ALTA RESISTENCIA DE L:40cm x Ancho:15cm x Alto:8cm INCLUYE TORNILLOS DE ANCLAJE</v>
          </cell>
          <cell r="D889">
            <v>29750</v>
          </cell>
        </row>
        <row r="890">
          <cell r="B890">
            <v>7932</v>
          </cell>
          <cell r="C890" t="str">
            <v>TUBERÍA PVC PRESIÓN 1/2" RDE 9 500 PSI</v>
          </cell>
          <cell r="D890">
            <v>4019</v>
          </cell>
        </row>
        <row r="891">
          <cell r="B891">
            <v>7934</v>
          </cell>
          <cell r="C891" t="str">
            <v>KIT DE NIVELACIÓN PARA HIDRANTE  DE DIÁMETRO DE 6", LONGITUD 400mm , INCLUYE TODOS LOS ELEMENTOS NECESARIOS PARA SU INSTALACIÓN</v>
          </cell>
          <cell r="D891">
            <v>903210</v>
          </cell>
        </row>
        <row r="892">
          <cell r="B892">
            <v>7939</v>
          </cell>
          <cell r="C892" t="str">
            <v>REDUCCIÓN CONCENTRICA HD EL 4" x 3"</v>
          </cell>
          <cell r="D892">
            <v>138834</v>
          </cell>
        </row>
        <row r="893">
          <cell r="B893">
            <v>7941</v>
          </cell>
          <cell r="C893" t="str">
            <v>REDUCCIÓN HD 6" x 4" J.H.</v>
          </cell>
          <cell r="D893">
            <v>408170</v>
          </cell>
        </row>
        <row r="894">
          <cell r="B894">
            <v>7942</v>
          </cell>
          <cell r="C894" t="str">
            <v>REDUCCIÓN HD 4" x 2" J.H.</v>
          </cell>
          <cell r="D894">
            <v>146370</v>
          </cell>
        </row>
        <row r="895">
          <cell r="B895">
            <v>7945</v>
          </cell>
          <cell r="C895" t="str">
            <v>CINTA TEFLON - CINTA SELLANTE 1/2" x 0.20 DENSIDAD</v>
          </cell>
          <cell r="D895">
            <v>105</v>
          </cell>
        </row>
        <row r="896">
          <cell r="B896">
            <v>7946</v>
          </cell>
          <cell r="C896" t="str">
            <v>SOLDADURA DE ESTAÑO ROLLO DE 250 GR. 1/16"</v>
          </cell>
          <cell r="D896">
            <v>57500</v>
          </cell>
        </row>
        <row r="897">
          <cell r="B897">
            <v>7947</v>
          </cell>
          <cell r="C897" t="str">
            <v>CAJILLA PLASTICA Y TAPA EN POLIPROPILENO PARA MEDIDOR.</v>
          </cell>
          <cell r="D897">
            <v>237215</v>
          </cell>
        </row>
        <row r="898">
          <cell r="B898">
            <v>7948</v>
          </cell>
          <cell r="C898" t="str">
            <v>TUBERÍA DE ACERO GALVANIZADO 1". Espesor del tubo (1.5mm)</v>
          </cell>
          <cell r="D898">
            <v>23895</v>
          </cell>
        </row>
        <row r="899">
          <cell r="B899">
            <v>7949</v>
          </cell>
          <cell r="C899" t="str">
            <v>KIT SILLA YEE 200 x 160 PVC</v>
          </cell>
          <cell r="D899">
            <v>115025</v>
          </cell>
        </row>
        <row r="900">
          <cell r="B900">
            <v>7950</v>
          </cell>
          <cell r="C900" t="str">
            <v>KIT SILLA YEE 315 x 160 PVC</v>
          </cell>
          <cell r="D900">
            <v>206786</v>
          </cell>
        </row>
        <row r="901">
          <cell r="B901">
            <v>7953</v>
          </cell>
          <cell r="C901" t="str">
            <v>PASTO KIKUYO CORTADO A MÁQUINA (INCLUYE SUMINISTRO Y RIEGO DE TIERRA FERTIL DE 10 cm DE ESPESOR E INSTALACIÓN Y SIEMBRA DE PASTO Y SALADO Y NIVELACIÓN</v>
          </cell>
          <cell r="D901">
            <v>10500</v>
          </cell>
        </row>
        <row r="902">
          <cell r="B902">
            <v>7955</v>
          </cell>
          <cell r="C902" t="str">
            <v>NOGAL H= 1.5 mt. INCLUYE SIEMBRA, CAJA, TIERRA, ABONO Y TUTOR</v>
          </cell>
          <cell r="D902">
            <v>128900</v>
          </cell>
        </row>
        <row r="903">
          <cell r="B903">
            <v>7956</v>
          </cell>
          <cell r="C903" t="str">
            <v>ROBLE H= 1.5 mt. INCLUYE SIEMBRA, CAJA, TIERRA, ABONO Y TUTOR</v>
          </cell>
          <cell r="D903">
            <v>135500</v>
          </cell>
        </row>
        <row r="904">
          <cell r="B904">
            <v>7957</v>
          </cell>
          <cell r="C904" t="str">
            <v>CAUCHO SABANERO H= 1.5 mt. INCLUYE SIEMBRA, CAJA, TIERRA, ABONO Y TUTOR</v>
          </cell>
          <cell r="D904">
            <v>128000</v>
          </cell>
        </row>
        <row r="905">
          <cell r="B905">
            <v>7958</v>
          </cell>
          <cell r="C905" t="str">
            <v>MAGNÓLIO H= 1.5 mt. INCLUYE SIEMBRA, CAJA, TIERRA, ABONO Y TUTOR</v>
          </cell>
          <cell r="D905">
            <v>425000</v>
          </cell>
        </row>
        <row r="906">
          <cell r="B906">
            <v>7959</v>
          </cell>
          <cell r="C906" t="str">
            <v>YARUMO H= 1.5 mt. INCLUYE SIEMBRA, CAJA, TIERRA, ABONO Y TUTOR</v>
          </cell>
          <cell r="D906">
            <v>130500</v>
          </cell>
        </row>
        <row r="907">
          <cell r="B907">
            <v>7961</v>
          </cell>
          <cell r="C907" t="str">
            <v xml:space="preserve">TUBO EN CONCRETO ALTA RESISTENCIA D= 10". </v>
          </cell>
          <cell r="D907">
            <v>246276</v>
          </cell>
        </row>
        <row r="908">
          <cell r="B908">
            <v>7962</v>
          </cell>
          <cell r="C908" t="str">
            <v>TUBO EN CONCRETO ALTA RESISTENCIA D= 12".</v>
          </cell>
          <cell r="D908">
            <v>298804</v>
          </cell>
        </row>
        <row r="909">
          <cell r="B909">
            <v>7963</v>
          </cell>
          <cell r="C909" t="str">
            <v>TUBO EN CONCRETO ALTA RESISTENCIA D= 14" EXTRA REFORZADO</v>
          </cell>
          <cell r="D909">
            <v>338851</v>
          </cell>
        </row>
        <row r="910">
          <cell r="B910">
            <v>7965</v>
          </cell>
          <cell r="C910" t="str">
            <v>REDUCCIÓN HD 4" x 3" J.H.</v>
          </cell>
          <cell r="D910">
            <v>170170</v>
          </cell>
        </row>
        <row r="911">
          <cell r="B911">
            <v>7966</v>
          </cell>
          <cell r="C911" t="str">
            <v>REDUCCIÓN HD 8" x 6" J.H.</v>
          </cell>
          <cell r="D911">
            <v>548590</v>
          </cell>
        </row>
        <row r="912">
          <cell r="B912">
            <v>7967</v>
          </cell>
          <cell r="C912" t="str">
            <v>KIT DE NIVELACIÓN PARA HIDRANTE TRÁFICO DE DIÁMETRO DE 4", LONGITUD 400mm , INCLUYE TODOS LOS ELEMENTOS NECESARIOS PARA SU INSTALACIÓN</v>
          </cell>
          <cell r="D912">
            <v>779450</v>
          </cell>
        </row>
        <row r="913">
          <cell r="B913">
            <v>7968</v>
          </cell>
          <cell r="C913" t="str">
            <v>JUEGO DE MOLDES PARA ESTAMPADO CONCRETO</v>
          </cell>
          <cell r="D913">
            <v>285600</v>
          </cell>
        </row>
        <row r="914">
          <cell r="B914">
            <v>7969</v>
          </cell>
          <cell r="C914" t="str">
            <v>COLOR ENDURECEDOR DE CUARZO (4 Kg/m2)</v>
          </cell>
          <cell r="D914">
            <v>6496</v>
          </cell>
        </row>
        <row r="915">
          <cell r="B915">
            <v>7970</v>
          </cell>
          <cell r="C915" t="str">
            <v>DESMOLDANTE EN POLVO COLOR (0.2 Kg/m2)</v>
          </cell>
          <cell r="D915">
            <v>4312</v>
          </cell>
        </row>
        <row r="916">
          <cell r="B916">
            <v>7971</v>
          </cell>
          <cell r="C916" t="str">
            <v>SELLADOR ACRÍLICO TRANSPARENTE SEMILUSTRE (0.25 L/m2)</v>
          </cell>
          <cell r="D916">
            <v>5477</v>
          </cell>
        </row>
        <row r="917">
          <cell r="B917">
            <v>7973</v>
          </cell>
          <cell r="C917" t="str">
            <v>ADHESIVO TIPO LATEX PARA MORTERO</v>
          </cell>
          <cell r="D917">
            <v>33490</v>
          </cell>
        </row>
        <row r="918">
          <cell r="B918">
            <v>7974</v>
          </cell>
          <cell r="C918" t="str">
            <v>SELLANTE PARA PISO</v>
          </cell>
          <cell r="D918">
            <v>106900</v>
          </cell>
        </row>
        <row r="919">
          <cell r="B919">
            <v>7976</v>
          </cell>
          <cell r="C919" t="str">
            <v>SUBBASE GRANULAR PEA (SBG_PEA)</v>
          </cell>
          <cell r="D919">
            <v>46172</v>
          </cell>
        </row>
        <row r="920">
          <cell r="B920">
            <v>7977</v>
          </cell>
          <cell r="C920" t="str">
            <v>MATERIAL SELECCIONADO</v>
          </cell>
          <cell r="D920">
            <v>17850</v>
          </cell>
        </row>
        <row r="921">
          <cell r="B921">
            <v>7979</v>
          </cell>
          <cell r="C921" t="str">
            <v>CINTA MÉTRICA DE 30 MT</v>
          </cell>
          <cell r="D921">
            <v>39790</v>
          </cell>
        </row>
        <row r="922">
          <cell r="B922">
            <v>7981</v>
          </cell>
          <cell r="C922" t="str">
            <v>JUNTA DE DILATACIÓN ELASTOMÉRICA 250 TAMAÑO 64 x  70 mm</v>
          </cell>
          <cell r="D922">
            <v>69020</v>
          </cell>
        </row>
        <row r="923">
          <cell r="B923">
            <v>7983</v>
          </cell>
          <cell r="C923" t="str">
            <v>ALQUILER DE VEHICULO: CAMPERO, PICK-UP, CAMIONETA, CAMION O SIMILAR DE 1300cc A 2000cc DE CILINDRADA, MODELO 2014 A 2011. 75% DE LA TARIFA ESTABLECIDA. INCLUYE TODOS LOS COSTOS DE OPERACIÓN Y MANTENIMIENTO EXCEPTO EL SALARIO DEL CONDUCTOR.</v>
          </cell>
          <cell r="D923">
            <v>181500</v>
          </cell>
        </row>
        <row r="924">
          <cell r="B924">
            <v>7984</v>
          </cell>
          <cell r="C924" t="str">
            <v>CARROTANQUE IRRIGADOR DE ASFALTO - VOLUMEN DEL TANQUE DE 4500 A 6000 LITROS</v>
          </cell>
          <cell r="D924">
            <v>101091</v>
          </cell>
        </row>
        <row r="925">
          <cell r="B925">
            <v>7989</v>
          </cell>
          <cell r="C925" t="str">
            <v>ALQUILER DE VEHICULO: CAMPERO, PICK-UP, CAMIONETA, CAMION O SIMILAR CON CAPACIDAD DE CARGA DE 3 TON O MAS, MODELO 2014 A 2011. 75% DE LA TARIFA ESTABLECIDA. INCLUYE TODOS LOS COSTOS DE OPERACIÓN Y MANTENIMIENTO EXCEPTO EL SALARIO DEL CONDUCTOR.</v>
          </cell>
          <cell r="D925">
            <v>10590750</v>
          </cell>
        </row>
        <row r="926">
          <cell r="B926">
            <v>7992</v>
          </cell>
          <cell r="C926" t="str">
            <v>AVISO PUNTO CREA 1.50m x 0.90m EN LÁMINA GALVANIZADA CAL. 24. INCLUYE SUMINISTRO E INSTALACIÓN</v>
          </cell>
          <cell r="D926">
            <v>500000</v>
          </cell>
        </row>
        <row r="927">
          <cell r="B927">
            <v>7993</v>
          </cell>
          <cell r="C927" t="str">
            <v>CARPA VESTIER 2.0m x 2.0m TECHO Y ESTRUCTURA CON LATERALES EN LONA</v>
          </cell>
          <cell r="D927">
            <v>1249500</v>
          </cell>
        </row>
        <row r="928">
          <cell r="B928">
            <v>7994</v>
          </cell>
          <cell r="C928" t="str">
            <v>MALLA DE GALLINERO 1 1/4" (ROLLO 0.90m x 10.0m)</v>
          </cell>
          <cell r="D928">
            <v>2470</v>
          </cell>
        </row>
        <row r="929">
          <cell r="B929">
            <v>7999</v>
          </cell>
          <cell r="C929" t="str">
            <v>ADITIVO POTENCIALIZADOR DE CEMENTO (AUMENTO DE RESISTENCIA Y FLEXIBILIDAD DE SUELO)</v>
          </cell>
          <cell r="D929">
            <v>180880</v>
          </cell>
        </row>
        <row r="930">
          <cell r="B930">
            <v>8000</v>
          </cell>
          <cell r="C930" t="str">
            <v>INSPECCIÓN DE REDES DE ALCANTARILLADO CON SISTEMA CCTV PARA DIÁMETROS ENTRE 6" Y 36". INCL MANO DE OBRA IDÓNEA, INFORME ESCRITO DE DIAGNÓSTICO Y DVD CON VIDEO. INCL IVA</v>
          </cell>
          <cell r="D930">
            <v>10710</v>
          </cell>
        </row>
        <row r="931">
          <cell r="B931">
            <v>8001</v>
          </cell>
          <cell r="C931" t="str">
            <v>INSPECCIÓN DE REDES DE ALCANTARILLADO CON SISTEMA CCTV  PARA DIÁMETROS MAYORES A 36". INCL MANO DE OBRA IDÓNEA, INFORME ESCRITO DE DIAGNÓSTICO Y DVD CON VIDEO. INCL IVA</v>
          </cell>
          <cell r="D931">
            <v>10710</v>
          </cell>
        </row>
        <row r="932">
          <cell r="B932">
            <v>8002</v>
          </cell>
          <cell r="C932" t="str">
            <v>LAVADO Y SONDEO DE REDES DE ALCANTARILLADO ENTRE 6" Y 18" DE DIÁMETRO Y CON GRADO DE COLMATACIÓN MENOR DEL 30%. INCL MANO DE OBRA IDÓNEA, SEÑALIZACIÓN BÁSICA, SUMIN DE COMBUSTIBLE Y AGUA. INCL. IVA</v>
          </cell>
          <cell r="D932">
            <v>14875</v>
          </cell>
        </row>
        <row r="933">
          <cell r="B933">
            <v>8003</v>
          </cell>
          <cell r="C933" t="str">
            <v>LAVADO Y SONDEO DE REDES DE ALCANTARILLADO ENTRE 16" Y 36" DE DIÁMETRO Y CON GRADO DE COLMATACIÓN MENOR DEL 30%. INCLUYE MANO DE OBRA IDÓNEA, SEÑALIZACIÓN BÁSICA, SUMIN DE COMBUSTIBLE Y AGUA. INCL IVA</v>
          </cell>
          <cell r="D933">
            <v>16065</v>
          </cell>
        </row>
        <row r="934">
          <cell r="B934">
            <v>8011</v>
          </cell>
          <cell r="C934" t="str">
            <v>COMPRESIÓN TRIAXIAL EN CONDICIÓN CD CONSOLIDADO - DRENADO SOBRE SUELOS (3 PUNTOS). Norma técnica: ASTM D7181 - 11</v>
          </cell>
          <cell r="D934">
            <v>2036600</v>
          </cell>
        </row>
        <row r="935">
          <cell r="B935">
            <v>8012</v>
          </cell>
          <cell r="C935" t="str">
            <v>CBR SOBRE MUESTRA INALTERADA (SUELOS COHESIVOS). Norma técnica: INV E 148-13 NTC-2122-13 ASTM D1883 - 16.</v>
          </cell>
          <cell r="D935">
            <v>142800</v>
          </cell>
        </row>
        <row r="936">
          <cell r="B936">
            <v>8015</v>
          </cell>
          <cell r="C936" t="str">
            <v>COMPRESIÓN INCONFINADA EN MUESTRAS DE SUELO. Norma técnica: INV E 152-13 NTC-1527-00 ASTM D2166 / D2166M - 16.</v>
          </cell>
          <cell r="D936">
            <v>69000</v>
          </cell>
        </row>
        <row r="937">
          <cell r="B937">
            <v>8019</v>
          </cell>
          <cell r="C937" t="str">
            <v>RELACIONES HUMEDAD - PESO UNITARIO SECO EN LOS SUELOS (ENSAYO MODIFICADO DE COMPACTACIÓN). Norma técnica: INV E 142-13 ASTM D1557 - 12e1.</v>
          </cell>
          <cell r="D937">
            <v>142800</v>
          </cell>
        </row>
        <row r="938">
          <cell r="B938">
            <v>8025</v>
          </cell>
          <cell r="C938" t="str">
            <v>DETECCIÓN DEL REFUERZO UTILIZANDO FERROSCAN (POR DÍA)</v>
          </cell>
          <cell r="D938">
            <v>874000</v>
          </cell>
        </row>
        <row r="939">
          <cell r="B939">
            <v>8026</v>
          </cell>
          <cell r="C939" t="str">
            <v>DETERMINACIÓN DE LA PROFUNDIDAD DE CARBONATACIÓN EN CONCRETO ENDURECIDO Y PUESTO EN SERVICIO</v>
          </cell>
          <cell r="D939">
            <v>53550</v>
          </cell>
        </row>
        <row r="940">
          <cell r="B940">
            <v>8028</v>
          </cell>
          <cell r="C940" t="str">
            <v>DETERMINACIÓN DEL NÚMERO DE REBOTE (ÍNDICE ESCLEROMÉTRICO) EN EL CONCRETO ENDURECIDO, ZONA POR ELEMENTO. Norma técnica: INV E 413 -13  NTC 3692  ASTM C805/C805M.</v>
          </cell>
          <cell r="D940">
            <v>91392</v>
          </cell>
        </row>
        <row r="941">
          <cell r="B941">
            <v>8033</v>
          </cell>
          <cell r="C941" t="str">
            <v>SEMÁFORO VEHICULAR DE POLICARBONATO (3x200), LENTES DE POLICARBONATO DE 8", TRES LUCES, SISTEMA DE ILUMINACIÓN A LEDS. SUMINISTRO E INSTALACIÓN</v>
          </cell>
          <cell r="D941">
            <v>4376187</v>
          </cell>
        </row>
        <row r="942">
          <cell r="B942">
            <v>8034</v>
          </cell>
          <cell r="C942" t="str">
            <v>SEMÁFORO PEATONAL DE POLICARBONATO (2x200), LENTES DE POLICARBONATO DE 8", DOS LUCES, SISTEMA DE ILUMINACIÓN A LEDS. SUMINISTRO E INSTALACIÓN</v>
          </cell>
          <cell r="D942">
            <v>3093046</v>
          </cell>
        </row>
        <row r="943">
          <cell r="B943">
            <v>8035</v>
          </cell>
          <cell r="C943" t="str">
            <v>POSTE TIPO MÁSTIL T1 (3.60m) EN TUBO SCH 40 GALVANIZADO Y PINTADO - SUMINISTRO E INSTALACIÓN</v>
          </cell>
          <cell r="D943">
            <v>2556001</v>
          </cell>
        </row>
        <row r="944">
          <cell r="B944">
            <v>8036</v>
          </cell>
          <cell r="C944" t="str">
            <v>POSTE TIPO MÉNSULA T2 (5.50m) EN TUBO SCH 40 GALVANIZADO Y PINTADO. SUMINISTRO E INSTALACION</v>
          </cell>
          <cell r="D944">
            <v>4830924</v>
          </cell>
        </row>
        <row r="945">
          <cell r="B945">
            <v>8037</v>
          </cell>
          <cell r="C945" t="str">
            <v>CABLE ELÉCTRICO 4x16 AWG PARA CONTROL DE SEMÁFOROS VEHICULARES TIPO ST CU 600V 75°C</v>
          </cell>
          <cell r="D945">
            <v>19873</v>
          </cell>
        </row>
        <row r="946">
          <cell r="B946">
            <v>8038</v>
          </cell>
          <cell r="C946" t="str">
            <v>CABLE ELÉCTRICO 3x16 AWG PARA CONTROL DE SEMÁFOROS PEATONALES TIPO ST CU 600V 75°C</v>
          </cell>
          <cell r="D946">
            <v>17136</v>
          </cell>
        </row>
        <row r="947">
          <cell r="B947">
            <v>8039</v>
          </cell>
          <cell r="C947" t="str">
            <v>CABLE ELÉCTRICO 2x8 AWG PARA ACOMETIDA TIPO ST CU 600V 75°C</v>
          </cell>
          <cell r="D947">
            <v>12485</v>
          </cell>
        </row>
        <row r="948">
          <cell r="B948">
            <v>8041</v>
          </cell>
          <cell r="C948" t="str">
            <v>ACERO LISO  D= 1 1/4"</v>
          </cell>
          <cell r="D948">
            <v>2651</v>
          </cell>
        </row>
        <row r="949">
          <cell r="B949">
            <v>8043</v>
          </cell>
          <cell r="C949" t="str">
            <v>NEOPRENO REFORZADO (doble refuerzo)</v>
          </cell>
          <cell r="D949">
            <v>58251</v>
          </cell>
        </row>
        <row r="950">
          <cell r="B950">
            <v>8044</v>
          </cell>
          <cell r="C950" t="str">
            <v>ANDAMIO TUBULAR DE 1.50m (6 SECCIONES)</v>
          </cell>
          <cell r="D950">
            <v>3570</v>
          </cell>
        </row>
        <row r="951">
          <cell r="B951">
            <v>8046</v>
          </cell>
          <cell r="C951" t="str">
            <v>ADAPTADOR BRIDA 12" (334mm A 352mm) R2</v>
          </cell>
          <cell r="D951">
            <v>780473</v>
          </cell>
        </row>
        <row r="952">
          <cell r="B952">
            <v>8047</v>
          </cell>
          <cell r="C952" t="str">
            <v>ACOPLE UNIVERSAL R1-R2 D= 8"</v>
          </cell>
          <cell r="D952">
            <v>506940</v>
          </cell>
        </row>
        <row r="953">
          <cell r="B953">
            <v>8048</v>
          </cell>
          <cell r="C953" t="str">
            <v>ACOPLE UNIVERSAL R1-R2 D= 12"</v>
          </cell>
          <cell r="D953">
            <v>974610</v>
          </cell>
        </row>
        <row r="954">
          <cell r="B954">
            <v>8049</v>
          </cell>
          <cell r="C954" t="str">
            <v>TAPA VALVULA DE SEGURIDAD CIERRE PERMANENTE No.3</v>
          </cell>
          <cell r="D954">
            <v>233886</v>
          </cell>
        </row>
        <row r="955">
          <cell r="B955">
            <v>8050</v>
          </cell>
          <cell r="C955" t="str">
            <v>PARAL METÁLICO LARGO - LONGITUD DE 2.00 A 3.50 M</v>
          </cell>
          <cell r="D955">
            <v>196</v>
          </cell>
        </row>
        <row r="956">
          <cell r="B956">
            <v>8051</v>
          </cell>
          <cell r="C956" t="str">
            <v>TUBERÍA ESTRUCTURAL METÁLICO CUADRADO DE 6mt (50mm x 50mm) ESPESOR 2mm</v>
          </cell>
          <cell r="D956">
            <v>65899</v>
          </cell>
        </row>
        <row r="957">
          <cell r="B957">
            <v>8052</v>
          </cell>
          <cell r="C957" t="str">
            <v>REGISTRO DE INCORPORACIÓN HG 1/2" CON ACOPLE</v>
          </cell>
          <cell r="D957">
            <v>31544</v>
          </cell>
        </row>
        <row r="958">
          <cell r="B958">
            <v>8053</v>
          </cell>
          <cell r="C958" t="str">
            <v>REGISTRO DE BOLA TIPO PESADO 1/2"</v>
          </cell>
          <cell r="D958">
            <v>18606</v>
          </cell>
        </row>
        <row r="959">
          <cell r="B959">
            <v>8054</v>
          </cell>
          <cell r="C959" t="str">
            <v>ADAPTADOR MACHO PVC 1/2"</v>
          </cell>
          <cell r="D959">
            <v>540</v>
          </cell>
        </row>
        <row r="960">
          <cell r="B960">
            <v>8055</v>
          </cell>
          <cell r="C960" t="str">
            <v>COLLAR DE DERIVACIÓN 3" x 1/2"</v>
          </cell>
          <cell r="D960">
            <v>59500</v>
          </cell>
        </row>
        <row r="961">
          <cell r="B961">
            <v>8056</v>
          </cell>
          <cell r="C961" t="str">
            <v>TUBERIA A.N. 2" ESPESOR= 1.9mm</v>
          </cell>
          <cell r="D961">
            <v>15122</v>
          </cell>
        </row>
        <row r="962">
          <cell r="B962">
            <v>8057</v>
          </cell>
          <cell r="C962" t="str">
            <v>TUBERÍA DE ACERO GALVANIZADO 1/2". Espesor del tubo (15mm)</v>
          </cell>
          <cell r="D962">
            <v>11852</v>
          </cell>
        </row>
        <row r="963">
          <cell r="B963">
            <v>8060</v>
          </cell>
          <cell r="C963" t="str">
            <v>TRANSPORTE DE MAQUINARIA DE 6 A 9 TONELADAS. INCLUYE ESCOLTA. VIAJE IDA Y VUELTA</v>
          </cell>
          <cell r="D963">
            <v>888145</v>
          </cell>
        </row>
        <row r="964">
          <cell r="B964">
            <v>8061</v>
          </cell>
          <cell r="C964" t="str">
            <v>EFECTO DEL AGUA SOBRE LA RESISTENCIA A LA COMPRESIÓN DE LAS MEZCLAS ASFÁLTICAS COMPACTADAS (ENSAYO DE INMERSIÓN- COMPRESIÓN), incluye elaboración. Norma técnica: INV E – 738 - 13 ASTM D1075.</v>
          </cell>
          <cell r="D964">
            <v>1218000</v>
          </cell>
        </row>
        <row r="965">
          <cell r="B965">
            <v>8062</v>
          </cell>
          <cell r="C965" t="str">
            <v>MÓDULO RESILIENTE DE SUELOS Y AGREGADOS. Norma técnica: INV E 156-13 AASHTO T 307</v>
          </cell>
          <cell r="D965">
            <v>1208683</v>
          </cell>
        </row>
        <row r="966">
          <cell r="B966">
            <v>8070</v>
          </cell>
          <cell r="C966" t="str">
            <v>SISTEMA DE ANCLAJE PARA POSTES METÁLICOS 3/4" x 1500 (4 PERNOS)</v>
          </cell>
          <cell r="D966">
            <v>148390</v>
          </cell>
        </row>
        <row r="967">
          <cell r="B967">
            <v>8077</v>
          </cell>
          <cell r="C967" t="str">
            <v>EQUIPO DE OXICORTE - PRESIÓN DE OXÍGENO 125 PSI - PRESIÓN GAS COMBUSTIBLE 15 PSI</v>
          </cell>
          <cell r="D967">
            <v>85628</v>
          </cell>
        </row>
        <row r="968">
          <cell r="B968">
            <v>8078</v>
          </cell>
          <cell r="C968" t="str">
            <v>YEE PVC SANITARIA D=4"</v>
          </cell>
          <cell r="D968">
            <v>25900</v>
          </cell>
        </row>
        <row r="969">
          <cell r="B969">
            <v>8079</v>
          </cell>
          <cell r="C969" t="str">
            <v>TEE HD 4"X2" EXTREMO LISO</v>
          </cell>
          <cell r="D969">
            <v>198334</v>
          </cell>
        </row>
        <row r="970">
          <cell r="B970">
            <v>8080</v>
          </cell>
          <cell r="C970" t="str">
            <v>TUBERIA ACERO CARBON ASTM A=53 SCH 40 DE D=12"</v>
          </cell>
          <cell r="D970">
            <v>461063</v>
          </cell>
        </row>
        <row r="971">
          <cell r="B971">
            <v>8085</v>
          </cell>
          <cell r="C971" t="str">
            <v>PLANTACION DE FUCCIA H=1.3mt (Incluye tierra, abono, tutor) SUMINISTRO</v>
          </cell>
          <cell r="D971">
            <v>128000</v>
          </cell>
        </row>
        <row r="972">
          <cell r="B972">
            <v>8086</v>
          </cell>
          <cell r="C972" t="str">
            <v>PLANTACION DE DURAZNILLO H=1.5mt (Incluye tierra, abono, tutor) SUMINISTRO</v>
          </cell>
          <cell r="D972">
            <v>148000</v>
          </cell>
        </row>
        <row r="973">
          <cell r="B973">
            <v>8089</v>
          </cell>
          <cell r="C973" t="str">
            <v>PLANTACION DE GUAYACÁN H=1.5mt (Incluye tierra, abono, tutor) SUMINISTRO</v>
          </cell>
          <cell r="D973">
            <v>139000</v>
          </cell>
        </row>
        <row r="974">
          <cell r="B974">
            <v>8090</v>
          </cell>
          <cell r="C974" t="str">
            <v>PLANTACION DE ARRAYÁN H=1.3mt (Incluye tierra, abono, tutor) SUMINISTRO</v>
          </cell>
          <cell r="D974">
            <v>82000</v>
          </cell>
        </row>
        <row r="975">
          <cell r="B975">
            <v>8091</v>
          </cell>
          <cell r="C975" t="str">
            <v>PLANTACION DE CARBONERO H=1.5mt (Incluye tierra, abono, tutor) SUMINISTRO</v>
          </cell>
          <cell r="D975">
            <v>132000</v>
          </cell>
        </row>
        <row r="976">
          <cell r="B976">
            <v>8094</v>
          </cell>
          <cell r="C976" t="str">
            <v>PLANTACION DE FALSO PIMIENTO  H=1.3mt (Incluye tierra, abono, tutor) SUMINISTRO</v>
          </cell>
          <cell r="D976">
            <v>128500</v>
          </cell>
        </row>
        <row r="977">
          <cell r="B977">
            <v>8097</v>
          </cell>
          <cell r="C977" t="str">
            <v>PLANTACION DE CUBRESUELOS BALSAMINA (incluye 20 unidades por M2) SUMINISTRO</v>
          </cell>
          <cell r="D977">
            <v>48000</v>
          </cell>
        </row>
        <row r="978">
          <cell r="B978">
            <v>8099</v>
          </cell>
          <cell r="C978" t="str">
            <v>ADOQUIN EN CONCRETO COLOR OCRE A25 - Adoquin en concreto de 10x20x6cm-Color Ocre</v>
          </cell>
          <cell r="D978">
            <v>57640</v>
          </cell>
        </row>
        <row r="979">
          <cell r="B979">
            <v>8100</v>
          </cell>
          <cell r="C979" t="str">
            <v>ADOQUIN ECOLÓGICO EN CONCRETO DE 40 X 40 X 8cm - GRAMOQUIN</v>
          </cell>
          <cell r="D979">
            <v>42892</v>
          </cell>
        </row>
        <row r="980">
          <cell r="B980">
            <v>8101</v>
          </cell>
          <cell r="C980" t="str">
            <v>ACELERANTE DE FRAGUADO Y RESISTENCIA PARA CONCRETOS</v>
          </cell>
          <cell r="D980">
            <v>11704</v>
          </cell>
        </row>
        <row r="981">
          <cell r="B981">
            <v>8102</v>
          </cell>
          <cell r="C981" t="str">
            <v>TARIFA OPERADOR EQUIPO (INCLUYE FACTOR DE PRESTACIONES)</v>
          </cell>
          <cell r="D981">
            <v>2650098</v>
          </cell>
        </row>
        <row r="982">
          <cell r="B982">
            <v>8103</v>
          </cell>
          <cell r="C982" t="str">
            <v>GRÚA TELESCÓPICA  MOVIL - CARGA MÁXIMA DE 35 A 39 TONELADAS - INCLUYE TRANSPORTE DE IDA Y VUELTA, COMBUSTIBLE Y OPERARIO</v>
          </cell>
          <cell r="D982">
            <v>2142000</v>
          </cell>
        </row>
        <row r="983">
          <cell r="B983">
            <v>8113</v>
          </cell>
          <cell r="C983" t="str">
            <v>RESISTENCIA A LA COMPRESIÓN UNIAXIAL DE MUESTRAS DE ROCAS INTACTAS. Norma técnica: ASTM D7012 - 14 (Método C).</v>
          </cell>
          <cell r="D983">
            <v>101150</v>
          </cell>
        </row>
        <row r="984">
          <cell r="B984">
            <v>8116</v>
          </cell>
          <cell r="C984" t="str">
            <v>RESISTENCIA A LA FATIGA DE MEZCLAS ASFÁLTICAS EN CALIENTE MEDIANTE EL ENSAYO DE FLEXIÓN EN DOS PUNTOS SOBRE PROBETAS TRAPEZOIDALES. Norma técnica: INV E – 808 - 13  UNE-EN 12697-24  Anexo A NF P 98-261-1.</v>
          </cell>
          <cell r="D984">
            <v>2300000</v>
          </cell>
        </row>
        <row r="985">
          <cell r="B985">
            <v>8139</v>
          </cell>
          <cell r="C985" t="str">
            <v>PANEL ARQUITECTONICO PREFABRICADO EN CONCRETO - SUMINISTRO E INSTALACION</v>
          </cell>
          <cell r="D985">
            <v>237308</v>
          </cell>
        </row>
        <row r="986">
          <cell r="B986">
            <v>8141</v>
          </cell>
          <cell r="C986" t="str">
            <v>PINTURA BASE AGUA PARA USO EXTERIOR</v>
          </cell>
          <cell r="D986">
            <v>55000</v>
          </cell>
        </row>
        <row r="987">
          <cell r="B987">
            <v>8142</v>
          </cell>
          <cell r="C987" t="str">
            <v>BALDOSA DE GRANITO 33 x 33 CM</v>
          </cell>
          <cell r="D987">
            <v>67496</v>
          </cell>
        </row>
        <row r="988">
          <cell r="B988">
            <v>8143</v>
          </cell>
          <cell r="C988" t="str">
            <v>ADHESIVO PREMEZCLADO INTERIOR</v>
          </cell>
          <cell r="D988">
            <v>1540</v>
          </cell>
        </row>
        <row r="989">
          <cell r="B989">
            <v>8144</v>
          </cell>
          <cell r="C989" t="str">
            <v>BOQUILLA CON LATEX</v>
          </cell>
          <cell r="D989">
            <v>4880</v>
          </cell>
        </row>
        <row r="990">
          <cell r="B990">
            <v>8145</v>
          </cell>
          <cell r="C990" t="str">
            <v>ZOCALO EN GRANITO h=7.2CM</v>
          </cell>
          <cell r="D990">
            <v>18654</v>
          </cell>
        </row>
        <row r="991">
          <cell r="B991">
            <v>8146</v>
          </cell>
          <cell r="C991" t="str">
            <v>PORCELANATO BEIGE 60 x 60 CM2</v>
          </cell>
          <cell r="D991">
            <v>66900</v>
          </cell>
        </row>
        <row r="992">
          <cell r="B992">
            <v>8149</v>
          </cell>
          <cell r="C992" t="str">
            <v>PINTURA PARA ALUMINIO 260°C</v>
          </cell>
          <cell r="D992">
            <v>146520</v>
          </cell>
        </row>
        <row r="993">
          <cell r="B993">
            <v>8150</v>
          </cell>
          <cell r="C993" t="str">
            <v>DISPENSADOR DE JABÓN METÁLICO DE 1 LT</v>
          </cell>
          <cell r="D993">
            <v>99900</v>
          </cell>
        </row>
        <row r="994">
          <cell r="B994">
            <v>8151</v>
          </cell>
          <cell r="C994" t="str">
            <v>JABONERA</v>
          </cell>
          <cell r="D994">
            <v>22900</v>
          </cell>
        </row>
        <row r="995">
          <cell r="B995">
            <v>8152</v>
          </cell>
          <cell r="C995" t="str">
            <v>PORTAROLLO</v>
          </cell>
          <cell r="D995">
            <v>17000</v>
          </cell>
        </row>
        <row r="996">
          <cell r="B996">
            <v>8153</v>
          </cell>
          <cell r="C996" t="str">
            <v>TOALLERO EN ACERO INOXIDABLE</v>
          </cell>
          <cell r="D996">
            <v>88257</v>
          </cell>
        </row>
        <row r="997">
          <cell r="B997">
            <v>8154</v>
          </cell>
          <cell r="C997" t="str">
            <v>LAVAPLATOS EN ACERO INOXIDABLE DE SOBREPONER CON ALETA Cr DE 1.0x0.50 MTS</v>
          </cell>
          <cell r="D997">
            <v>132761</v>
          </cell>
        </row>
        <row r="998">
          <cell r="B998">
            <v>8155</v>
          </cell>
          <cell r="C998" t="str">
            <v>SILICONA TRANSPARENTE 300ML</v>
          </cell>
          <cell r="D998">
            <v>8628</v>
          </cell>
        </row>
        <row r="999">
          <cell r="B999">
            <v>8156</v>
          </cell>
          <cell r="C999" t="str">
            <v>TUBERIA PVC SANITARIA D=2"</v>
          </cell>
          <cell r="D999">
            <v>15121</v>
          </cell>
        </row>
        <row r="1000">
          <cell r="B1000">
            <v>8157</v>
          </cell>
          <cell r="C1000" t="str">
            <v>TAPON DE PRUEBA PVC SANITARIA D=2"</v>
          </cell>
          <cell r="D1000">
            <v>1266</v>
          </cell>
        </row>
        <row r="1001">
          <cell r="B1001">
            <v>8158</v>
          </cell>
          <cell r="C1001" t="str">
            <v>TAPON DE PRUEBA PVC SANITARIA D=4"</v>
          </cell>
          <cell r="D1001">
            <v>3164</v>
          </cell>
        </row>
        <row r="1002">
          <cell r="B1002">
            <v>8159</v>
          </cell>
          <cell r="C1002" t="str">
            <v>CODO 45° 1/8 CxE PVC SANITARIA D=4"</v>
          </cell>
          <cell r="D1002">
            <v>15374</v>
          </cell>
        </row>
        <row r="1003">
          <cell r="B1003">
            <v>8160</v>
          </cell>
          <cell r="C1003" t="str">
            <v>CODO 45° 1/8 CxE PVC SANITARIA D= 2"</v>
          </cell>
          <cell r="D1003">
            <v>4098</v>
          </cell>
        </row>
        <row r="1004">
          <cell r="B1004">
            <v>8161</v>
          </cell>
          <cell r="C1004" t="str">
            <v>CODO 90° 1/4 CXE PVC SANITARIA D= 4"</v>
          </cell>
          <cell r="D1004">
            <v>16847</v>
          </cell>
        </row>
        <row r="1005">
          <cell r="B1005">
            <v>8162</v>
          </cell>
          <cell r="C1005" t="str">
            <v>YEE PVC SANITARIA D= 2"</v>
          </cell>
          <cell r="D1005">
            <v>9247</v>
          </cell>
        </row>
        <row r="1006">
          <cell r="B1006">
            <v>8164</v>
          </cell>
          <cell r="C1006" t="str">
            <v>YEE DOBLE PVC SANITARIA D= 4"</v>
          </cell>
          <cell r="D1006">
            <v>58255</v>
          </cell>
        </row>
        <row r="1007">
          <cell r="B1007">
            <v>8165</v>
          </cell>
          <cell r="C1007" t="str">
            <v>YEE REDUCIDA PVC SANITARIA 4" x 2"</v>
          </cell>
          <cell r="D1007">
            <v>28371</v>
          </cell>
        </row>
        <row r="1008">
          <cell r="B1008">
            <v>8166</v>
          </cell>
          <cell r="C1008" t="str">
            <v>CODO 45°  1/8 CXC SANITARIA D= 4"</v>
          </cell>
          <cell r="D1008">
            <v>15374</v>
          </cell>
        </row>
        <row r="1009">
          <cell r="B1009">
            <v>8167</v>
          </cell>
          <cell r="C1009" t="str">
            <v>UNION SANITARIA  D= 4"</v>
          </cell>
          <cell r="D1009">
            <v>7700</v>
          </cell>
        </row>
        <row r="1010">
          <cell r="B1010">
            <v>8169</v>
          </cell>
          <cell r="C1010" t="str">
            <v>CODO 45°  1/8 CXC SANITARIA D= 2"</v>
          </cell>
          <cell r="D1010">
            <v>4098</v>
          </cell>
        </row>
        <row r="1011">
          <cell r="B1011">
            <v>8170</v>
          </cell>
          <cell r="C1011" t="str">
            <v>SIFON 180° D= 2"</v>
          </cell>
          <cell r="D1011">
            <v>6671</v>
          </cell>
        </row>
        <row r="1012">
          <cell r="B1012">
            <v>8171</v>
          </cell>
          <cell r="C1012" t="str">
            <v>UNION SANITARIA D= 2"</v>
          </cell>
          <cell r="D1012">
            <v>3251</v>
          </cell>
        </row>
        <row r="1013">
          <cell r="B1013">
            <v>8172</v>
          </cell>
          <cell r="C1013" t="str">
            <v>TUBERIA PVC E.L. D= 1 1/4" 200 PSI RDE 21</v>
          </cell>
          <cell r="D1013">
            <v>10525</v>
          </cell>
        </row>
        <row r="1014">
          <cell r="B1014">
            <v>8173</v>
          </cell>
          <cell r="C1014" t="str">
            <v>TUBERIA PVC E.L.  D= 1" RDE 13.5 - 315 PSI</v>
          </cell>
          <cell r="D1014">
            <v>7220</v>
          </cell>
        </row>
        <row r="1015">
          <cell r="B1015">
            <v>8174</v>
          </cell>
          <cell r="C1015" t="str">
            <v>TEE PVC E.L. D= 1 1/2"</v>
          </cell>
          <cell r="D1015">
            <v>11570</v>
          </cell>
        </row>
        <row r="1016">
          <cell r="B1016">
            <v>8175</v>
          </cell>
          <cell r="C1016" t="str">
            <v>TEE PVC E.L.  D= 1 1/4"</v>
          </cell>
          <cell r="D1016">
            <v>8814</v>
          </cell>
        </row>
        <row r="1017">
          <cell r="B1017">
            <v>8177</v>
          </cell>
          <cell r="C1017" t="str">
            <v>CODO 90° PVC E.L.  D= 1 1/4"</v>
          </cell>
          <cell r="D1017">
            <v>4002</v>
          </cell>
        </row>
        <row r="1018">
          <cell r="B1018">
            <v>8178</v>
          </cell>
          <cell r="C1018" t="str">
            <v>CODO 90° PVC E.L.  D= 1"</v>
          </cell>
          <cell r="D1018">
            <v>2083</v>
          </cell>
        </row>
        <row r="1019">
          <cell r="B1019">
            <v>8179</v>
          </cell>
          <cell r="C1019" t="str">
            <v>CODO 90° E.L.  D= 1 1/2"</v>
          </cell>
          <cell r="D1019">
            <v>7473</v>
          </cell>
        </row>
        <row r="1020">
          <cell r="B1020">
            <v>8180</v>
          </cell>
          <cell r="C1020" t="str">
            <v>REDUCCION PVC E.L.  D= 1 1/2 x 1 1/4" (BUJE SOLDADO)</v>
          </cell>
          <cell r="D1020">
            <v>3804</v>
          </cell>
        </row>
        <row r="1021">
          <cell r="B1021">
            <v>8181</v>
          </cell>
          <cell r="C1021" t="str">
            <v>REDUCCION PVC E.L. D=1 1/4" x 1" (BUJE SOLDADO)</v>
          </cell>
          <cell r="D1021">
            <v>2464</v>
          </cell>
        </row>
        <row r="1022">
          <cell r="B1022">
            <v>8182</v>
          </cell>
          <cell r="C1022" t="str">
            <v>REDUCCION PVC E.L.  D= 1" x 3/4</v>
          </cell>
          <cell r="D1022">
            <v>1510</v>
          </cell>
        </row>
        <row r="1023">
          <cell r="B1023">
            <v>8183</v>
          </cell>
          <cell r="C1023" t="str">
            <v>REDUCCION PVC E.L. D= 3/4" x 1/2" (BUJE SOLDADO)</v>
          </cell>
          <cell r="D1023">
            <v>644</v>
          </cell>
        </row>
        <row r="1024">
          <cell r="B1024">
            <v>8185</v>
          </cell>
          <cell r="C1024" t="str">
            <v>REGISTRO BOLA 1" TIPO PESADO</v>
          </cell>
          <cell r="D1024">
            <v>17200</v>
          </cell>
        </row>
        <row r="1025">
          <cell r="B1025">
            <v>8186</v>
          </cell>
          <cell r="C1025" t="str">
            <v>REGISTRO BOLA 1 1/4" TIPO PESADO</v>
          </cell>
          <cell r="D1025">
            <v>33529</v>
          </cell>
        </row>
        <row r="1026">
          <cell r="B1026">
            <v>8187</v>
          </cell>
          <cell r="C1026" t="str">
            <v>CODO 45° PVC E.L. D=1"</v>
          </cell>
          <cell r="D1026">
            <v>3346</v>
          </cell>
        </row>
        <row r="1027">
          <cell r="B1027">
            <v>8188</v>
          </cell>
          <cell r="C1027" t="str">
            <v>TEE PVC E.L. D=1" SHEDULE 40</v>
          </cell>
          <cell r="D1027">
            <v>3411</v>
          </cell>
        </row>
        <row r="1028">
          <cell r="B1028">
            <v>8189</v>
          </cell>
          <cell r="C1028" t="str">
            <v>TAPON COPA PVC D=1" (TAPON SOLDADO)</v>
          </cell>
          <cell r="D1028">
            <v>1501</v>
          </cell>
        </row>
        <row r="1029">
          <cell r="B1029">
            <v>8190</v>
          </cell>
          <cell r="C1029" t="str">
            <v>CODO 45° PVC E.L. D=1/2"</v>
          </cell>
          <cell r="D1029">
            <v>1098</v>
          </cell>
        </row>
        <row r="1030">
          <cell r="B1030">
            <v>8191</v>
          </cell>
          <cell r="C1030" t="str">
            <v>TUBERIA PVC E.L. D=1/2" RDE 13.5 315PSI</v>
          </cell>
          <cell r="D1030">
            <v>2868</v>
          </cell>
        </row>
        <row r="1031">
          <cell r="B1031">
            <v>8192</v>
          </cell>
          <cell r="C1031" t="str">
            <v>TEE PVC E.L. D=1/2 SHEDULE 40</v>
          </cell>
          <cell r="D1031">
            <v>1040</v>
          </cell>
        </row>
        <row r="1032">
          <cell r="B1032">
            <v>8193</v>
          </cell>
          <cell r="C1032" t="str">
            <v>TAPON COPA PVC D=1/2"</v>
          </cell>
          <cell r="D1032">
            <v>447</v>
          </cell>
        </row>
        <row r="1033">
          <cell r="B1033">
            <v>8195</v>
          </cell>
          <cell r="C1033" t="str">
            <v>CABLE No.2 AWG 600V 90°</v>
          </cell>
          <cell r="D1033">
            <v>21182</v>
          </cell>
        </row>
        <row r="1034">
          <cell r="B1034">
            <v>8199</v>
          </cell>
          <cell r="C1034" t="str">
            <v>CABLE 4 AWG 600V 90° C THHN/THWN</v>
          </cell>
          <cell r="D1034">
            <v>13602</v>
          </cell>
        </row>
        <row r="1035">
          <cell r="B1035">
            <v>8202</v>
          </cell>
          <cell r="C1035" t="str">
            <v>VARILLA COPPERWELD DE 5/8" (2.4 MT)</v>
          </cell>
          <cell r="D1035">
            <v>193375</v>
          </cell>
        </row>
        <row r="1036">
          <cell r="B1036">
            <v>8203</v>
          </cell>
          <cell r="C1036" t="str">
            <v>INTERRUPTOR MONOFASICO 40A</v>
          </cell>
          <cell r="D1036">
            <v>14511</v>
          </cell>
        </row>
        <row r="1037">
          <cell r="B1037">
            <v>8204</v>
          </cell>
          <cell r="C1037" t="str">
            <v>INTERRUPTOR TRIFILAR 50A</v>
          </cell>
          <cell r="D1037">
            <v>22000</v>
          </cell>
        </row>
        <row r="1038">
          <cell r="B1038">
            <v>8205</v>
          </cell>
          <cell r="C1038" t="str">
            <v>SOLDADURA EXOTERMICA</v>
          </cell>
          <cell r="D1038">
            <v>134</v>
          </cell>
        </row>
        <row r="1039">
          <cell r="B1039">
            <v>8206</v>
          </cell>
          <cell r="C1039" t="str">
            <v>CABLE No.1/0 AWG THHN-600V COBRE</v>
          </cell>
          <cell r="D1039">
            <v>22987</v>
          </cell>
        </row>
        <row r="1040">
          <cell r="B1040">
            <v>8207</v>
          </cell>
          <cell r="C1040" t="str">
            <v>CONDUCTOR No.2 A 600V EN COBRE</v>
          </cell>
          <cell r="D1040">
            <v>22610</v>
          </cell>
        </row>
        <row r="1041">
          <cell r="B1041">
            <v>8208</v>
          </cell>
          <cell r="C1041" t="str">
            <v>TUBERIA METALICA EMT D=2"</v>
          </cell>
          <cell r="D1041">
            <v>45796</v>
          </cell>
        </row>
        <row r="1042">
          <cell r="B1042">
            <v>8209</v>
          </cell>
          <cell r="C1042" t="str">
            <v>GRAPA PARA TUBERIA EMT D=2"</v>
          </cell>
          <cell r="D1042">
            <v>1012</v>
          </cell>
        </row>
        <row r="1043">
          <cell r="B1043">
            <v>8210</v>
          </cell>
          <cell r="C1043" t="str">
            <v>CABLE No.6 AWG THHN- 600V COBRE</v>
          </cell>
          <cell r="D1043">
            <v>8325</v>
          </cell>
        </row>
        <row r="1044">
          <cell r="B1044">
            <v>8211</v>
          </cell>
          <cell r="C1044" t="str">
            <v>CABLE No.8 AWG THHN-600V COBRE</v>
          </cell>
          <cell r="D1044">
            <v>5406</v>
          </cell>
        </row>
        <row r="1045">
          <cell r="B1045">
            <v>8212</v>
          </cell>
          <cell r="C1045" t="str">
            <v>TUBERIA METALICA EMT D=1"</v>
          </cell>
          <cell r="D1045">
            <v>16217</v>
          </cell>
        </row>
        <row r="1046">
          <cell r="B1046">
            <v>8213</v>
          </cell>
          <cell r="C1046" t="str">
            <v>GRAPA PARA TUBERIA EMT D=1"</v>
          </cell>
          <cell r="D1046">
            <v>383</v>
          </cell>
        </row>
        <row r="1047">
          <cell r="B1047">
            <v>8216</v>
          </cell>
          <cell r="C1047" t="str">
            <v>TOMA DE INCRUSTAR DOBLE CON POLO A TIERRA AISLADO 15A REGULADA</v>
          </cell>
          <cell r="D1047">
            <v>5772</v>
          </cell>
        </row>
        <row r="1048">
          <cell r="B1048">
            <v>8217</v>
          </cell>
          <cell r="C1048" t="str">
            <v>CAJA PLASTICA ELECTRICA 4" X 4" CONDUIT 1/2"</v>
          </cell>
          <cell r="D1048">
            <v>685</v>
          </cell>
        </row>
        <row r="1049">
          <cell r="B1049">
            <v>8218</v>
          </cell>
          <cell r="C1049" t="str">
            <v>CABLE No.14 AWG 600V 90° C THHN/THWN</v>
          </cell>
          <cell r="D1049">
            <v>1664</v>
          </cell>
        </row>
        <row r="1050">
          <cell r="B1050">
            <v>8219</v>
          </cell>
          <cell r="C1050" t="str">
            <v>TOMA TRIFILAR DE INCRUSTAR 50A/250V</v>
          </cell>
          <cell r="D1050">
            <v>21693</v>
          </cell>
        </row>
        <row r="1051">
          <cell r="B1051">
            <v>8221</v>
          </cell>
          <cell r="C1051" t="str">
            <v>CABLE 12 AWG 600V 90° C THHN/THWN</v>
          </cell>
          <cell r="D1051">
            <v>2481</v>
          </cell>
        </row>
        <row r="1052">
          <cell r="B1052">
            <v>8222</v>
          </cell>
          <cell r="C1052" t="str">
            <v>BREAKER ENCHUFABLE TRIPOLAR 3x20 A</v>
          </cell>
          <cell r="D1052">
            <v>42007</v>
          </cell>
        </row>
        <row r="1053">
          <cell r="B1053">
            <v>8223</v>
          </cell>
          <cell r="C1053" t="str">
            <v>BALA - BALA 1 LUZ e27 13cm ESPECULAR BLANCO</v>
          </cell>
          <cell r="D1053">
            <v>15706</v>
          </cell>
        </row>
        <row r="1054">
          <cell r="B1054">
            <v>8224</v>
          </cell>
          <cell r="C1054" t="str">
            <v>BOMBILLOS AHORRADORES 20W, 120V</v>
          </cell>
          <cell r="D1054">
            <v>11269</v>
          </cell>
        </row>
        <row r="1055">
          <cell r="B1055">
            <v>8225</v>
          </cell>
          <cell r="C1055" t="str">
            <v>INTERRUPTOR DOBLE</v>
          </cell>
          <cell r="D1055">
            <v>5117</v>
          </cell>
        </row>
        <row r="1056">
          <cell r="B1056">
            <v>8227</v>
          </cell>
          <cell r="C1056" t="str">
            <v>CAJA DE INTERRUPTOR 2 x 4</v>
          </cell>
          <cell r="D1056">
            <v>833</v>
          </cell>
        </row>
        <row r="1057">
          <cell r="B1057">
            <v>8228</v>
          </cell>
          <cell r="C1057" t="str">
            <v>TUBERÍA GALVANIZADA D=2". Espesor del tubo (1.5mm)</v>
          </cell>
          <cell r="D1057">
            <v>51942</v>
          </cell>
        </row>
        <row r="1058">
          <cell r="B1058">
            <v>8229</v>
          </cell>
          <cell r="C1058" t="str">
            <v>GRAPA PARA TUBERIA EMT D=3/4"</v>
          </cell>
          <cell r="D1058">
            <v>299</v>
          </cell>
        </row>
        <row r="1059">
          <cell r="B1059">
            <v>8230</v>
          </cell>
          <cell r="C1059" t="str">
            <v>TUBERÍA DE ACERO GALVANIZADA D=3/4". Espesor del tubo (15mm)</v>
          </cell>
          <cell r="D1059">
            <v>15327</v>
          </cell>
        </row>
        <row r="1060">
          <cell r="B1060">
            <v>8231</v>
          </cell>
          <cell r="C1060" t="str">
            <v>GRAPA PARA TUBERIA EMT D=3"</v>
          </cell>
          <cell r="D1060">
            <v>2500</v>
          </cell>
        </row>
        <row r="1061">
          <cell r="B1061">
            <v>8232</v>
          </cell>
          <cell r="C1061" t="str">
            <v>TUBERIA DE 3/4" EMT</v>
          </cell>
          <cell r="D1061">
            <v>6129</v>
          </cell>
        </row>
        <row r="1062">
          <cell r="B1062">
            <v>8233</v>
          </cell>
          <cell r="C1062" t="str">
            <v>BREAKER ENCHUFABLE 1 x 20 A</v>
          </cell>
          <cell r="D1062">
            <v>10537</v>
          </cell>
        </row>
        <row r="1063">
          <cell r="B1063">
            <v>8235</v>
          </cell>
          <cell r="C1063" t="str">
            <v>TUBO FLUORESCENTE 54 W</v>
          </cell>
          <cell r="D1063">
            <v>7078</v>
          </cell>
        </row>
        <row r="1064">
          <cell r="B1064">
            <v>8244</v>
          </cell>
          <cell r="C1064" t="str">
            <v>SANITARIO LINEA INSTITUCIONAL COLOR BLANCO (VALVULA ANTIVANDALICA TIPO PUSH METALICO, CROMADO)</v>
          </cell>
          <cell r="D1064">
            <v>412900</v>
          </cell>
        </row>
        <row r="1065">
          <cell r="B1065">
            <v>8245</v>
          </cell>
          <cell r="C1065" t="str">
            <v>SANITARIO LINEA INSTITUCIONAL PARA DISCAPACITADOS COLOR BLANCO (VALVULA ANTIVANDALICA TIPO PUSH METALICO, CROMADO)</v>
          </cell>
          <cell r="D1065">
            <v>1050947</v>
          </cell>
        </row>
        <row r="1066">
          <cell r="B1066">
            <v>8246</v>
          </cell>
          <cell r="C1066" t="str">
            <v>ORINAL MEDIANO DE COLGAR TIPO INSTITUCIONAL COLOR BLANCO (VALVULA ANTIVANDALICA TIPO PUSH METALICO, CROMADO)</v>
          </cell>
          <cell r="D1066">
            <v>345299</v>
          </cell>
        </row>
        <row r="1067">
          <cell r="B1067">
            <v>8247</v>
          </cell>
          <cell r="C1067" t="str">
            <v>PAPELERA DE 200/400 mm EN LAMINA DE ACERO INOXIDABLE SATINADO CON CERROJO</v>
          </cell>
          <cell r="D1067">
            <v>78540</v>
          </cell>
        </row>
        <row r="1068">
          <cell r="B1068">
            <v>8248</v>
          </cell>
          <cell r="C1068" t="str">
            <v>GRIFERIA  PARA LAVAMANOS INSTITUCIONAL DE MESON TIPO PUSH METALICO CROMADO</v>
          </cell>
          <cell r="D1068">
            <v>154700</v>
          </cell>
        </row>
        <row r="1069">
          <cell r="B1069">
            <v>8249</v>
          </cell>
          <cell r="C1069" t="str">
            <v>SECADOR ELECTRICO DE MANOS, CARCAZA OVALADA METALICA ACERO INOXIDABLE 304 SATINADO CAL. 1.2mm. 1650 W</v>
          </cell>
          <cell r="D1069">
            <v>359072</v>
          </cell>
        </row>
        <row r="1070">
          <cell r="B1070">
            <v>8250</v>
          </cell>
          <cell r="C1070" t="str">
            <v>VALVULA ANTIVANDALICA PARA ORINAL CON ACCESORIOS PARA CONECTAR</v>
          </cell>
          <cell r="D1070">
            <v>308465</v>
          </cell>
        </row>
        <row r="1071">
          <cell r="B1071">
            <v>8253</v>
          </cell>
          <cell r="C1071" t="str">
            <v>PINTURA EPOXICA</v>
          </cell>
          <cell r="D1071">
            <v>134390</v>
          </cell>
        </row>
        <row r="1072">
          <cell r="B1072">
            <v>8254</v>
          </cell>
          <cell r="C1072" t="str">
            <v>SOLDADURA E-7018 x 1/8"</v>
          </cell>
          <cell r="D1072">
            <v>15060</v>
          </cell>
        </row>
        <row r="1073">
          <cell r="B1073">
            <v>8256</v>
          </cell>
          <cell r="C1073" t="str">
            <v>TARIFA JORNAL - PERSONAL DE OBRA - SOLDADOR (INCLUYE FACTOR DE PRESTACIONES)</v>
          </cell>
          <cell r="D1073">
            <v>92000</v>
          </cell>
        </row>
        <row r="1074">
          <cell r="B1074">
            <v>8258</v>
          </cell>
          <cell r="C1074" t="str">
            <v>EQUIPO DE SOLDADURA - CAPACIDAD 225 AMP</v>
          </cell>
          <cell r="D1074">
            <v>38900</v>
          </cell>
        </row>
        <row r="1075">
          <cell r="B1075">
            <v>8259</v>
          </cell>
          <cell r="C1075" t="str">
            <v>TUBO CERRAMIENTO NEGRO 2" 1.9mm</v>
          </cell>
          <cell r="D1075">
            <v>10211</v>
          </cell>
        </row>
        <row r="1076">
          <cell r="B1076">
            <v>8260</v>
          </cell>
          <cell r="C1076" t="str">
            <v>TUBO CERRAMIENTO  NEGRO 1/2" 1.9 mm</v>
          </cell>
          <cell r="D1076">
            <v>3308</v>
          </cell>
        </row>
        <row r="1077">
          <cell r="B1077">
            <v>8262</v>
          </cell>
          <cell r="C1077" t="str">
            <v>ANTICORROSIVO CROMATO DE ZINC</v>
          </cell>
          <cell r="D1077">
            <v>85000</v>
          </cell>
        </row>
        <row r="1078">
          <cell r="B1078">
            <v>8270</v>
          </cell>
          <cell r="C1078" t="str">
            <v>DEMARCACIÓN LINEA DE CEDA EL PASO DISCONTINUA DE 0.8mt ESPACIADO 0.4mt, E=2.3mm EN PINTURA TERMOPLÁSTICA, INCLUYE SUMINISTRO Y APLICACIÓN CON EQUIPO, INCLUYE MICROESFERAS</v>
          </cell>
          <cell r="D1078">
            <v>7140</v>
          </cell>
        </row>
        <row r="1079">
          <cell r="B1079">
            <v>8271</v>
          </cell>
          <cell r="C1079" t="str">
            <v>DEMARCACION LINEA CARRIL A=0.12mt L=3.0 SEPARCION =5.0mt E=2.3mm, EN PINTURA TERMOPLATICA. INCLUYE SUMINISTRO Y APLICACION CON EQUIPO. INCLUYE MICROESFERAS</v>
          </cell>
          <cell r="D1079">
            <v>9596</v>
          </cell>
        </row>
        <row r="1080">
          <cell r="B1080">
            <v>8276</v>
          </cell>
          <cell r="C1080" t="str">
            <v>FRANJA EN ADHESIVO VINILICO ESMERILADO EFECTO STAND BLASTED FROSTED CRYSTAL,  (SUMINISTRO E INSTALACIÓN) GARANTIA DE 5 AÑOS AL EXTERIOR. SEGUN MANUAL DE IMAGEN DE TRANSMILENIO S.A.</v>
          </cell>
          <cell r="D1080">
            <v>71400</v>
          </cell>
        </row>
        <row r="1081">
          <cell r="B1081">
            <v>8277</v>
          </cell>
          <cell r="C1081" t="str">
            <v>FRANJA EN VINILO CON ADHESIVO EN VINILO ALTO 6cm,  (SUMINISTRO E INSTALACIÓN) GARANTIA DE 5 AÑOS AL EXTERIOR SEGUN COLOR. SEGUN MANUAL DE IMAGEN DE TRANSMILENIO S.A.</v>
          </cell>
          <cell r="D1081">
            <v>22967</v>
          </cell>
        </row>
        <row r="1082">
          <cell r="B1082">
            <v>8278</v>
          </cell>
          <cell r="C1082" t="str">
            <v>FRANJA EN VINILO CON ADHESIVO EN VINILO ALTO 3cm,  (SUMINISTRO E INSTALACIÓN) GARANTIA DE 5 AÑOS AL EXTERIOR SEGUN COLOR. SEGUN MANUAL DE IMAGEN DE TRANSMILENIO S.A.</v>
          </cell>
          <cell r="D1082">
            <v>14280</v>
          </cell>
        </row>
        <row r="1083">
          <cell r="B1083">
            <v>8292</v>
          </cell>
          <cell r="C1083" t="str">
            <v>TARIFA JORNAL - PROFESIONAL CATEGORÍA 8 (INCLUYE FACTOR DE PRESTACIONES)</v>
          </cell>
          <cell r="D1083">
            <v>219266</v>
          </cell>
        </row>
        <row r="1084">
          <cell r="B1084">
            <v>8293</v>
          </cell>
          <cell r="C1084" t="str">
            <v>SUMINISTRO CONSTRUCCION E INSTALACION DE JARDIN VERTICAL. INCLUYE ESTRUCTURA Y/O PANEL DE SOPORTE INDEPENDIENTE ELEMENTOS PARA SOPORTE Y SUJECION DE JARDIN, SACOS Y/O CANGUROS PARA SIEMBRA DE JARDIN V</v>
          </cell>
          <cell r="D1084">
            <v>65000</v>
          </cell>
        </row>
        <row r="1085">
          <cell r="B1085">
            <v>8294</v>
          </cell>
          <cell r="C1085" t="str">
            <v>COLLAR DERIVACION 4" x 1/2"</v>
          </cell>
          <cell r="D1085">
            <v>21153</v>
          </cell>
        </row>
        <row r="1086">
          <cell r="B1086">
            <v>8295</v>
          </cell>
          <cell r="C1086" t="str">
            <v>COLLAR DERIVACION 6" x 1/2"</v>
          </cell>
          <cell r="D1086">
            <v>24500</v>
          </cell>
        </row>
        <row r="1087">
          <cell r="B1087">
            <v>8297</v>
          </cell>
          <cell r="C1087" t="str">
            <v>ALQUILER DE VEHICULO: CAMPERO, PICK-UP, CAMIONETA, CAMION O SIMILAR DE 1300cc A 2000cc DE CILINDRADA, MODELO 2022 A 2019. 100% DE LA TARIFA ESTABLECIDA. INCLUYE TODOS LOS COSTOS DE OPERACIÓN Y MANTENIMIENTO EXCEPTO EL SALARIO DEL CONDUCTOR.</v>
          </cell>
          <cell r="D1087">
            <v>242000</v>
          </cell>
        </row>
        <row r="1088">
          <cell r="B1088">
            <v>8298</v>
          </cell>
          <cell r="C1088" t="str">
            <v>MINICARGADOR - POTENCIA 53 A 63 KW - INCLUYE OPERARIO Y COMBUSTIBLE</v>
          </cell>
          <cell r="D1088">
            <v>89250</v>
          </cell>
        </row>
        <row r="1089">
          <cell r="B1089">
            <v>8299</v>
          </cell>
          <cell r="C1089" t="str">
            <v>TARIFA JORNAL - PERSONAL DE OBRA - AYUDANTE HORARIO NOCTURNO (INCLUYE FACTOR DE PRESTACIONES)</v>
          </cell>
          <cell r="D1089">
            <v>85999</v>
          </cell>
        </row>
        <row r="1090">
          <cell r="B1090">
            <v>8300</v>
          </cell>
          <cell r="C1090" t="str">
            <v>TARIFA JORNAL - PERSONAL DE OBRA - OFICIAL HORARIO NOCTURNO (INCLUYE FACTOR DE PRESTACIONES)</v>
          </cell>
          <cell r="D1090">
            <v>123999</v>
          </cell>
        </row>
        <row r="1091">
          <cell r="B1091">
            <v>8302</v>
          </cell>
          <cell r="C1091" t="str">
            <v>BOYA PLASTICA DE 20 x 20 x 9 cm DE ALTURA (NO INCLUYE ELEMENTOS DE ANCLAJE)</v>
          </cell>
          <cell r="D1091">
            <v>23949</v>
          </cell>
        </row>
        <row r="1092">
          <cell r="B1092">
            <v>8303</v>
          </cell>
          <cell r="C1092" t="str">
            <v>HITO DE 75cm DE ALTURA Y 8cm DE DIAMETRO CON REFLECTIVOS DE COLOR AMARILLO. NO INCLUYE ELEMENTOS DE ANCLAJE</v>
          </cell>
          <cell r="D1092">
            <v>48582</v>
          </cell>
        </row>
        <row r="1093">
          <cell r="B1093">
            <v>8304</v>
          </cell>
          <cell r="C1093" t="str">
            <v>EQUIPO DE OXICORTE - PRESIÓN DE OXÍGENO 125 PSI - PRESIÓN GAS COMBUSTIBLE 15 PSI, MES</v>
          </cell>
          <cell r="D1093">
            <v>1883821</v>
          </cell>
        </row>
        <row r="1094">
          <cell r="B1094">
            <v>8306</v>
          </cell>
          <cell r="C1094" t="str">
            <v>EPOXICO PARA ANCLAJE DE ALTA RESISTENCIA (Unidad 600cc-900g)</v>
          </cell>
          <cell r="D1094">
            <v>110900</v>
          </cell>
        </row>
        <row r="1095">
          <cell r="B1095">
            <v>8307</v>
          </cell>
          <cell r="C1095" t="str">
            <v>CONCRETO FLUIDO SIN RETRACCIÓN</v>
          </cell>
          <cell r="D1095">
            <v>2351</v>
          </cell>
        </row>
        <row r="1096">
          <cell r="B1096">
            <v>8308</v>
          </cell>
          <cell r="C1096" t="str">
            <v>MICROFIBRA DE POLIPROPILENO PARA CONCRETO Y MORTERO</v>
          </cell>
          <cell r="D1096">
            <v>30226</v>
          </cell>
        </row>
        <row r="1097">
          <cell r="B1097">
            <v>8309</v>
          </cell>
          <cell r="C1097" t="str">
            <v>GROUTING DE ALTA RESISTENCIA</v>
          </cell>
          <cell r="D1097">
            <v>5578</v>
          </cell>
        </row>
        <row r="1098">
          <cell r="B1098">
            <v>8313</v>
          </cell>
          <cell r="C1098" t="str">
            <v>MORTERO DE REPARACIÓN ESTRUCTURAL</v>
          </cell>
          <cell r="D1098">
            <v>4504</v>
          </cell>
        </row>
        <row r="1099">
          <cell r="B1099">
            <v>8314</v>
          </cell>
          <cell r="C1099" t="str">
            <v>RECUBRIMIENTO INHIBIDOR DE CORROSIÓN EPOXI-CEMENTO PARA PROTEGER ACERO DE REFUERZO. TRICOMPONENTE.</v>
          </cell>
          <cell r="D1099">
            <v>23821</v>
          </cell>
        </row>
        <row r="1100">
          <cell r="B1100">
            <v>8315</v>
          </cell>
          <cell r="C1100" t="str">
            <v>SELLADOR ELÁSTICO  DE POLIURETANO. CARTUCHO 300 ml</v>
          </cell>
          <cell r="D1100">
            <v>48899</v>
          </cell>
        </row>
        <row r="1101">
          <cell r="B1101">
            <v>8319</v>
          </cell>
          <cell r="C1101" t="str">
            <v>PINTURA EN FRÍO PARA DEMARCACIÓN DE VÍAS. A= 12 cm. INCLUYE EQUIPO AUTOPROPULSADO Y MANO DE OBRA.</v>
          </cell>
          <cell r="D1101">
            <v>2323</v>
          </cell>
        </row>
        <row r="1102">
          <cell r="B1102">
            <v>8320</v>
          </cell>
          <cell r="C1102" t="str">
            <v>TARIFA MES - PERSONAL DE OBRA - OPERADOR EQUIPO DE SEÑALIZACIÓN (INCLUYE FACTOR DE PRESTACIONES)</v>
          </cell>
          <cell r="D1102">
            <v>2687223</v>
          </cell>
        </row>
        <row r="1103">
          <cell r="B1103">
            <v>8321</v>
          </cell>
          <cell r="C1103" t="str">
            <v>TARIFA JORNAL - PERSONAL DE OBRA - OPERADOR EQUIPO DE SEÑALIZACIÓN (INCLUYE FACTOR DE PRESTACIONES)</v>
          </cell>
          <cell r="D1103">
            <v>89574</v>
          </cell>
        </row>
        <row r="1104">
          <cell r="B1104">
            <v>8322</v>
          </cell>
          <cell r="C1104" t="str">
            <v>PINTURA EN FRÍO PARA DEMARCACIÓN DE VÍAS. INCLUYE EQUIPO MANUAL Y MANO DE OBRA.</v>
          </cell>
          <cell r="D1104">
            <v>2154</v>
          </cell>
        </row>
        <row r="1105">
          <cell r="B1105">
            <v>8324</v>
          </cell>
          <cell r="C1105" t="str">
            <v>ALQUILER DE VEHICULO: CAMPERO, PICK-UP, CAMIONETA, CAMION O SIMILAR CON CAPACIDAD DE CARGA DE 3 TON O MAS, MODELO 2014 A 2011. 75% DE LA TARIFA ESTABLECIDA. INCLUYE TODOS LOS COSTOS DE OPERACIÓN Y MANTENIMIENTO EXCEPTO EL SALARIO DEL CONDUCTOR</v>
          </cell>
          <cell r="D1105">
            <v>353025</v>
          </cell>
        </row>
        <row r="1106">
          <cell r="B1106">
            <v>8328</v>
          </cell>
          <cell r="C1106" t="str">
            <v>FUNGIBLES</v>
          </cell>
          <cell r="D1106">
            <v>1000</v>
          </cell>
        </row>
        <row r="1107">
          <cell r="B1107">
            <v>8329</v>
          </cell>
          <cell r="C1107" t="str">
            <v>APLICACIÓN DE BICOMPONENTE (SPRAY O EXTRUSIÓN) INCLUYE EQUIPO Y MANO DE OBRA</v>
          </cell>
          <cell r="D1107">
            <v>5712</v>
          </cell>
        </row>
        <row r="1108">
          <cell r="B1108">
            <v>8330</v>
          </cell>
          <cell r="C1108" t="str">
            <v>PLASTICO EN FRIO (INCLUYE CATALIZADOR) - PINTURA PARA TRAFICO</v>
          </cell>
          <cell r="D1108">
            <v>160575</v>
          </cell>
        </row>
        <row r="1109">
          <cell r="B1109">
            <v>8331</v>
          </cell>
          <cell r="C1109" t="str">
            <v>APLICACIÓN DE BICOMPONENTE (SPRAY O EXTRUSIÓN) INCLUYE EQUIPO Y MANO DE OBRA Y MICROESFERAS</v>
          </cell>
          <cell r="D1109">
            <v>47124</v>
          </cell>
        </row>
        <row r="1110">
          <cell r="B1110">
            <v>8334</v>
          </cell>
          <cell r="C1110" t="str">
            <v>BORRADO SEÑALIZACIÓN VIAL TIPO FRESADO CON MÁQUINA BERTELLI O SIMILAR (ML)</v>
          </cell>
          <cell r="D1110">
            <v>8330</v>
          </cell>
        </row>
        <row r="1111">
          <cell r="B1111">
            <v>8340</v>
          </cell>
          <cell r="C1111" t="str">
            <v>TORNILLO. INCLUYE TUERCA Y ARANDELA</v>
          </cell>
          <cell r="D1111">
            <v>9002</v>
          </cell>
        </row>
        <row r="1112">
          <cell r="B1112">
            <v>8357</v>
          </cell>
          <cell r="C1112" t="str">
            <v>TACHA REFLECTIVA BIDIRECCIONAL (NO INCLUYE ELEMENTOS DE ANCLAJE)</v>
          </cell>
          <cell r="D1112">
            <v>4522</v>
          </cell>
        </row>
        <row r="1113">
          <cell r="B1113">
            <v>8358</v>
          </cell>
          <cell r="C1113" t="str">
            <v>RESALTO EN CAUCHO DE L=1m, ANCHO 30cm, ALTO 4.5cm (INCLUYE PERNOS)</v>
          </cell>
          <cell r="D1113">
            <v>166600</v>
          </cell>
        </row>
        <row r="1114">
          <cell r="B1114">
            <v>8359</v>
          </cell>
          <cell r="C1114" t="str">
            <v>TUBERIA CONDUIT PVC D= 1/2"</v>
          </cell>
          <cell r="D1114">
            <v>2059</v>
          </cell>
        </row>
        <row r="1115">
          <cell r="B1115">
            <v>8362</v>
          </cell>
          <cell r="C1115" t="str">
            <v>TUBERIA CONCRETO REF. CL.V D=36´ (90 CM)</v>
          </cell>
          <cell r="D1115">
            <v>1380172</v>
          </cell>
        </row>
        <row r="1116">
          <cell r="B1116">
            <v>8364</v>
          </cell>
          <cell r="C1116" t="str">
            <v>CLORUROS. Norma técnica: SM 4500 - CL - B.</v>
          </cell>
          <cell r="D1116">
            <v>13875</v>
          </cell>
        </row>
        <row r="1117">
          <cell r="B1117">
            <v>8365</v>
          </cell>
          <cell r="C1117" t="str">
            <v>SULFATOS. Norma técnica: SM 4500 - SO4-2  - E  ASTM C 114 2015.</v>
          </cell>
          <cell r="D1117">
            <v>14280</v>
          </cell>
        </row>
        <row r="1118">
          <cell r="B1118">
            <v>8366</v>
          </cell>
          <cell r="C1118" t="str">
            <v>NITRATOS. Norma técnica: SM 4500 - NO3-B.</v>
          </cell>
          <cell r="D1118">
            <v>19635</v>
          </cell>
        </row>
        <row r="1119">
          <cell r="B1119">
            <v>8367</v>
          </cell>
          <cell r="C1119" t="str">
            <v>HIERRO TOTAL. Norma técnica: SM 3500 Fe - B.</v>
          </cell>
          <cell r="D1119">
            <v>27370</v>
          </cell>
        </row>
        <row r="1120">
          <cell r="B1120">
            <v>8369</v>
          </cell>
          <cell r="C1120" t="str">
            <v>MAGNESIO. Norma técnica: SM 3500 Mg - B.</v>
          </cell>
          <cell r="D1120">
            <v>33915</v>
          </cell>
        </row>
        <row r="1121">
          <cell r="B1121">
            <v>8370</v>
          </cell>
          <cell r="C1121" t="str">
            <v>SODIO. Norma técnica: SM 3500 Na - B.</v>
          </cell>
          <cell r="D1121">
            <v>33915</v>
          </cell>
        </row>
        <row r="1122">
          <cell r="B1122">
            <v>8404</v>
          </cell>
          <cell r="C1122" t="str">
            <v>PINTURA BASE AGUA DOMESTICA</v>
          </cell>
          <cell r="D1122">
            <v>68923</v>
          </cell>
        </row>
        <row r="1123">
          <cell r="B1123">
            <v>8430</v>
          </cell>
          <cell r="C1123" t="str">
            <v>CAMARA GRP 2500 * 2500 * 1200 (INCLUYE TUBERIA , CHIMENEA 2.5m Y ACCESORIOS. - NO INCLUYE TRANSPORTE</v>
          </cell>
          <cell r="D1123">
            <v>44954279</v>
          </cell>
        </row>
        <row r="1124">
          <cell r="B1124">
            <v>8431</v>
          </cell>
          <cell r="C1124" t="str">
            <v>CAMARA GRP 2600 * 2600 * 1200 (INCLUYE TUBERIA , CHIMENEA 2.5m Y ACCESORIOS. - NO INCLUYE TRANSPORTE</v>
          </cell>
          <cell r="D1124">
            <v>46752450</v>
          </cell>
        </row>
        <row r="1125">
          <cell r="B1125">
            <v>8432</v>
          </cell>
          <cell r="C1125" t="str">
            <v>TUBERIA GRP DN 350 PN1 SN2500 - NO INCLUYE TRANSPORTE</v>
          </cell>
          <cell r="D1125">
            <v>480317</v>
          </cell>
        </row>
        <row r="1126">
          <cell r="B1126">
            <v>8434</v>
          </cell>
          <cell r="C1126" t="str">
            <v>TUBERIA GRP DN 450 PN1 SN2500 - NO INCLUYE TRANSPORTE</v>
          </cell>
          <cell r="D1126">
            <v>629796</v>
          </cell>
        </row>
        <row r="1127">
          <cell r="B1127">
            <v>8435</v>
          </cell>
          <cell r="C1127" t="str">
            <v>ACOPLE GRP DN 450 PN1 - NO INCLUYE TRANSPORTE</v>
          </cell>
          <cell r="D1127">
            <v>521579</v>
          </cell>
        </row>
        <row r="1128">
          <cell r="B1128">
            <v>8436</v>
          </cell>
          <cell r="C1128" t="str">
            <v>TUBERIA GRP DN 550 PN1 SN2500 - NO INCLUYE TRANSPORTE</v>
          </cell>
          <cell r="D1128">
            <v>841823</v>
          </cell>
        </row>
        <row r="1129">
          <cell r="B1129">
            <v>8437</v>
          </cell>
          <cell r="C1129" t="str">
            <v>ACOPLE GRP DN 550 PN1 - NO INCLUYE TRANSPORTE</v>
          </cell>
          <cell r="D1129">
            <v>608643</v>
          </cell>
        </row>
        <row r="1130">
          <cell r="B1130">
            <v>8438</v>
          </cell>
          <cell r="C1130" t="str">
            <v>TUBERIA GRP DN 650 PN1 SN2500 - NO INCLUYE TRANSPORTE</v>
          </cell>
          <cell r="D1130">
            <v>885932</v>
          </cell>
        </row>
        <row r="1131">
          <cell r="B1131">
            <v>8440</v>
          </cell>
          <cell r="C1131" t="str">
            <v>TUBERIA GRP DN 750 PN1 SN2500 - NO INCLUYE TRANSPORTE</v>
          </cell>
          <cell r="D1131">
            <v>1091069</v>
          </cell>
        </row>
        <row r="1132">
          <cell r="B1132">
            <v>8441</v>
          </cell>
          <cell r="C1132" t="str">
            <v>ACOPLE GRP DN 750 PN1 - NO INCLUYE TRANSPORTE</v>
          </cell>
          <cell r="D1132">
            <v>1172401</v>
          </cell>
        </row>
        <row r="1133">
          <cell r="B1133">
            <v>8442</v>
          </cell>
          <cell r="C1133" t="str">
            <v>TUBERIA GRP DN 850 PN1 SN2500 - NO INCLUYE TRANSPORTE</v>
          </cell>
          <cell r="D1133">
            <v>1322246</v>
          </cell>
        </row>
        <row r="1134">
          <cell r="B1134">
            <v>8443</v>
          </cell>
          <cell r="C1134" t="str">
            <v>ACOPLE GRP DN 850 PN1 - NO INCLUYE TRANSPORTE</v>
          </cell>
          <cell r="D1134">
            <v>1299109</v>
          </cell>
        </row>
        <row r="1135">
          <cell r="B1135">
            <v>8444</v>
          </cell>
          <cell r="C1135" t="str">
            <v>TUBERIA GRP DN 2500 PN1 SN2500 - NO INCLUYE TRANSPORTE</v>
          </cell>
          <cell r="D1135">
            <v>8544379</v>
          </cell>
        </row>
        <row r="1136">
          <cell r="B1136">
            <v>8445</v>
          </cell>
          <cell r="C1136" t="str">
            <v>ACOPLE GRP DN 2500 PN1 - NO INCLUYE TRANSPORTE</v>
          </cell>
          <cell r="D1136">
            <v>4157058</v>
          </cell>
        </row>
        <row r="1137">
          <cell r="B1137">
            <v>8447</v>
          </cell>
          <cell r="C1137" t="str">
            <v>TUBERIA GRP DN 2600 PN1 SN2500 - NO INCLUYE TRANSPORTE</v>
          </cell>
          <cell r="D1137">
            <v>9180551</v>
          </cell>
        </row>
        <row r="1138">
          <cell r="B1138">
            <v>8448</v>
          </cell>
          <cell r="C1138" t="str">
            <v>ACOPLE GRP DN 2600 PN1 - NO INCLUYE TRANSPORTE</v>
          </cell>
          <cell r="D1138">
            <v>5158111</v>
          </cell>
        </row>
        <row r="1139">
          <cell r="B1139">
            <v>8449</v>
          </cell>
          <cell r="C1139" t="str">
            <v>CAMARA GRP 900 * 900 * 1200 (INCLUYE TUBERIA , CHIMENEA 1.0m Y ACCESORIOS. - NO INCLUYE TRANSPORTE</v>
          </cell>
          <cell r="D1139">
            <v>18465326</v>
          </cell>
        </row>
        <row r="1140">
          <cell r="B1140">
            <v>8450</v>
          </cell>
          <cell r="C1140" t="str">
            <v>CAMARA GRP 900 * 900 * 1200 (INCLUYE TUBERIA , CHIMENEA 2.5m Y ACCESORIOS. - NO INCLUYE TRANSPORTE</v>
          </cell>
          <cell r="D1140">
            <v>20311859</v>
          </cell>
        </row>
        <row r="1141">
          <cell r="B1141">
            <v>8451</v>
          </cell>
          <cell r="C1141" t="str">
            <v>CAMARA GRP 1000 * 1000 * 1200 (INCLUYE TUBERIA , CHIMENEA 2.5m Y ACCESORIOS. - NO INCLUYE TRANSPORTE</v>
          </cell>
          <cell r="D1141">
            <v>20184535</v>
          </cell>
        </row>
        <row r="1142">
          <cell r="B1142">
            <v>8452</v>
          </cell>
          <cell r="C1142" t="str">
            <v>CAMARA GRP 1100 * 1100 * 1200 (INCLUYE TUBERIA , CHIMENEA 2.5m Y ACCESORIOS. - NO INCLUYE TRANSPORTE</v>
          </cell>
          <cell r="D1142">
            <v>22918463</v>
          </cell>
        </row>
        <row r="1143">
          <cell r="B1143">
            <v>8453</v>
          </cell>
          <cell r="C1143" t="str">
            <v>CAMARA GRP 1300 * 1300 * 1200 (INCLUYE TUBERIA , CHIMENEA 5m Y ACCESORIOS. - NO INCLUYE TRANSPORTE</v>
          </cell>
          <cell r="D1143">
            <v>15026911</v>
          </cell>
        </row>
        <row r="1144">
          <cell r="B1144">
            <v>8454</v>
          </cell>
          <cell r="C1144" t="str">
            <v>CAMARA GRP 1500 * 1500 * 1200 (INCLUYE TUBERIA , CHIMENEA 2.5m Y ACCESORIOS. - NO INCLUYE TRANSPORTE</v>
          </cell>
          <cell r="D1144">
            <v>16028705</v>
          </cell>
        </row>
        <row r="1145">
          <cell r="B1145">
            <v>8455</v>
          </cell>
          <cell r="C1145" t="str">
            <v>CAMARA GRP 1600 * 1600 * 1200 (INCLUYE TUBERIA , CHIMENEA 2.5m Y ACCESORIOS. - NO INCLUYE TRANSPORTE</v>
          </cell>
          <cell r="D1145">
            <v>21250961</v>
          </cell>
        </row>
        <row r="1146">
          <cell r="B1146">
            <v>8456</v>
          </cell>
          <cell r="C1146" t="str">
            <v>CAMARA GRP 1800 * 1800 * 1200 (INCLUYE TUBERIA , CHIMENEA 2.5m Y ACCESORIOS. - NO INCLUYE TRANSPORTE</v>
          </cell>
          <cell r="D1146">
            <v>22743957</v>
          </cell>
        </row>
        <row r="1147">
          <cell r="B1147">
            <v>8457</v>
          </cell>
          <cell r="C1147" t="str">
            <v>CAMARA GRP 1800 * 1800 * 1200 (INCLUYE TUBERIA , CHIMENEA 5m Y ACCESORIOS. - NO INCLUYE TRANSPORTE</v>
          </cell>
          <cell r="D1147">
            <v>26318100</v>
          </cell>
        </row>
        <row r="1148">
          <cell r="B1148">
            <v>8460</v>
          </cell>
          <cell r="C1148" t="str">
            <v>CONECTORES DE COBRE 25mm 5/8"</v>
          </cell>
          <cell r="D1148">
            <v>5415</v>
          </cell>
        </row>
        <row r="1149">
          <cell r="B1149">
            <v>8461</v>
          </cell>
          <cell r="C1149" t="str">
            <v>ALAMBRE DE COBRE No. 4 AWG</v>
          </cell>
          <cell r="D1149">
            <v>14637</v>
          </cell>
        </row>
        <row r="1150">
          <cell r="B1150">
            <v>8462</v>
          </cell>
          <cell r="C1150" t="str">
            <v>MASCARILLA DE GIRO PARA SEMAFORO DE 200 mm</v>
          </cell>
          <cell r="D1150">
            <v>362522</v>
          </cell>
        </row>
        <row r="1151">
          <cell r="B1151">
            <v>8463</v>
          </cell>
          <cell r="C1151" t="str">
            <v>MODULO ROJO PARA SEMAFOROS DE 200mm (TIPO LED, SEMAFORO TIPO MENSULA) SUMINISTRO E INSTALACION.</v>
          </cell>
          <cell r="D1151">
            <v>746238</v>
          </cell>
        </row>
        <row r="1152">
          <cell r="B1152">
            <v>8473</v>
          </cell>
          <cell r="C1152" t="str">
            <v>MALLA ZARANDA DE 6" x 6" PARA CLASIFICACION MATERIAL</v>
          </cell>
          <cell r="D1152">
            <v>1330</v>
          </cell>
        </row>
        <row r="1153">
          <cell r="B1153">
            <v>8474</v>
          </cell>
          <cell r="C1153" t="str">
            <v>ÁNGULO METÁLICO</v>
          </cell>
          <cell r="D1153">
            <v>3213</v>
          </cell>
        </row>
        <row r="1154">
          <cell r="B1154">
            <v>8475</v>
          </cell>
          <cell r="C1154" t="str">
            <v>PLATINA METALICA</v>
          </cell>
          <cell r="D1154">
            <v>3080</v>
          </cell>
        </row>
        <row r="1155">
          <cell r="B1155">
            <v>8476</v>
          </cell>
          <cell r="C1155" t="str">
            <v>MALLA ESLABONADA CALIBRE 10.5 - HUECO DE 2" x 2"</v>
          </cell>
          <cell r="D1155">
            <v>14875</v>
          </cell>
        </row>
        <row r="1156">
          <cell r="B1156">
            <v>8478</v>
          </cell>
          <cell r="C1156" t="str">
            <v>TEJA DE ZINC 800 x 2438</v>
          </cell>
          <cell r="D1156">
            <v>23900</v>
          </cell>
        </row>
        <row r="1157">
          <cell r="B1157">
            <v>8479</v>
          </cell>
          <cell r="C1157" t="str">
            <v>AMARRAS - Abrazadera Plastico De 8 Pulg. (200mm) Con Argolla</v>
          </cell>
          <cell r="D1157">
            <v>112</v>
          </cell>
        </row>
        <row r="1158">
          <cell r="B1158">
            <v>8480</v>
          </cell>
          <cell r="C1158" t="str">
            <v>LIJA</v>
          </cell>
          <cell r="D1158">
            <v>1090</v>
          </cell>
        </row>
        <row r="1159">
          <cell r="B1159">
            <v>8481</v>
          </cell>
          <cell r="C1159" t="str">
            <v>PINTURA BASE ACEITE</v>
          </cell>
          <cell r="D1159">
            <v>80000</v>
          </cell>
        </row>
        <row r="1160">
          <cell r="B1160">
            <v>8482</v>
          </cell>
          <cell r="C1160" t="str">
            <v>PINTURA EN VINILO TIPO 1</v>
          </cell>
          <cell r="D1160">
            <v>55000</v>
          </cell>
        </row>
        <row r="1161">
          <cell r="B1161">
            <v>8483</v>
          </cell>
          <cell r="C1161" t="str">
            <v>TANQUE DE AGUA 500 Lts</v>
          </cell>
          <cell r="D1161">
            <v>169900</v>
          </cell>
        </row>
        <row r="1162">
          <cell r="B1162">
            <v>8486</v>
          </cell>
          <cell r="C1162" t="str">
            <v>TRONZADORA - POTENCIA DE 2120 A 2560 W</v>
          </cell>
          <cell r="D1162">
            <v>20468</v>
          </cell>
        </row>
        <row r="1163">
          <cell r="B1163">
            <v>8500</v>
          </cell>
          <cell r="C1163" t="str">
            <v>TUBERIA EMT D= 4" ESP. 083</v>
          </cell>
          <cell r="D1163">
            <v>110750</v>
          </cell>
        </row>
        <row r="1164">
          <cell r="B1164">
            <v>8501</v>
          </cell>
          <cell r="C1164" t="str">
            <v>COMPRESIÓN TRIAXIAL EN CONDICIÓN CU, CONSOLIDADO - NO DRENADO SOBRE SUELOS (3 PUNTOS). Norma técnica: INV E 153-13 ASTM D4767 - 11.</v>
          </cell>
          <cell r="D1164">
            <v>1198449</v>
          </cell>
        </row>
        <row r="1165">
          <cell r="B1165">
            <v>8502</v>
          </cell>
          <cell r="C1165" t="str">
            <v>CANASTILLA PASAJUNTAS</v>
          </cell>
          <cell r="D1165">
            <v>4403</v>
          </cell>
        </row>
        <row r="1166">
          <cell r="B1166">
            <v>8506</v>
          </cell>
          <cell r="C1166" t="str">
            <v>PINTURA ACRÍLICA BASE SOLVENTE AMARILLO / BLANCO PARA DEMARCACION - PINTUTRAFICO</v>
          </cell>
          <cell r="D1166">
            <v>112000</v>
          </cell>
        </row>
        <row r="1167">
          <cell r="B1167">
            <v>8508</v>
          </cell>
          <cell r="C1167" t="str">
            <v>PINTURA ACRÍLICA BASE SOLVENTE AZUL / ROJO PARA DEMARCACION - PINTURA PARA TRAFICO</v>
          </cell>
          <cell r="D1167">
            <v>112000</v>
          </cell>
        </row>
        <row r="1168">
          <cell r="B1168">
            <v>8509</v>
          </cell>
          <cell r="C1168" t="str">
            <v>IMPRIMANTE NEGRO MATE - ACRILICO BASE SOLVENTE - PINTURA PARA TRAFICO</v>
          </cell>
          <cell r="D1168">
            <v>112000</v>
          </cell>
        </row>
        <row r="1169">
          <cell r="B1169">
            <v>8511</v>
          </cell>
          <cell r="C1169" t="str">
            <v>PINTURA ACRÍLICA BASE SOLVENTE AMARILLO / BLANCO PARA DEMARCACION - TERTRAFICO</v>
          </cell>
          <cell r="D1169">
            <v>112000</v>
          </cell>
        </row>
        <row r="1170">
          <cell r="B1170">
            <v>8515</v>
          </cell>
          <cell r="C1170" t="str">
            <v>AGENTE DESENCOFRANTE</v>
          </cell>
          <cell r="D1170">
            <v>10537</v>
          </cell>
        </row>
        <row r="1171">
          <cell r="B1171">
            <v>8516</v>
          </cell>
          <cell r="C1171" t="str">
            <v>FORMALETA PARA CONCRETOS - MADERA (ESTRUCTURAS ENTERRADAS - UN (1) USO)</v>
          </cell>
          <cell r="D1171">
            <v>34722</v>
          </cell>
        </row>
        <row r="1172">
          <cell r="B1172">
            <v>8520</v>
          </cell>
          <cell r="C1172" t="str">
            <v>FORMALETA METÁLICA (CONCRETO HIDRÁULICO)</v>
          </cell>
          <cell r="D1172">
            <v>1059</v>
          </cell>
        </row>
        <row r="1173">
          <cell r="B1173">
            <v>8522</v>
          </cell>
          <cell r="C1173" t="str">
            <v>ICOPOR D-12 20 MM (LAMINA) DE 1.0m x 1.0m</v>
          </cell>
          <cell r="D1173">
            <v>4289</v>
          </cell>
        </row>
        <row r="1174">
          <cell r="B1174">
            <v>8524</v>
          </cell>
          <cell r="C1174" t="str">
            <v>SELLADO DE JUNTAS (300 CC). Masilla elástica sellante de un componente, con base en poliuretano, con proceso de curado en presencia de humedad del ambiente. Norma ASTM C-920.</v>
          </cell>
          <cell r="D1174">
            <v>36111</v>
          </cell>
        </row>
        <row r="1175">
          <cell r="B1175">
            <v>8525</v>
          </cell>
          <cell r="C1175" t="str">
            <v>GEOMEMBRANA HDPE 30MIL (0.75MM) PARA SEPARACION SUBRASANTE/CAPAS GRANULARES (INCLUYE SUMINISTRO E INSTALACIÓN)</v>
          </cell>
          <cell r="D1175">
            <v>13090</v>
          </cell>
        </row>
        <row r="1176">
          <cell r="B1176">
            <v>8529</v>
          </cell>
          <cell r="C1176" t="str">
            <v>ANTICORROSIVO PHCL</v>
          </cell>
          <cell r="D1176">
            <v>60000</v>
          </cell>
        </row>
        <row r="1177">
          <cell r="B1177">
            <v>8530</v>
          </cell>
          <cell r="C1177" t="str">
            <v>FUNDENTE (PARA SOLDADURA) 60 gr.</v>
          </cell>
          <cell r="D1177">
            <v>6800</v>
          </cell>
        </row>
        <row r="1178">
          <cell r="B1178">
            <v>8531</v>
          </cell>
          <cell r="C1178" t="str">
            <v>DISOLVENTE THINER</v>
          </cell>
          <cell r="D1178">
            <v>19000</v>
          </cell>
        </row>
        <row r="1179">
          <cell r="B1179">
            <v>8539</v>
          </cell>
          <cell r="C1179" t="str">
            <v>BLOQUE PERFORADO 15X20X40</v>
          </cell>
          <cell r="D1179">
            <v>3341</v>
          </cell>
        </row>
        <row r="1180">
          <cell r="B1180">
            <v>8555</v>
          </cell>
          <cell r="C1180" t="str">
            <v>LIJA DE AGUA 150 SUPER</v>
          </cell>
          <cell r="D1180">
            <v>1008</v>
          </cell>
        </row>
        <row r="1181">
          <cell r="B1181">
            <v>8560</v>
          </cell>
          <cell r="C1181" t="str">
            <v>CURVA GALVANIZADA 1" IMC</v>
          </cell>
          <cell r="D1181">
            <v>9250</v>
          </cell>
        </row>
        <row r="1182">
          <cell r="B1182">
            <v>8565</v>
          </cell>
          <cell r="C1182" t="str">
            <v>ALAMBRON 40  1/4 PULG LISO</v>
          </cell>
          <cell r="D1182">
            <v>6069</v>
          </cell>
        </row>
        <row r="1183">
          <cell r="B1183">
            <v>8566</v>
          </cell>
          <cell r="C1183" t="str">
            <v>VARILLA DILATACIÓN ALUMINIO</v>
          </cell>
          <cell r="D1183">
            <v>1590</v>
          </cell>
        </row>
        <row r="1184">
          <cell r="B1184">
            <v>8567</v>
          </cell>
          <cell r="C1184" t="str">
            <v>BALDOSA EN GRANO PULIDO TIPO 1 Y TIPO 2 (30X30)</v>
          </cell>
          <cell r="D1184">
            <v>53115</v>
          </cell>
        </row>
        <row r="1185">
          <cell r="B1185">
            <v>8570</v>
          </cell>
          <cell r="C1185" t="str">
            <v>GRANITO (MEZCLA)</v>
          </cell>
          <cell r="D1185">
            <v>22868</v>
          </cell>
        </row>
        <row r="1186">
          <cell r="B1186">
            <v>8576</v>
          </cell>
          <cell r="C1186" t="str">
            <v>PEGANTE PARA PISOS DE CAUCHO SINTÉTICO</v>
          </cell>
          <cell r="D1186">
            <v>81900</v>
          </cell>
        </row>
        <row r="1187">
          <cell r="B1187">
            <v>8577</v>
          </cell>
          <cell r="C1187" t="str">
            <v>TUBERIA PVC SANITARIA 3"</v>
          </cell>
          <cell r="D1187">
            <v>18668</v>
          </cell>
        </row>
        <row r="1188">
          <cell r="B1188">
            <v>8578</v>
          </cell>
          <cell r="C1188" t="str">
            <v>CODO 90°-1/4 CxC PVC SANITARIA D= 2"</v>
          </cell>
          <cell r="D1188">
            <v>3422</v>
          </cell>
        </row>
        <row r="1189">
          <cell r="B1189">
            <v>8579</v>
          </cell>
          <cell r="C1189" t="str">
            <v>CODO 90°-1/4 CxC PVC SANITARIA D=4"</v>
          </cell>
          <cell r="D1189">
            <v>13665</v>
          </cell>
        </row>
        <row r="1190">
          <cell r="B1190">
            <v>8584</v>
          </cell>
          <cell r="C1190" t="str">
            <v>TUBERIA PVC SANITARIA 8"</v>
          </cell>
          <cell r="D1190">
            <v>119913</v>
          </cell>
        </row>
        <row r="1191">
          <cell r="B1191">
            <v>8586</v>
          </cell>
          <cell r="C1191" t="str">
            <v>TUBERÍA VENTILACIÓN PVC 3"</v>
          </cell>
          <cell r="D1191">
            <v>13221</v>
          </cell>
        </row>
        <row r="1192">
          <cell r="B1192">
            <v>8588</v>
          </cell>
          <cell r="C1192" t="str">
            <v>TUBERIA PVC PRESIÓN 1" RDE 21</v>
          </cell>
          <cell r="D1192">
            <v>5867</v>
          </cell>
        </row>
        <row r="1193">
          <cell r="B1193">
            <v>8634</v>
          </cell>
          <cell r="C1193" t="str">
            <v>LAVAMANOS INSTITUCIONAL</v>
          </cell>
          <cell r="D1193">
            <v>172172</v>
          </cell>
        </row>
        <row r="1194">
          <cell r="B1194">
            <v>8635</v>
          </cell>
          <cell r="C1194" t="str">
            <v>ACOPLE 1/2 PARA AGUA POTABLE</v>
          </cell>
          <cell r="D1194">
            <v>2637</v>
          </cell>
        </row>
        <row r="1195">
          <cell r="B1195">
            <v>8636</v>
          </cell>
          <cell r="C1195" t="str">
            <v>CEMENTO BLANCO</v>
          </cell>
          <cell r="D1195">
            <v>1108</v>
          </cell>
        </row>
        <row r="1196">
          <cell r="B1196">
            <v>8644</v>
          </cell>
          <cell r="C1196" t="str">
            <v>LAVAMANOS SOBREPONER</v>
          </cell>
          <cell r="D1196">
            <v>138637</v>
          </cell>
        </row>
        <row r="1197">
          <cell r="B1197">
            <v>8645</v>
          </cell>
          <cell r="C1197" t="str">
            <v>LAVAMANOS DE COLGAR PARA PERSONAS CON MOVILIDAD REDUCIDA</v>
          </cell>
          <cell r="D1197">
            <v>422900</v>
          </cell>
        </row>
        <row r="1198">
          <cell r="B1198">
            <v>8654</v>
          </cell>
          <cell r="C1198" t="str">
            <v>ACERO FIGURADO No.2  (1/4") F`y = 60000 PSI</v>
          </cell>
          <cell r="D1198">
            <v>3332</v>
          </cell>
        </row>
        <row r="1199">
          <cell r="B1199">
            <v>8666</v>
          </cell>
          <cell r="C1199" t="str">
            <v>CABLE CU ENCAUCHETADO 3X16 AWG</v>
          </cell>
          <cell r="D1199">
            <v>3987</v>
          </cell>
        </row>
        <row r="1200">
          <cell r="B1200">
            <v>8672</v>
          </cell>
          <cell r="C1200" t="str">
            <v>CAJA GALVANIZADA 4X4 CUMPLE NORMA RETIE</v>
          </cell>
          <cell r="D1200">
            <v>3569</v>
          </cell>
        </row>
        <row r="1201">
          <cell r="B1201">
            <v>8674</v>
          </cell>
          <cell r="C1201" t="str">
            <v>TOMACORRIENTE CON CONEXIÓN A TIERRA, MONOFÁSICO DOBLE, 15 A</v>
          </cell>
          <cell r="D1201">
            <v>4522</v>
          </cell>
        </row>
        <row r="1202">
          <cell r="B1202">
            <v>8675</v>
          </cell>
          <cell r="C1202" t="str">
            <v>TOMACORRIENTE CON PROTECCIÓN DE FALLA A TIERRA (GFCI)</v>
          </cell>
          <cell r="D1202">
            <v>28451</v>
          </cell>
        </row>
        <row r="1203">
          <cell r="B1203">
            <v>8676</v>
          </cell>
          <cell r="C1203" t="str">
            <v>TOMACORRIENTE CON CONEXIÓN A TIERRA, BIFÁSICOS, DOS POLOS, 3 HILOS, 20 A</v>
          </cell>
          <cell r="D1203">
            <v>11000</v>
          </cell>
        </row>
        <row r="1204">
          <cell r="B1204">
            <v>8679</v>
          </cell>
          <cell r="C1204" t="str">
            <v>TUBERIA CONDUIT GALVANIZADA EMT D=1" (3M)</v>
          </cell>
          <cell r="D1204">
            <v>48650</v>
          </cell>
        </row>
        <row r="1205">
          <cell r="B1205">
            <v>8688</v>
          </cell>
          <cell r="C1205" t="str">
            <v>OTROS MATERIALES Y ACCESORIOS</v>
          </cell>
          <cell r="D1205">
            <v>1000</v>
          </cell>
        </row>
        <row r="1206">
          <cell r="B1206">
            <v>8689</v>
          </cell>
          <cell r="C1206" t="str">
            <v>TARIFA JORNAL - PERSONAL DE OBRA - TECNICO SOLDADOR (INCLUYE FACTOR DE PRESTACIONES)</v>
          </cell>
          <cell r="D1206">
            <v>106000</v>
          </cell>
        </row>
        <row r="1207">
          <cell r="B1207">
            <v>8690</v>
          </cell>
          <cell r="C1207" t="str">
            <v>TARIFA JORNAL - PERSONAL DE OBRA - TÉCNICO (SOLDADOR 1 A) (INCLUYE FACTOR DE PRESTACIONES)</v>
          </cell>
          <cell r="D1207">
            <v>106000</v>
          </cell>
        </row>
        <row r="1208">
          <cell r="B1208">
            <v>8694</v>
          </cell>
          <cell r="C1208" t="str">
            <v>CABLE DE COBRE AISLADO No.10</v>
          </cell>
          <cell r="D1208">
            <v>3819</v>
          </cell>
        </row>
        <row r="1209">
          <cell r="B1209">
            <v>8695</v>
          </cell>
          <cell r="C1209" t="str">
            <v>CABLE DE COBRE AISLADO No.8</v>
          </cell>
          <cell r="D1209">
            <v>6059</v>
          </cell>
        </row>
        <row r="1210">
          <cell r="B1210">
            <v>8696</v>
          </cell>
          <cell r="C1210" t="str">
            <v>CABLE DE COBRE AISLADO No.6</v>
          </cell>
          <cell r="D1210">
            <v>9297</v>
          </cell>
        </row>
        <row r="1211">
          <cell r="B1211">
            <v>8698</v>
          </cell>
          <cell r="C1211" t="str">
            <v>CABLE DE COBRE AISLADO No.4</v>
          </cell>
          <cell r="D1211">
            <v>14637</v>
          </cell>
        </row>
        <row r="1212">
          <cell r="B1212">
            <v>8699</v>
          </cell>
          <cell r="C1212" t="str">
            <v>CABLE DE COBRE AISLADO No.2</v>
          </cell>
          <cell r="D1212">
            <v>22491</v>
          </cell>
        </row>
        <row r="1213">
          <cell r="B1213">
            <v>8700</v>
          </cell>
          <cell r="C1213" t="str">
            <v>CABLE No. 2/0 AWG THHN-600V COBRE</v>
          </cell>
          <cell r="D1213">
            <v>43804</v>
          </cell>
        </row>
        <row r="1214">
          <cell r="B1214">
            <v>8706</v>
          </cell>
          <cell r="C1214" t="str">
            <v>CURVA CONDUIT GALVANIZADA IMC 3/4"</v>
          </cell>
          <cell r="D1214">
            <v>6084</v>
          </cell>
        </row>
        <row r="1215">
          <cell r="B1215">
            <v>8708</v>
          </cell>
          <cell r="C1215" t="str">
            <v>CURVA CONDUIT GALVANIZADA IMC 2"</v>
          </cell>
          <cell r="D1215">
            <v>33046</v>
          </cell>
        </row>
        <row r="1216">
          <cell r="B1216">
            <v>8710</v>
          </cell>
          <cell r="C1216" t="str">
            <v>CURVA  EMT 3"</v>
          </cell>
          <cell r="D1216">
            <v>57150</v>
          </cell>
        </row>
        <row r="1217">
          <cell r="B1217">
            <v>8712</v>
          </cell>
          <cell r="C1217" t="str">
            <v>UNIÓN EMT 3"</v>
          </cell>
          <cell r="D1217">
            <v>22400</v>
          </cell>
        </row>
        <row r="1218">
          <cell r="B1218">
            <v>8721</v>
          </cell>
          <cell r="C1218" t="str">
            <v>CABLE COBRE 4/0 AWG 600V 90° C THHN/THWN</v>
          </cell>
          <cell r="D1218">
            <v>62356</v>
          </cell>
        </row>
        <row r="1219">
          <cell r="B1219">
            <v>8722</v>
          </cell>
          <cell r="C1219" t="str">
            <v>CABLE DE COBRE AISLADO 8 AWG 600V 90° C THHN/THWN</v>
          </cell>
          <cell r="D1219">
            <v>5737</v>
          </cell>
        </row>
        <row r="1220">
          <cell r="B1220">
            <v>8729</v>
          </cell>
          <cell r="C1220" t="str">
            <v>CURVA  EMT 1 1/4"</v>
          </cell>
          <cell r="D1220">
            <v>5850</v>
          </cell>
        </row>
        <row r="1221">
          <cell r="B1221">
            <v>8731</v>
          </cell>
          <cell r="C1221" t="str">
            <v>UNIÓN EMT 1 1/4"</v>
          </cell>
          <cell r="D1221">
            <v>1162</v>
          </cell>
        </row>
        <row r="1222">
          <cell r="B1222">
            <v>8732</v>
          </cell>
          <cell r="C1222" t="str">
            <v>CURVA  EMT 2"</v>
          </cell>
          <cell r="D1222">
            <v>11700</v>
          </cell>
        </row>
        <row r="1223">
          <cell r="B1223">
            <v>8734</v>
          </cell>
          <cell r="C1223" t="str">
            <v>UNIÓN EMT 2"</v>
          </cell>
          <cell r="D1223">
            <v>5700</v>
          </cell>
        </row>
        <row r="1224">
          <cell r="B1224">
            <v>8737</v>
          </cell>
          <cell r="C1224" t="str">
            <v>CABLE NO.1/0 AWG 15 KV 133% XLPE</v>
          </cell>
          <cell r="D1224">
            <v>63200</v>
          </cell>
        </row>
        <row r="1225">
          <cell r="B1225">
            <v>8738</v>
          </cell>
          <cell r="C1225" t="str">
            <v>CABLE COBRE DESNUDO No. 2 AWG</v>
          </cell>
          <cell r="D1225">
            <v>19159</v>
          </cell>
        </row>
        <row r="1226">
          <cell r="B1226">
            <v>8742</v>
          </cell>
          <cell r="C1226" t="str">
            <v>DUCTO ELÉCTRICO TELEFÓNICO TDP PVC 4"</v>
          </cell>
          <cell r="D1226">
            <v>23150</v>
          </cell>
        </row>
        <row r="1227">
          <cell r="B1227">
            <v>8743</v>
          </cell>
          <cell r="C1227" t="str">
            <v>CURVA PVC 4"</v>
          </cell>
          <cell r="D1227">
            <v>35280</v>
          </cell>
        </row>
        <row r="1228">
          <cell r="B1228">
            <v>8746</v>
          </cell>
          <cell r="C1228" t="str">
            <v>CABLE NO.2/0 AWG 15 KV 133% XLPE</v>
          </cell>
          <cell r="D1228">
            <v>45698</v>
          </cell>
        </row>
        <row r="1229">
          <cell r="B1229">
            <v>8749</v>
          </cell>
          <cell r="C1229" t="str">
            <v>CABLE DE COBRE AISLADO THWN/THHN NO. 500 MCM</v>
          </cell>
          <cell r="D1229">
            <v>172010</v>
          </cell>
        </row>
        <row r="1230">
          <cell r="B1230">
            <v>8750</v>
          </cell>
          <cell r="C1230" t="str">
            <v>TUBO PVC 4" DB TIPO PESADO</v>
          </cell>
          <cell r="D1230">
            <v>34029</v>
          </cell>
        </row>
        <row r="1231">
          <cell r="B1231">
            <v>8752</v>
          </cell>
          <cell r="C1231" t="str">
            <v>TUBO PVC DB 6"</v>
          </cell>
          <cell r="D1231">
            <v>70974</v>
          </cell>
        </row>
        <row r="1232">
          <cell r="B1232">
            <v>8760</v>
          </cell>
          <cell r="C1232" t="str">
            <v>CABLE ALUMINIO AISLADO NO.1/0</v>
          </cell>
          <cell r="D1232">
            <v>8330</v>
          </cell>
        </row>
        <row r="1233">
          <cell r="B1233">
            <v>8768</v>
          </cell>
          <cell r="C1233" t="str">
            <v>CABLE COBRE DESNUDO NO.2/0 AWG</v>
          </cell>
          <cell r="D1233">
            <v>42095</v>
          </cell>
        </row>
        <row r="1234">
          <cell r="B1234">
            <v>8770</v>
          </cell>
          <cell r="C1234" t="str">
            <v>SOLDADURA CABLE-VARILLA 1/0 - SOLDADOR 1/0 AWG 600V 105°C 170 A</v>
          </cell>
          <cell r="D1234">
            <v>61476</v>
          </cell>
        </row>
        <row r="1235">
          <cell r="B1235">
            <v>8771</v>
          </cell>
          <cell r="C1235" t="str">
            <v>TERMINAL 1 HUECO AWG 2/0</v>
          </cell>
          <cell r="D1235">
            <v>3516</v>
          </cell>
        </row>
        <row r="1236">
          <cell r="B1236">
            <v>8774</v>
          </cell>
          <cell r="C1236" t="str">
            <v>ADAPTADOR TERMINAL PVC 3/4"</v>
          </cell>
          <cell r="D1236">
            <v>234</v>
          </cell>
        </row>
        <row r="1237">
          <cell r="B1237">
            <v>8777</v>
          </cell>
          <cell r="C1237" t="str">
            <v>CABLE UTP CATEGORIA 6A</v>
          </cell>
          <cell r="D1237">
            <v>2956</v>
          </cell>
        </row>
        <row r="1238">
          <cell r="B1238">
            <v>8779</v>
          </cell>
          <cell r="C1238" t="str">
            <v>CAJA GALVANIZADA 2400</v>
          </cell>
          <cell r="D1238">
            <v>2950</v>
          </cell>
        </row>
        <row r="1239">
          <cell r="B1239">
            <v>8789</v>
          </cell>
          <cell r="C1239" t="str">
            <v>INTERVINIL PRO DRYWALL</v>
          </cell>
          <cell r="D1239">
            <v>15660</v>
          </cell>
        </row>
        <row r="1240">
          <cell r="B1240">
            <v>8790</v>
          </cell>
          <cell r="C1240" t="str">
            <v>VIDRIO TEMPLADO DE 10MM</v>
          </cell>
          <cell r="D1240">
            <v>187695</v>
          </cell>
        </row>
        <row r="1241">
          <cell r="B1241">
            <v>8794</v>
          </cell>
          <cell r="C1241" t="str">
            <v>VIDRIO TEMPLADO DE 6MM</v>
          </cell>
          <cell r="D1241">
            <v>89250</v>
          </cell>
        </row>
        <row r="1242">
          <cell r="B1242">
            <v>8844</v>
          </cell>
          <cell r="C1242" t="str">
            <v>ELECTROSOLDADOR - DE 350 A 515 AMPERIOS EN UN CICLO DE TRABAJO DEL 60%</v>
          </cell>
          <cell r="D1242">
            <v>4862</v>
          </cell>
        </row>
        <row r="1243">
          <cell r="B1243">
            <v>8845</v>
          </cell>
          <cell r="C1243" t="str">
            <v>TARIFA JORNAL - PERSONAL DE OBRA - TÉCNICO (INCLUYE FACTOR DE PRESTACIONES)</v>
          </cell>
          <cell r="D1243">
            <v>106000</v>
          </cell>
        </row>
        <row r="1244">
          <cell r="B1244">
            <v>8846</v>
          </cell>
          <cell r="C1244" t="str">
            <v>BLOQUE CANALIZADOR AMARILLO - SEPARADOR TIPO TRANSMILENIO. NO INCLUYE ELEMENTOS DE ANCLAJE</v>
          </cell>
          <cell r="D1244">
            <v>124950</v>
          </cell>
        </row>
        <row r="1245">
          <cell r="B1245">
            <v>8854</v>
          </cell>
          <cell r="C1245" t="str">
            <v>SEMAFORO (3x200) LENTES DE POLICARBONATO DE 8" BICICLETA LUCES. SISTEMA ILUMINACION A LEDS COMPATIBILIDAD C800/900 PARA FIJACION A MASTIL. INCL ELEMENTOS DE FIJACION</v>
          </cell>
          <cell r="D1245">
            <v>3993436</v>
          </cell>
        </row>
        <row r="1246">
          <cell r="B1246">
            <v>8855</v>
          </cell>
          <cell r="C1246" t="str">
            <v>ADAPTADOR TERMINAL EMT 1"</v>
          </cell>
          <cell r="D1246">
            <v>2012</v>
          </cell>
        </row>
        <row r="1247">
          <cell r="B1247">
            <v>8856</v>
          </cell>
          <cell r="C1247" t="str">
            <v>ADAPTADOR TERMINAL EMT 3/4"</v>
          </cell>
          <cell r="D1247">
            <v>1438</v>
          </cell>
        </row>
        <row r="1248">
          <cell r="B1248">
            <v>8858</v>
          </cell>
          <cell r="C1248" t="str">
            <v>CABLE COAXIAL RG-6</v>
          </cell>
          <cell r="D1248">
            <v>833</v>
          </cell>
        </row>
        <row r="1249">
          <cell r="B1249">
            <v>8859</v>
          </cell>
          <cell r="C1249" t="str">
            <v>CABLE CU THHN No. 4 DESNUDO</v>
          </cell>
          <cell r="D1249">
            <v>10591</v>
          </cell>
        </row>
        <row r="1250">
          <cell r="B1250">
            <v>8860</v>
          </cell>
          <cell r="C1250" t="str">
            <v>CABLE FLEXIBLE OXIGENO 2x14</v>
          </cell>
          <cell r="D1250">
            <v>2626</v>
          </cell>
        </row>
        <row r="1251">
          <cell r="B1251">
            <v>8861</v>
          </cell>
          <cell r="C1251" t="str">
            <v>CABLE UPT VOZ Y DATOS CAT 6</v>
          </cell>
          <cell r="D1251">
            <v>2712</v>
          </cell>
        </row>
        <row r="1252">
          <cell r="B1252">
            <v>8862</v>
          </cell>
          <cell r="C1252" t="str">
            <v>CABLE UPT CAT 6 PARA EXTERIORES</v>
          </cell>
          <cell r="D1252">
            <v>3332</v>
          </cell>
        </row>
        <row r="1253">
          <cell r="B1253">
            <v>8865</v>
          </cell>
          <cell r="C1253" t="str">
            <v>CAJA METALICA PARA CUATRO (4) MEDIDORES</v>
          </cell>
          <cell r="D1253">
            <v>492115</v>
          </cell>
        </row>
        <row r="1254">
          <cell r="B1254">
            <v>8866</v>
          </cell>
          <cell r="C1254" t="str">
            <v>CAJA RADWEL CONDULETA 2 x 4"</v>
          </cell>
          <cell r="D1254">
            <v>12193</v>
          </cell>
        </row>
        <row r="1255">
          <cell r="B1255">
            <v>8867</v>
          </cell>
          <cell r="C1255" t="str">
            <v>CAPACETE IMC DE 3"</v>
          </cell>
          <cell r="D1255">
            <v>39443</v>
          </cell>
        </row>
        <row r="1256">
          <cell r="B1256">
            <v>8868</v>
          </cell>
          <cell r="C1256" t="str">
            <v>CONDUCTORES COBRE No. 1/0 AWG/THHN 600V</v>
          </cell>
          <cell r="D1256">
            <v>36671</v>
          </cell>
        </row>
        <row r="1257">
          <cell r="B1257">
            <v>8869</v>
          </cell>
          <cell r="C1257" t="str">
            <v>CONDUCTOR COBRE No. 2 AWT/THHN 600V</v>
          </cell>
          <cell r="D1257">
            <v>22491</v>
          </cell>
        </row>
        <row r="1258">
          <cell r="B1258">
            <v>8870</v>
          </cell>
          <cell r="C1258" t="str">
            <v>CURVA CONDUIT EMT 1"</v>
          </cell>
          <cell r="D1258">
            <v>2737</v>
          </cell>
        </row>
        <row r="1259">
          <cell r="B1259">
            <v>8871</v>
          </cell>
          <cell r="C1259" t="str">
            <v>CURVA CONDUIT EMT 3/4"</v>
          </cell>
          <cell r="D1259">
            <v>1549</v>
          </cell>
        </row>
        <row r="1260">
          <cell r="B1260">
            <v>8872</v>
          </cell>
          <cell r="C1260" t="str">
            <v>CURVA GRAN RADIO DUCTO PVC  EB DE 3"</v>
          </cell>
          <cell r="D1260">
            <v>15388</v>
          </cell>
        </row>
        <row r="1261">
          <cell r="B1261">
            <v>8873</v>
          </cell>
          <cell r="C1261" t="str">
            <v>FAVIGEL</v>
          </cell>
          <cell r="D1261">
            <v>5699</v>
          </cell>
        </row>
        <row r="1262">
          <cell r="B1262">
            <v>8874</v>
          </cell>
          <cell r="C1262" t="str">
            <v>MEDIDOR DE ENERGIA MONOFASICO</v>
          </cell>
          <cell r="D1262">
            <v>55596</v>
          </cell>
        </row>
        <row r="1263">
          <cell r="B1263">
            <v>8875</v>
          </cell>
          <cell r="C1263" t="str">
            <v>MEDIDOR DE ENERGIA TRIFASICO 20-80 AMP</v>
          </cell>
          <cell r="D1263">
            <v>195885</v>
          </cell>
        </row>
        <row r="1264">
          <cell r="B1264">
            <v>8876</v>
          </cell>
          <cell r="C1264" t="str">
            <v>SOLDADURA EXOTERMICA 115 Gr</v>
          </cell>
          <cell r="D1264">
            <v>15500</v>
          </cell>
        </row>
        <row r="1265">
          <cell r="B1265">
            <v>8877</v>
          </cell>
          <cell r="C1265" t="str">
            <v>TOMA DOBLE VOZ Y DATOS CAT 6</v>
          </cell>
          <cell r="D1265">
            <v>30359</v>
          </cell>
        </row>
        <row r="1266">
          <cell r="B1266">
            <v>8880</v>
          </cell>
          <cell r="C1266" t="str">
            <v>TUBO CONDUIT IMC 4"</v>
          </cell>
          <cell r="D1266">
            <v>126491</v>
          </cell>
        </row>
        <row r="1267">
          <cell r="B1267">
            <v>8883</v>
          </cell>
          <cell r="C1267" t="str">
            <v>UNION CONDUIT EMT DE 1"</v>
          </cell>
          <cell r="D1267">
            <v>1902</v>
          </cell>
        </row>
        <row r="1268">
          <cell r="B1268">
            <v>8884</v>
          </cell>
          <cell r="C1268" t="str">
            <v>UNION CONDUIT EMT DE 3/4"</v>
          </cell>
          <cell r="D1268">
            <v>1150</v>
          </cell>
        </row>
        <row r="1269">
          <cell r="B1269">
            <v>8885</v>
          </cell>
          <cell r="C1269" t="str">
            <v>SOLDADURA EXOTERMICA CAP No. 90 gr</v>
          </cell>
          <cell r="D1269">
            <v>12650</v>
          </cell>
        </row>
        <row r="1270">
          <cell r="B1270">
            <v>8892</v>
          </cell>
          <cell r="C1270" t="str">
            <v>ESTACIÓN 10 - BANCA ABDOMINALES BAJO - ADULTOS MAYORES. DISEÑO IDRD. SUMINISTRO E INSTALACION</v>
          </cell>
          <cell r="D1270">
            <v>2082500</v>
          </cell>
        </row>
        <row r="1271">
          <cell r="B1271">
            <v>8893</v>
          </cell>
          <cell r="C1271" t="str">
            <v>JUEGO BALANCIN - IDRD - NIÑOS (1-5 AÑOS) SUMINISTRO E INSTALACION</v>
          </cell>
          <cell r="D1271">
            <v>1666000</v>
          </cell>
        </row>
        <row r="1272">
          <cell r="B1272">
            <v>8894</v>
          </cell>
          <cell r="C1272" t="str">
            <v>DOTACION BARRA ADULTOS/MAYORES - DISEÑO IDRD (SUMINISTRO E INSTALACION</v>
          </cell>
          <cell r="D1272">
            <v>1904000</v>
          </cell>
        </row>
        <row r="1273">
          <cell r="B1273">
            <v>8895</v>
          </cell>
          <cell r="C1273" t="str">
            <v>DOTACION CAMINADOR ADULTOS/MAYORES - DISEÑO IDRD - SUMINISTRO E INSTALACION</v>
          </cell>
          <cell r="D1273">
            <v>2380000</v>
          </cell>
        </row>
        <row r="1274">
          <cell r="B1274">
            <v>8897</v>
          </cell>
          <cell r="C1274" t="str">
            <v>DOTACION GIRO DE CADERA PARA ADULTOS - SEGUN ESPECIFICACION IDRD - SUMINISTRO E INSTALACION</v>
          </cell>
          <cell r="D1274">
            <v>2380000</v>
          </cell>
        </row>
        <row r="1275">
          <cell r="B1275">
            <v>8907</v>
          </cell>
          <cell r="C1275" t="str">
            <v>GEODREN CON TUBERIA CIRCULAR 160mm H= 1.0m</v>
          </cell>
          <cell r="D1275">
            <v>93879</v>
          </cell>
        </row>
        <row r="1276">
          <cell r="B1276">
            <v>8908</v>
          </cell>
          <cell r="C1276" t="str">
            <v>GEODREN CON TUBERIA CIRCULAR 200mm  H= 1.0m</v>
          </cell>
          <cell r="D1276">
            <v>132520</v>
          </cell>
        </row>
        <row r="1277">
          <cell r="B1277">
            <v>8911</v>
          </cell>
          <cell r="C1277" t="str">
            <v>TARIFA JORNAL - PERSONAL DE OBRA - OPERADOR EQUIPO DE SEÑALIZACIÓN HORARIO NOCTURNO (INCLUYE FACTOR DE PRESTACIONES)</v>
          </cell>
          <cell r="D1277">
            <v>120925</v>
          </cell>
        </row>
        <row r="1278">
          <cell r="B1278">
            <v>8913</v>
          </cell>
          <cell r="C1278" t="str">
            <v>BOLSACRETO REF. 1101 ANCHO= 1.20m  LONGITUD= 2.40m  CAPACIDAD 1.0m3</v>
          </cell>
          <cell r="D1278">
            <v>29319</v>
          </cell>
        </row>
        <row r="1279">
          <cell r="B1279">
            <v>8928</v>
          </cell>
          <cell r="C1279" t="str">
            <v>TUBERIA PVC U.M. NORMA NTC 382 D= 14" RD 21</v>
          </cell>
          <cell r="D1279">
            <v>510495</v>
          </cell>
        </row>
        <row r="1280">
          <cell r="B1280">
            <v>8929</v>
          </cell>
          <cell r="C1280" t="str">
            <v>UNION GIBAULT HD PARA AC CL.25  D= 14" (350mm)</v>
          </cell>
          <cell r="D1280">
            <v>1153860</v>
          </cell>
        </row>
        <row r="1281">
          <cell r="B1281">
            <v>8930</v>
          </cell>
          <cell r="C1281" t="str">
            <v>UNION DE CONSTRUCCION Y REPARACION PARA PVC  D= 14"</v>
          </cell>
          <cell r="D1281">
            <v>1889219</v>
          </cell>
        </row>
        <row r="1282">
          <cell r="B1282">
            <v>8931</v>
          </cell>
          <cell r="C1282" t="str">
            <v>UNION DE TRANSICION PVC-AC  CL.25  D= 14"</v>
          </cell>
          <cell r="D1282">
            <v>1810273</v>
          </cell>
        </row>
        <row r="1283">
          <cell r="B1283">
            <v>8932</v>
          </cell>
          <cell r="C1283" t="str">
            <v>REDUCCION CONCENTRICA HD E.L.  4" x 2"  (100x50mm)</v>
          </cell>
          <cell r="D1283">
            <v>146370</v>
          </cell>
        </row>
        <row r="1284">
          <cell r="B1284">
            <v>8933</v>
          </cell>
          <cell r="C1284" t="str">
            <v>REDUCCION CONCENTRICA HD E.L.  14" x 12"  (350x300mm)</v>
          </cell>
          <cell r="D1284">
            <v>2148612</v>
          </cell>
        </row>
        <row r="1285">
          <cell r="B1285">
            <v>8938</v>
          </cell>
          <cell r="C1285" t="str">
            <v>CAJA GALVANIZADA 5800 CL. 20</v>
          </cell>
          <cell r="D1285">
            <v>1866</v>
          </cell>
        </row>
        <row r="1286">
          <cell r="B1286">
            <v>8939</v>
          </cell>
          <cell r="C1286" t="str">
            <v>CABLE POLARIZADO 2 x 14"</v>
          </cell>
          <cell r="D1286">
            <v>2261</v>
          </cell>
        </row>
        <row r="1287">
          <cell r="B1287">
            <v>8941</v>
          </cell>
          <cell r="C1287" t="str">
            <v>TABLERO BIFASICO DE 18 CIRCUITOS CON PUERTA</v>
          </cell>
          <cell r="D1287">
            <v>157076</v>
          </cell>
        </row>
        <row r="1288">
          <cell r="B1288">
            <v>8942</v>
          </cell>
          <cell r="C1288" t="str">
            <v>CABLE C XLPE 4/0 AWG 15 KV ALUMINIO IL 100% CINTA</v>
          </cell>
          <cell r="D1288">
            <v>52370</v>
          </cell>
        </row>
        <row r="1289">
          <cell r="B1289">
            <v>8968</v>
          </cell>
          <cell r="C1289" t="str">
            <v>TRANSPORTE DE POSTES AP/LA</v>
          </cell>
          <cell r="D1289">
            <v>1000</v>
          </cell>
        </row>
        <row r="1290">
          <cell r="B1290">
            <v>8969</v>
          </cell>
          <cell r="C1290" t="str">
            <v>MOVILIZACIÓN, MONTAJE Y DESMONTAJE PILOTEADORA</v>
          </cell>
          <cell r="D1290">
            <v>1000</v>
          </cell>
        </row>
        <row r="1291">
          <cell r="B1291">
            <v>8970</v>
          </cell>
          <cell r="C1291" t="str">
            <v>TRANSPORTE TUBERIA GRP</v>
          </cell>
          <cell r="D1291">
            <v>1000</v>
          </cell>
        </row>
        <row r="1292">
          <cell r="B1292">
            <v>8971</v>
          </cell>
          <cell r="C1292" t="str">
            <v>TRANSPORTE ACOPLE GRP</v>
          </cell>
          <cell r="D1292">
            <v>1000</v>
          </cell>
        </row>
        <row r="1293">
          <cell r="B1293">
            <v>8972</v>
          </cell>
          <cell r="C1293" t="str">
            <v>CONCRETO TREMIE 4000 PSI  28 MPa (280 Kg/cm2)</v>
          </cell>
          <cell r="D1293">
            <v>431078</v>
          </cell>
        </row>
        <row r="1294">
          <cell r="B1294">
            <v>8973</v>
          </cell>
          <cell r="C1294" t="str">
            <v>SOLDADURA 7018 x 3/32</v>
          </cell>
          <cell r="D1294">
            <v>16738</v>
          </cell>
        </row>
        <row r="1295">
          <cell r="B1295">
            <v>8975</v>
          </cell>
          <cell r="C1295" t="str">
            <v>TUBERÍA ESTRUCTURAL METÁLICO RECTANGULAR DE 6mt (50mm x 25mm) ESPESOR 2mm (TUBERIA DE 2" x 1" CAL. 18)</v>
          </cell>
          <cell r="D1295">
            <v>8659</v>
          </cell>
        </row>
        <row r="1296">
          <cell r="B1296">
            <v>8978</v>
          </cell>
          <cell r="C1296" t="str">
            <v>GALVANIZADO EN CALIENTE</v>
          </cell>
          <cell r="D1296">
            <v>1607</v>
          </cell>
        </row>
        <row r="1297">
          <cell r="B1297">
            <v>8979</v>
          </cell>
          <cell r="C1297" t="str">
            <v>OXIGENO</v>
          </cell>
          <cell r="D1297">
            <v>12884</v>
          </cell>
        </row>
        <row r="1298">
          <cell r="B1298">
            <v>8981</v>
          </cell>
          <cell r="C1298" t="str">
            <v>LAMINA HR A-36</v>
          </cell>
          <cell r="D1298">
            <v>3137</v>
          </cell>
        </row>
        <row r="1299">
          <cell r="B1299">
            <v>8983</v>
          </cell>
          <cell r="C1299" t="str">
            <v>PERFIL IPE - ASTM A572 GR. 50</v>
          </cell>
          <cell r="D1299">
            <v>3451</v>
          </cell>
        </row>
        <row r="1300">
          <cell r="B1300">
            <v>8984</v>
          </cell>
          <cell r="C1300" t="str">
            <v>PERFILES C</v>
          </cell>
          <cell r="D1300">
            <v>3561</v>
          </cell>
        </row>
        <row r="1301">
          <cell r="B1301">
            <v>8985</v>
          </cell>
          <cell r="C1301" t="str">
            <v>BREAKER ENCHUFABLE 1x50A</v>
          </cell>
          <cell r="D1301">
            <v>13516</v>
          </cell>
        </row>
        <row r="1302">
          <cell r="B1302">
            <v>8986</v>
          </cell>
          <cell r="C1302" t="str">
            <v>BREAKER ENCHUFABLE 1x15A</v>
          </cell>
          <cell r="D1302">
            <v>11280</v>
          </cell>
        </row>
        <row r="1303">
          <cell r="B1303">
            <v>8987</v>
          </cell>
          <cell r="C1303" t="str">
            <v>BREAKER ENCHUFABLE 2X15A</v>
          </cell>
          <cell r="D1303">
            <v>24990</v>
          </cell>
        </row>
        <row r="1304">
          <cell r="B1304">
            <v>8988</v>
          </cell>
          <cell r="C1304" t="str">
            <v>BREAKER ENCHUFABLE 1X30A</v>
          </cell>
          <cell r="D1304">
            <v>11032</v>
          </cell>
        </row>
        <row r="1305">
          <cell r="B1305">
            <v>8990</v>
          </cell>
          <cell r="C1305" t="str">
            <v>BREAKER ENCHUFABLE 3X60A</v>
          </cell>
          <cell r="D1305">
            <v>83866</v>
          </cell>
        </row>
        <row r="1306">
          <cell r="B1306">
            <v>8993</v>
          </cell>
          <cell r="C1306" t="str">
            <v>CAJA PARA 4 MEDIDORES TRIFASICA 81cm x 75cm x 18cm</v>
          </cell>
          <cell r="D1306">
            <v>492115</v>
          </cell>
        </row>
        <row r="1307">
          <cell r="B1307">
            <v>8994</v>
          </cell>
          <cell r="C1307" t="str">
            <v>CLAVIJA 10A</v>
          </cell>
          <cell r="D1307">
            <v>1711</v>
          </cell>
        </row>
        <row r="1308">
          <cell r="B1308">
            <v>8995</v>
          </cell>
          <cell r="C1308" t="str">
            <v>CURVA EMT 1 1/2"</v>
          </cell>
          <cell r="D1308">
            <v>6545</v>
          </cell>
        </row>
        <row r="1309">
          <cell r="B1309">
            <v>8996</v>
          </cell>
          <cell r="C1309" t="str">
            <v>TABLERO TRIFASICO 18 CIRCUITOS CON ESPACIO PARA TOTALIZADOR</v>
          </cell>
          <cell r="D1309">
            <v>251090</v>
          </cell>
        </row>
        <row r="1310">
          <cell r="B1310">
            <v>8997</v>
          </cell>
          <cell r="C1310" t="str">
            <v>TABLERO MONOFASICO CON ESPACIO PARA 6 CIRCUITOS</v>
          </cell>
          <cell r="D1310">
            <v>40460</v>
          </cell>
        </row>
        <row r="1311">
          <cell r="B1311">
            <v>9000</v>
          </cell>
          <cell r="C1311" t="str">
            <v>TOTALIZADOR INDUSTRIAL DE 30A</v>
          </cell>
          <cell r="D1311">
            <v>119000</v>
          </cell>
        </row>
        <row r="1312">
          <cell r="B1312">
            <v>9001</v>
          </cell>
          <cell r="C1312" t="str">
            <v>TOTALIZADOR INDUSTRIAL DE 3x80A</v>
          </cell>
          <cell r="D1312">
            <v>119000</v>
          </cell>
        </row>
        <row r="1313">
          <cell r="B1313">
            <v>9003</v>
          </cell>
          <cell r="C1313" t="str">
            <v>UNION EMT 1 1/2"</v>
          </cell>
          <cell r="D1313">
            <v>4648</v>
          </cell>
        </row>
        <row r="1314">
          <cell r="B1314">
            <v>9004</v>
          </cell>
          <cell r="C1314" t="str">
            <v>TUBO EN CONCRETO ALTA RESISTENCIA D= 8"</v>
          </cell>
          <cell r="D1314">
            <v>190352</v>
          </cell>
        </row>
        <row r="1315">
          <cell r="B1315">
            <v>9005</v>
          </cell>
          <cell r="C1315" t="str">
            <v>TUBERIA CONCRETO DE ALTA RESISTENCIA D= 16"</v>
          </cell>
          <cell r="D1315">
            <v>407513</v>
          </cell>
        </row>
        <row r="1316">
          <cell r="B1316">
            <v>9006</v>
          </cell>
          <cell r="C1316" t="str">
            <v>TUBO EN CONCRETO ALTA RESISTENCIA D= 18"</v>
          </cell>
          <cell r="D1316">
            <v>505943</v>
          </cell>
        </row>
        <row r="1317">
          <cell r="B1317">
            <v>9007</v>
          </cell>
          <cell r="C1317" t="str">
            <v>TUBO EN CONCRETO ALTA RESISTENCIA D= 20"</v>
          </cell>
          <cell r="D1317">
            <v>596552</v>
          </cell>
        </row>
        <row r="1318">
          <cell r="B1318">
            <v>9016</v>
          </cell>
          <cell r="C1318" t="str">
            <v>EVALUACION PARA TRATAMIENTO Y/O MANEJO SILVICULTURAL. CANTIDAD &lt;25 ARBOLES. (SEGUN RESOLUCION SDA No. 5589 DEL 30/09/2011)</v>
          </cell>
          <cell r="D1318">
            <v>106720</v>
          </cell>
        </row>
        <row r="1319">
          <cell r="B1319">
            <v>9017</v>
          </cell>
          <cell r="C1319" t="str">
            <v>SEGUIMIENTO PARA TRATAMIENTO Y/O MANEJO SILVICULTURAL. CANTIDAD &lt;25 ARBOLES. (SEGUN RESOLUCION SDA No. 5589 DEL 30/09/2011)</v>
          </cell>
          <cell r="D1319">
            <v>225040</v>
          </cell>
        </row>
        <row r="1320">
          <cell r="B1320">
            <v>9018</v>
          </cell>
          <cell r="C1320" t="str">
            <v>EVALUACION PARA TRATAMIENTO Y/O MANEJO SILVICULTURAL. CANTIDAD 25 - 49 ARBOLES. (SEGUN RESOLUCION SDA No. 5589 DEL 30/09/2011)</v>
          </cell>
          <cell r="D1320">
            <v>146160</v>
          </cell>
        </row>
        <row r="1321">
          <cell r="B1321">
            <v>9019</v>
          </cell>
          <cell r="C1321" t="str">
            <v>SEGUIMIENTO PARA TRATAMIENTO Y/O MANEJO SILVICULTURAL. CANTIDAD 25 - 49 ARBOLES. (SEGUN RESOLUCION SDA No. 5589 DEL 30/09/2011)</v>
          </cell>
          <cell r="D1321">
            <v>302760</v>
          </cell>
        </row>
        <row r="1322">
          <cell r="B1322">
            <v>9020</v>
          </cell>
          <cell r="C1322" t="str">
            <v>EVALUACION PARA TRATAMIENTO Y/O MANEJO SILVICULTURAL. CANTIDAD 50 - 99 ARBOLES. (SEGUN RESOLUCION SDA No. 5589 DEL 30/09/2011)</v>
          </cell>
          <cell r="D1322">
            <v>185600</v>
          </cell>
        </row>
        <row r="1323">
          <cell r="B1323">
            <v>9021</v>
          </cell>
          <cell r="C1323" t="str">
            <v>SEGUIMIENTO PARA TRATAMIENTO Y/O MANEJO SILVICULTURAL. CANTIDAD 50 - 99 ARBOLES. (SEGUN RESOLUCION SDA No. 5589 DEL 30/09/2011)</v>
          </cell>
          <cell r="D1323">
            <v>381640</v>
          </cell>
        </row>
        <row r="1324">
          <cell r="B1324">
            <v>9022</v>
          </cell>
          <cell r="C1324" t="str">
            <v>EVALUACION PARA TRATAMIENTO Y/O MANEJO SILVICULTURAL. CANTIDAD 100 - 199. (SEGUN RESOLUCION SDA No. 5589 DEL 30/09/2011)</v>
          </cell>
          <cell r="D1324">
            <v>225040</v>
          </cell>
        </row>
        <row r="1325">
          <cell r="B1325">
            <v>9023</v>
          </cell>
          <cell r="C1325" t="str">
            <v>SEGUIMIENTO PARA TRATAMIENTO Y/O MANEJO SILVICULTURAL. CANTIDAD 100 - 199. (SEGUN RESOLUCION SDA No. 5589 DEL 30/09/2011)</v>
          </cell>
          <cell r="D1325">
            <v>460520</v>
          </cell>
        </row>
        <row r="1326">
          <cell r="B1326">
            <v>9024</v>
          </cell>
          <cell r="C1326" t="str">
            <v>EVALUACION PARA TRATAMIENTO Y/O MANEJO SILVICULTURAL. CANTIDAD 200 - 299. (SEGUN RESOLUCION SDA No. 5589 DEL 30/09/2011)</v>
          </cell>
          <cell r="D1326">
            <v>302760</v>
          </cell>
        </row>
        <row r="1327">
          <cell r="B1327">
            <v>9025</v>
          </cell>
          <cell r="C1327" t="str">
            <v>SEGUIMIENTO PARA TRATAMIENTO Y/O MANEJO SILVICULTURAL. CANTIDAD 200 - 299. (SEGUN RESOLUCION SDA No. 5589 DEL 30/09/2011)</v>
          </cell>
          <cell r="D1327">
            <v>617120</v>
          </cell>
        </row>
        <row r="1328">
          <cell r="B1328">
            <v>9026</v>
          </cell>
          <cell r="C1328" t="str">
            <v>EVALUACION PARA TRATAMIENTO Y/O MANEJO SILVICULTURAL. CANTIDAD 300 - 399. (SEGUN RESOLUCION SDA No. 5589 DEL 30/09/2011)</v>
          </cell>
          <cell r="D1328">
            <v>448920</v>
          </cell>
        </row>
        <row r="1329">
          <cell r="B1329">
            <v>9027</v>
          </cell>
          <cell r="C1329" t="str">
            <v>SEGUIMIENTO PARA TRATAMIENTO Y/O MANEJO SILVICULTURAL. CANTIDAD 300 - 399. (SEGUN RESOLUCION SDA No. 5589 DEL 30/09/2011)</v>
          </cell>
          <cell r="D1329">
            <v>773720</v>
          </cell>
        </row>
        <row r="1330">
          <cell r="B1330">
            <v>9028</v>
          </cell>
          <cell r="C1330" t="str">
            <v>EVALUACION PARA TRATAMIENTO Y/O MANEJO SILVICULTURAL. CANTIDAD 400 - 499. (SEGUN RESOLUCION SDA No. 5589 DEL 30/09/2011)</v>
          </cell>
          <cell r="D1330">
            <v>595080</v>
          </cell>
        </row>
        <row r="1331">
          <cell r="B1331">
            <v>9029</v>
          </cell>
          <cell r="C1331" t="str">
            <v>SEGUIMIENTO PARA TRATAMIENTO Y/O MANEJO SILVICULTURAL. CANTIDAD 400 - 499. (SEGUN RESOLUCION SDA No. 5589 DEL 30/09/2011)</v>
          </cell>
          <cell r="D1331">
            <v>1166960</v>
          </cell>
        </row>
        <row r="1332">
          <cell r="B1332">
            <v>9030</v>
          </cell>
          <cell r="C1332" t="str">
            <v>EVALUACION PARA TRATAMIENTO Y/O MANEJO SILVICULTURAL. CANTIDAD 500 - 999 ARBOLES. (SEGUN RESOLUCION SDA No. 5589 DEL 30/09/2011)</v>
          </cell>
          <cell r="D1332">
            <v>988320</v>
          </cell>
        </row>
        <row r="1333">
          <cell r="B1333">
            <v>9031</v>
          </cell>
          <cell r="C1333" t="str">
            <v>SEGUIMIENTO PARA TRATAMIENTO Y/O MANEJO SILVICULTURAL. CANTIDAD 500 - 999 ARBOLES. (SEGUN RESOLUCION SDA No. 5589 DEL 30/09/2011)</v>
          </cell>
          <cell r="D1333">
            <v>2244600</v>
          </cell>
        </row>
        <row r="1334">
          <cell r="B1334">
            <v>9032</v>
          </cell>
          <cell r="C1334" t="str">
            <v>EVALUACION PARA TRATAMIENTO Y/O MANEJO SILVICULTURAL. CANTIDAD &gt;1000 ARBOLES. (SEGUN RESOLUCION SDA No. 5589 DEL 30/09/2011)</v>
          </cell>
          <cell r="D1334">
            <v>1223800</v>
          </cell>
        </row>
        <row r="1335">
          <cell r="B1335">
            <v>9033</v>
          </cell>
          <cell r="C1335" t="str">
            <v>SEGUIMIENTO PARA TRATAMIENTO Y/O MANEJO SILVICULTURAL. CANTIDAD &gt;1000 ARBOLES. (SEGUN RESOLUCION SDA No. 5589 DEL 30/09/2011)</v>
          </cell>
          <cell r="D1335">
            <v>2636680</v>
          </cell>
        </row>
        <row r="1336">
          <cell r="B1336">
            <v>9034</v>
          </cell>
          <cell r="C1336" t="str">
            <v>DELINEADORES TIPO A 0.77 x 0.15 x 0.10 (Incluye tornillos)</v>
          </cell>
          <cell r="D1336">
            <v>134530</v>
          </cell>
        </row>
        <row r="1337">
          <cell r="B1337">
            <v>9035</v>
          </cell>
          <cell r="C1337" t="str">
            <v>DELINEADORES TIPO B 0.78 x 0.20 x 0.15 (Incluye tornillos)</v>
          </cell>
          <cell r="D1337">
            <v>217175</v>
          </cell>
        </row>
        <row r="1338">
          <cell r="B1338">
            <v>9036</v>
          </cell>
          <cell r="C1338" t="str">
            <v>DELINEADORES TIPO C 0.405 x 0.15 x 0.085 (Incluye tornillos)</v>
          </cell>
          <cell r="D1338">
            <v>53907</v>
          </cell>
        </row>
        <row r="1339">
          <cell r="B1339">
            <v>9037</v>
          </cell>
          <cell r="C1339" t="str">
            <v>CURVA 90° PVC 2"</v>
          </cell>
          <cell r="D1339">
            <v>20706</v>
          </cell>
        </row>
        <row r="1340">
          <cell r="B1340">
            <v>9038</v>
          </cell>
          <cell r="C1340" t="str">
            <v>POSTE TIPO MASTIL T1 X (5.00 mt) EN TUBO SCH 40  GALVANIZADO Y PINTADO</v>
          </cell>
          <cell r="D1340">
            <v>3036285</v>
          </cell>
        </row>
        <row r="1341">
          <cell r="B1341">
            <v>9043</v>
          </cell>
          <cell r="C1341" t="str">
            <v>GEOMALLA FORTGRID ASPHALT 75  3.8m\ FORTGRID ASPHALT 300 GEF: 3,2</v>
          </cell>
          <cell r="D1341">
            <v>18159</v>
          </cell>
        </row>
        <row r="1342">
          <cell r="B1342">
            <v>9044</v>
          </cell>
          <cell r="C1342" t="str">
            <v>GEOMALLA FORTGRID ASPHALT 100  3.8m\ FORTGRID ASPHALT 700 GEF: 7,0</v>
          </cell>
          <cell r="D1342">
            <v>22491</v>
          </cell>
        </row>
        <row r="1343">
          <cell r="B1343">
            <v>9048</v>
          </cell>
          <cell r="C1343" t="str">
            <v>CARTELERA CON MARCO EN ALUMINIO ANODIZADO, PAÑO COLOR GRIS CON CENEFA SUPERIOR, PUERTAS CORREDIZAS. Incl. transporte</v>
          </cell>
          <cell r="D1343">
            <v>478574</v>
          </cell>
        </row>
        <row r="1344">
          <cell r="B1344">
            <v>9050</v>
          </cell>
          <cell r="C1344" t="str">
            <v>CAMARA DIGITAL COMPACTA MINIMO 16.2 MEGAPIXELES, MEMORIA DE 8 GB, VIDEO HD CON PAUSA Y ZOOM (UN)</v>
          </cell>
          <cell r="D1344">
            <v>479800</v>
          </cell>
        </row>
        <row r="1345">
          <cell r="B1345">
            <v>9054</v>
          </cell>
          <cell r="C1345" t="str">
            <v>CUBIERTA 333C, SENCILLA, EN ALUZINC Cal 24. SUM E INST. PANEL SIN TRASLAPOS LONGITUDINALES. PINTURA PLASTISOL/DURANAR 1 CARA (e=24micrones) CLIPS METALICOS OCULTOS. AISLANTE FIBRA VIDRIO 38mm</v>
          </cell>
          <cell r="D1345">
            <v>229154</v>
          </cell>
        </row>
        <row r="1346">
          <cell r="B1346">
            <v>9056</v>
          </cell>
          <cell r="C1346" t="str">
            <v>CIELORASO BAFFLE EN ALUZINC LISO COLOR ALUMINIO MEDIO. INCL FIJACION CON SISTEMA DE TRABA DE PRESION A UN RIEL PORTAPANEL SECCION 25mm CON DISTANCIA CADA 100mm Y ALTUA DE 100mm</v>
          </cell>
          <cell r="D1346">
            <v>302171</v>
          </cell>
        </row>
        <row r="1347">
          <cell r="B1347">
            <v>9057</v>
          </cell>
          <cell r="C1347" t="str">
            <v>CIELO 84R EN ALUZINC LISO COLOR ALUMINIO MEDIO. INCL FIJACION A LA ESTRUCTURA DEL PORTAPANEL POR MEDIO DE AMARRES CADA METRO, ANCHO DEL PANEL DE 84mm</v>
          </cell>
          <cell r="D1347">
            <v>242885</v>
          </cell>
        </row>
        <row r="1348">
          <cell r="B1348">
            <v>9061</v>
          </cell>
          <cell r="C1348" t="str">
            <v>CAMISA METALICA PERDIDA e= 3/8"</v>
          </cell>
          <cell r="D1348">
            <v>460104</v>
          </cell>
        </row>
        <row r="1349">
          <cell r="B1349">
            <v>9062</v>
          </cell>
          <cell r="C1349" t="str">
            <v>SEÑAL VERTICAL UNA CARA PARA CICLORUTA PARAL 3m, ÁNGULO DE 2x1/4x3m LAMINA CAL. 16 PINTADA POR UNA CARA 0.60m x 0.60m o 0.75m x 0.75m</v>
          </cell>
          <cell r="D1349">
            <v>214200</v>
          </cell>
        </row>
        <row r="1350">
          <cell r="B1350">
            <v>9083</v>
          </cell>
          <cell r="C1350" t="str">
            <v>EQUIPO DE TOPOGRAFÍA. INCLUYE TRÁNSITO, NIVEL Y ELEMENTOS COMPLEMENTARIOS - DÍA</v>
          </cell>
          <cell r="D1350">
            <v>141000</v>
          </cell>
        </row>
        <row r="1351">
          <cell r="B1351">
            <v>9084</v>
          </cell>
          <cell r="C1351" t="str">
            <v>TARIFA MES - PERSONAL TÉCNICO-TECNÓLOGO EN ÁREAS DE INGENIERÍA (NO INCLUYE FACTOR DE PRESTACIONES)</v>
          </cell>
          <cell r="D1351">
            <v>2966000</v>
          </cell>
        </row>
        <row r="1352">
          <cell r="B1352">
            <v>9085</v>
          </cell>
          <cell r="C1352" t="str">
            <v>TARIFA MES - PERSONAL TÉCNICO - AUXILIAR DE INGENIERÍA (NO INCLUYE FACTOR DE PRESTACIONES)</v>
          </cell>
          <cell r="D1352">
            <v>2607000</v>
          </cell>
        </row>
        <row r="1353">
          <cell r="B1353">
            <v>9086</v>
          </cell>
          <cell r="C1353" t="str">
            <v>TARIFA MES - PERSONAL TÉCNICO - DIBUJANTE 1 (NO INCLUYE FACTOR DE PRESTACIONES)</v>
          </cell>
          <cell r="D1353">
            <v>2734000</v>
          </cell>
        </row>
        <row r="1354">
          <cell r="B1354">
            <v>9087</v>
          </cell>
          <cell r="C1354" t="str">
            <v>TARIFA MES - PERSONAL TÉCNICO - DIBUJANTE 2 (NO INCLUYE FACTOR DE PRESTACIONES)</v>
          </cell>
          <cell r="D1354">
            <v>2209000</v>
          </cell>
        </row>
        <row r="1355">
          <cell r="B1355">
            <v>9088</v>
          </cell>
          <cell r="C1355" t="str">
            <v>TARIFA MES - PERSONAL TÉCNICO - TOPÓGRAFO INSPECTOR (NO INCLUYE FACTOR DE PRESTACIONES)</v>
          </cell>
          <cell r="D1355">
            <v>3092000</v>
          </cell>
        </row>
        <row r="1356">
          <cell r="B1356">
            <v>9089</v>
          </cell>
          <cell r="C1356" t="str">
            <v>TARIFA MES - PERSONAL TÉCNICO - LABORATORISTA INSPECTOR (NO INCLUYE FACTOR DE PRESTACIONES)</v>
          </cell>
          <cell r="D1356">
            <v>2739000</v>
          </cell>
        </row>
        <row r="1357">
          <cell r="B1357">
            <v>9090</v>
          </cell>
          <cell r="C1357" t="str">
            <v>TARIFA MES - PERSONAL TÉCNICO - LABORATORISTA AUXILIAR (NO INCLUYE FACTOR DE PRESTACIONES)</v>
          </cell>
          <cell r="D1357">
            <v>1917000</v>
          </cell>
        </row>
        <row r="1358">
          <cell r="B1358">
            <v>9091</v>
          </cell>
          <cell r="C1358" t="str">
            <v>TARIFA MES - PERSONAL TÉCNICO - OPERADOR EQUIPO PERFORACIÓN (INCLUYE FACTOR DE PRESTACIONES)</v>
          </cell>
          <cell r="D1358">
            <v>3590916</v>
          </cell>
        </row>
        <row r="1359">
          <cell r="B1359">
            <v>9092</v>
          </cell>
          <cell r="C1359" t="str">
            <v>TARIFA MES - PERSONAL TÉCNICO - OPERADOR AUXILIAR DE EQUIPO (INCLUYE FACTOR DE PRESTACIONES)</v>
          </cell>
          <cell r="D1359">
            <v>2613899</v>
          </cell>
        </row>
        <row r="1360">
          <cell r="B1360">
            <v>9093</v>
          </cell>
          <cell r="C1360" t="str">
            <v>TARIFA MES - PERSONAL TÉCNICO - INSPECTOR 1 (NO INCLUYE FACTOR DE PRESTACIONES)</v>
          </cell>
          <cell r="D1360">
            <v>2249000</v>
          </cell>
        </row>
        <row r="1361">
          <cell r="B1361">
            <v>9094</v>
          </cell>
          <cell r="C1361" t="str">
            <v>TARIFA MES - PERSONAL TÉCNICO - INSPECTOR 2 (NO INCLUYE FACTOR DE PRESTACIONES)</v>
          </cell>
          <cell r="D1361">
            <v>2025000</v>
          </cell>
        </row>
        <row r="1362">
          <cell r="B1362">
            <v>9095</v>
          </cell>
          <cell r="C1362" t="str">
            <v>TARIFA MES - PERSONAL TÉCNICO - TOPÓGRAFO AUXILIAR (NO INCLUYE FACTOR DE PRESTACIONES)</v>
          </cell>
          <cell r="D1362">
            <v>2536000</v>
          </cell>
        </row>
        <row r="1363">
          <cell r="B1363">
            <v>9096</v>
          </cell>
          <cell r="C1363" t="str">
            <v>TARIFA MES - PERSONAL TÉCNICO - BATIMETRISTA INSPECTOR (NO INCLUYE FACTOR DE PRESTACIONES)</v>
          </cell>
          <cell r="D1363">
            <v>3092000</v>
          </cell>
        </row>
        <row r="1364">
          <cell r="B1364">
            <v>9097</v>
          </cell>
          <cell r="C1364" t="str">
            <v>TARIFA MES - PERSONAL TÉCNICO - BATIMETRISTA AUXILIAR (NO INCLUYE FACTOR DE PRESTACIONES)</v>
          </cell>
          <cell r="D1364">
            <v>2536000</v>
          </cell>
        </row>
        <row r="1365">
          <cell r="B1365">
            <v>9098</v>
          </cell>
          <cell r="C1365" t="str">
            <v>TARIFA MES - PERSONAL AUXILIAR TÉCNICO - CADENERO 1 (NO INCLUYE FACTOR DE PRESTACIONES)</v>
          </cell>
          <cell r="D1365">
            <v>1917000</v>
          </cell>
        </row>
        <row r="1366">
          <cell r="B1366">
            <v>9099</v>
          </cell>
          <cell r="C1366" t="str">
            <v>TARIFA MES - PERSONAL AUXILIAR TÉCNICO - CADENERO 2 (NO INCLUYE FACTOR DE PRESTACIONES)</v>
          </cell>
          <cell r="D1366">
            <v>1670000</v>
          </cell>
        </row>
        <row r="1367">
          <cell r="B1367">
            <v>9100</v>
          </cell>
          <cell r="C1367" t="str">
            <v>TARIFA MES - PERSONAL AUXILIAR TÉCNICO - CONDUCTOR O MOTORISTA (NO INCLUYE FACTOR DE PRESTACIONES)</v>
          </cell>
          <cell r="D1367">
            <v>1389000</v>
          </cell>
        </row>
        <row r="1368">
          <cell r="B1368">
            <v>9101</v>
          </cell>
          <cell r="C1368" t="str">
            <v>TARIFA MES - PERSONAL DE OBRA - MAESTRO DE OBRA (NO INCLUYE FACTOR DE PRESTACIONES)</v>
          </cell>
          <cell r="D1368">
            <v>3480000</v>
          </cell>
        </row>
        <row r="1369">
          <cell r="B1369">
            <v>9102</v>
          </cell>
          <cell r="C1369" t="str">
            <v>TARIFA MES - PERSONAL ADMINISTRATIVO - ADMINISTRADOR (NO INCLUYE FACTOR DE PRESTACIONES)</v>
          </cell>
          <cell r="D1369">
            <v>2879000</v>
          </cell>
        </row>
        <row r="1370">
          <cell r="B1370">
            <v>9103</v>
          </cell>
          <cell r="C1370" t="str">
            <v>TARIFA MES - PERSONAL ADMINISTRATIVO - AUXILIAR ADMINISTRATIVO-ALMACENISTA (NO INCLUYE FACTOR DE PRESTACIONES)</v>
          </cell>
          <cell r="D1370">
            <v>2053000</v>
          </cell>
        </row>
        <row r="1371">
          <cell r="B1371">
            <v>9104</v>
          </cell>
          <cell r="C1371" t="str">
            <v>TARIFA MES - PERSONAL ADMINISTRATIVO - SECRETARIA 1 (NO INCLUYE FACTOR DE PRESTACIONES)</v>
          </cell>
          <cell r="D1371">
            <v>1670000</v>
          </cell>
        </row>
        <row r="1372">
          <cell r="B1372">
            <v>9105</v>
          </cell>
          <cell r="C1372" t="str">
            <v>TARIFA MES - PERSONAL ADMINISTRATIVO - SECRETARIA 2 (NO INCLUYE FACTOR DE PRESTACIONES)</v>
          </cell>
          <cell r="D1372">
            <v>1389000</v>
          </cell>
        </row>
        <row r="1373">
          <cell r="B1373">
            <v>9107</v>
          </cell>
          <cell r="C1373" t="str">
            <v>TARIFA MES - PROFESIONAL CATEGORÍA 1 (NO INCLUYE FACTOR DE PRESTACIONES)</v>
          </cell>
          <cell r="D1373">
            <v>14390000</v>
          </cell>
        </row>
        <row r="1374">
          <cell r="B1374">
            <v>9108</v>
          </cell>
          <cell r="C1374" t="str">
            <v>TARIFA MES - PROFESIONAL CATEGORÍA 2 (NO INCLUYE FACTOR DE PRESTACIONES)</v>
          </cell>
          <cell r="D1374">
            <v>10967000</v>
          </cell>
        </row>
        <row r="1375">
          <cell r="B1375">
            <v>9109</v>
          </cell>
          <cell r="C1375" t="str">
            <v>TARIFA MES - PROFESIONAL CATEGORÍA 3 (NO INCLUYE FACTOR DE PRESTACIONES)</v>
          </cell>
          <cell r="D1375">
            <v>9255000</v>
          </cell>
        </row>
        <row r="1376">
          <cell r="B1376">
            <v>9110</v>
          </cell>
          <cell r="C1376" t="str">
            <v>TARIFA MES - PROFESIONAL CATEGORÍA 4 (NO INCLUYE FACTOR DE PRESTACIONES)</v>
          </cell>
          <cell r="D1376">
            <v>7881000</v>
          </cell>
        </row>
        <row r="1377">
          <cell r="B1377">
            <v>9111</v>
          </cell>
          <cell r="C1377" t="str">
            <v>TARIFA MES - PROFESIONAL CATEGORÍA 5 (NO INCLUYE FACTOR DE PRESTACIONES)</v>
          </cell>
          <cell r="D1377">
            <v>7108000</v>
          </cell>
        </row>
        <row r="1378">
          <cell r="B1378">
            <v>9112</v>
          </cell>
          <cell r="C1378" t="str">
            <v>TARIFA MES - PROFESIONAL CATEGORÍA 6 (NO INCLUYE FACTOR DE PRESTACIONES)</v>
          </cell>
          <cell r="D1378">
            <v>6339000</v>
          </cell>
        </row>
        <row r="1379">
          <cell r="B1379">
            <v>9113</v>
          </cell>
          <cell r="C1379" t="str">
            <v>TARIFA MES - PROFESIONAL CATEGORÍA 7 (NO INCLUYE FACTOR DE PRESTACIONES)</v>
          </cell>
          <cell r="D1379">
            <v>4793000</v>
          </cell>
        </row>
        <row r="1380">
          <cell r="B1380">
            <v>9114</v>
          </cell>
          <cell r="C1380" t="str">
            <v>TARIFA MES - PROFESIONAL CATEGORÍA 8 (NO INCLUYE FACTOR DE PRESTACIONES)</v>
          </cell>
          <cell r="D1380">
            <v>4523000</v>
          </cell>
        </row>
        <row r="1381">
          <cell r="B1381">
            <v>9115</v>
          </cell>
          <cell r="C1381" t="str">
            <v>EQUIPO DE TOPOGRAFÍA. INCLUYE TRÁNSITO, NIVEL Y ELEMENTOS COMPLEMENTARIOS - MES</v>
          </cell>
          <cell r="D1381">
            <v>4103000</v>
          </cell>
        </row>
        <row r="1382">
          <cell r="B1382">
            <v>9116</v>
          </cell>
          <cell r="C1382" t="str">
            <v>EQUIPO COMPLETO DE LABORATORIO - ESTUDIOS - DÍA</v>
          </cell>
          <cell r="D1382">
            <v>221000</v>
          </cell>
        </row>
        <row r="1383">
          <cell r="B1383">
            <v>9117</v>
          </cell>
          <cell r="C1383" t="str">
            <v>EQUIPO COMPLETO DE LABORATORIO - ESTUDIOS - MES</v>
          </cell>
          <cell r="D1383">
            <v>6399000</v>
          </cell>
        </row>
        <row r="1384">
          <cell r="B1384">
            <v>9118</v>
          </cell>
          <cell r="C1384" t="str">
            <v>EQUIPO COMPLETO DE LABORATORIO - INTERVENTORIAS - DÍA</v>
          </cell>
          <cell r="D1384">
            <v>382000</v>
          </cell>
        </row>
        <row r="1385">
          <cell r="B1385">
            <v>9119</v>
          </cell>
          <cell r="C1385" t="str">
            <v>EQUIPO COMPLETO DE LABORATORIO - INTERVENTORIAS - MES</v>
          </cell>
          <cell r="D1385">
            <v>11312000</v>
          </cell>
        </row>
        <row r="1386">
          <cell r="B1386">
            <v>9120</v>
          </cell>
          <cell r="C1386" t="str">
            <v>EQUIPO COMPLETO DE BATIMETRIA, HIDROMETRIA O SEDIMENTOMETRIA - DÍA</v>
          </cell>
          <cell r="D1386">
            <v>273000</v>
          </cell>
        </row>
        <row r="1387">
          <cell r="B1387">
            <v>9121</v>
          </cell>
          <cell r="C1387" t="str">
            <v>EQUIPO COMPLETO DE BATIMETRIA, HIDROMETRIA O SEDIMENTOMETRIA - MES</v>
          </cell>
          <cell r="D1387">
            <v>8211000</v>
          </cell>
        </row>
        <row r="1388">
          <cell r="B1388">
            <v>9122</v>
          </cell>
          <cell r="C1388" t="str">
            <v xml:space="preserve"> PLOTTER - DÍA</v>
          </cell>
          <cell r="D1388">
            <v>41675</v>
          </cell>
        </row>
        <row r="1389">
          <cell r="B1389">
            <v>9123</v>
          </cell>
          <cell r="C1389" t="str">
            <v>PLOTTER - MES</v>
          </cell>
          <cell r="D1389">
            <v>1254999</v>
          </cell>
        </row>
        <row r="1390">
          <cell r="B1390">
            <v>9124</v>
          </cell>
          <cell r="C1390" t="str">
            <v>DISTANCIOMETRO  (Incluyendo tránsito y Estación Total) - Capacidad de Lectura hasta 1500m</v>
          </cell>
          <cell r="D1390">
            <v>268000</v>
          </cell>
        </row>
        <row r="1391">
          <cell r="B1391">
            <v>9125</v>
          </cell>
          <cell r="C1391" t="str">
            <v>DISTANCIOMETRO  (Incluyendo tránsito y Estación Total) - Capacidad de Lectura hasta 1500m.</v>
          </cell>
          <cell r="D1391">
            <v>8016000</v>
          </cell>
        </row>
        <row r="1392">
          <cell r="B1392">
            <v>9143</v>
          </cell>
          <cell r="C1392" t="str">
            <v>TAPON HD EXTREMO LISO D= 3"</v>
          </cell>
          <cell r="D1392">
            <v>58178</v>
          </cell>
        </row>
        <row r="1393">
          <cell r="B1393">
            <v>9144</v>
          </cell>
          <cell r="C1393" t="str">
            <v>PRUEBA HIDROSTÁTICA EN TUBERÍAS HASTA DE 12" TRAMOS MÁXIMO DE 500 ML</v>
          </cell>
          <cell r="D1393">
            <v>654500</v>
          </cell>
        </row>
        <row r="1394">
          <cell r="B1394">
            <v>9145</v>
          </cell>
          <cell r="C1394" t="str">
            <v>DESINFECCIÓN DE TUBERÍAS HASTA DE 12", POR TRAMOS.</v>
          </cell>
          <cell r="D1394">
            <v>654500</v>
          </cell>
        </row>
        <row r="1395">
          <cell r="B1395">
            <v>9146</v>
          </cell>
          <cell r="C1395" t="str">
            <v>DETECTORES DE DEMANDA VEHICULAR (CÁMARA) NO INCLUYE CABLES</v>
          </cell>
          <cell r="D1395">
            <v>17062199</v>
          </cell>
        </row>
        <row r="1396">
          <cell r="B1396">
            <v>9147</v>
          </cell>
          <cell r="C1396" t="str">
            <v>DETECTORES DE DEMANDA PEATONAL (BOTONES) NO INCLUYE CABLES</v>
          </cell>
          <cell r="D1396">
            <v>1913706</v>
          </cell>
        </row>
        <row r="1397">
          <cell r="B1397">
            <v>9148</v>
          </cell>
          <cell r="C1397" t="str">
            <v>TORRE DE ILUMINACIÓN. POTENCIA DE 2.4 A 3.8 KW - INCLUYE COMBUSTIBLE</v>
          </cell>
          <cell r="D1397">
            <v>3505192</v>
          </cell>
        </row>
        <row r="1398">
          <cell r="B1398">
            <v>9150</v>
          </cell>
          <cell r="C1398" t="str">
            <v>CONTROLADOR C900V CON CAPACIDAD PARA 16 GRUPOS VEHICULARES O PEATONALES. (Suministro, instalación y puesta en funcionamiento). CON POSIBILIDAD DE AMPLIACIÓN HASTA 32 GRUPOS, RELOJ EN TIEMPO REAL, 32</v>
          </cell>
          <cell r="D1398">
            <v>128072248</v>
          </cell>
        </row>
        <row r="1399">
          <cell r="B1399">
            <v>9151</v>
          </cell>
          <cell r="C1399" t="str">
            <v>CONTROLADOR C900V CON CAPACIDAD PARA 24 GRUPOS VEHICULARES O PEATONALES. (Suministro, instalación y puesta en funcionamiento). CON POSIBILIDAD DE AMPLIACIÓN HASTA 32 GRUPOS, RELOJ EN TIEMPO REAL, 32</v>
          </cell>
          <cell r="D1399">
            <v>145471863</v>
          </cell>
        </row>
        <row r="1400">
          <cell r="B1400">
            <v>9152</v>
          </cell>
          <cell r="C1400" t="str">
            <v>CONTROLADOR C900V CON CAPACIDAD PARA 32 GRUPOS VEHICULARES O PEATONALES. (Suministro, instalación y puesta en funcionamiento). CON POSIBILIDAD DE AMPLIACIÓN HASTA 32 GRUPOS, RELOJ EN TIEMPO REAL, 32</v>
          </cell>
          <cell r="D1400">
            <v>161839084</v>
          </cell>
        </row>
        <row r="1401">
          <cell r="B1401">
            <v>9159</v>
          </cell>
          <cell r="C1401" t="str">
            <v>ALQUILER ENTIBADO DESLIZANTE E2, RANGO PROFUNDIDAD DE EXCAVACIÓN: 3.0 M &lt; H &lt;= 4.8 M. INCL. ACCESORIOS Y ELEMENTOS DE FIJACIÓN</v>
          </cell>
          <cell r="D1401">
            <v>135660</v>
          </cell>
        </row>
        <row r="1402">
          <cell r="B1402">
            <v>9164</v>
          </cell>
          <cell r="C1402" t="str">
            <v>ALQUILER DE VEHICULO: CAMPERO, PICK-UP, CAMIONETA, CAMION O SIMILAR MAYOR A 2000cc DE CILINDRADA, MODELO 2022 A 2019. 100% DE LA TARIFA ESTABLECIDA. INCLUYE TODOS LOS COSTOS DE OPERACIÓN Y MANTENIMIENTO EXCEPTO EL SALARIO DEL CONDUCTOR.</v>
          </cell>
          <cell r="D1402">
            <v>344000</v>
          </cell>
        </row>
        <row r="1403">
          <cell r="B1403">
            <v>9165</v>
          </cell>
          <cell r="C1403" t="str">
            <v>ALQUILER DE VEHICULO: CAMPERO, PICK-UP, CAMIONETA, CAMION O SIMILAR DE 1300cc A 2000cc DE CILINDRADA, MODELO 2022 A 2019. 100% DE LA TARIFA ESTABLECIDA. INCLUYE TODOS LOS COSTOS DE OPERACIÓN Y MANTENIMIENTO EXCEPTO EL SALARIO DEL CONDUCTOR</v>
          </cell>
          <cell r="D1403">
            <v>7265000</v>
          </cell>
        </row>
        <row r="1404">
          <cell r="B1404">
            <v>9166</v>
          </cell>
          <cell r="C1404" t="str">
            <v>ALQUILER DE VEHICULO: CAMPERO, PICK-UP, CAMIONETA, CAMION O SIMILAR MAYOR A 2000cc DE CILINDRADA, MODELO 2022 A 2019. 100% DE LA TARIFA ESTABLECIDA. INCLUYE TODOS LOS COSTOS DE OPERACIÓN Y MANTENIMIENTO EXCEPTO EL SALARIO DEL CONDUCTOR</v>
          </cell>
          <cell r="D1404">
            <v>10378000</v>
          </cell>
        </row>
        <row r="1405">
          <cell r="B1405">
            <v>9167</v>
          </cell>
          <cell r="C1405" t="str">
            <v>ALQUILER DE VEHICULO: CAMPERO, PICK-UP, CAMIONETA, CAMION O SIMILAR CON CAPACIDAD DE CARGA DE 3 TON O MAS, MODELO 2022 A 2019. 100% DE LA TARIFA ESTABLECIDA. INCLUYE TODOS LOS COSTOS DE OPERACIÓN Y MANTENIMIENTO EXCEPTO EL SALARIO DEL CONDUCTOR.</v>
          </cell>
          <cell r="D1405">
            <v>471000</v>
          </cell>
        </row>
        <row r="1406">
          <cell r="B1406">
            <v>9168</v>
          </cell>
          <cell r="C1406" t="str">
            <v>ALQUILER DE VEHICULO: CAMPERO, PICK-UP, CAMIONETA, CAMION O SIMILAR CON CAPACIDAD DE CARGA DE 3 TON O MAS, MODELO 2022 A 2019. 100% DE LA TARIFA ESTABLECIDA. INCLUYE TODOS LOS COSTOS DE OPERACIÓN Y MANTENIMIENTO EXCEPTO EL SALARIO DEL CONDUCTOR</v>
          </cell>
          <cell r="D1406">
            <v>14121000</v>
          </cell>
        </row>
        <row r="1407">
          <cell r="B1407">
            <v>9169</v>
          </cell>
          <cell r="C1407" t="str">
            <v>PALETA PARE-SIGA REGLAMENTADA</v>
          </cell>
          <cell r="D1407">
            <v>29750</v>
          </cell>
        </row>
        <row r="1408">
          <cell r="B1408">
            <v>9170</v>
          </cell>
          <cell r="C1408" t="str">
            <v>ARANDELA (Kg)</v>
          </cell>
          <cell r="D1408">
            <v>9508</v>
          </cell>
        </row>
        <row r="1409">
          <cell r="B1409">
            <v>9171</v>
          </cell>
          <cell r="C1409" t="str">
            <v>TORNILLO (Kg)</v>
          </cell>
          <cell r="D1409">
            <v>7994</v>
          </cell>
        </row>
        <row r="1410">
          <cell r="B1410">
            <v>9172</v>
          </cell>
          <cell r="C1410" t="str">
            <v>TRANSPORTE DE EQUIPO MENOR A UNA TONELADA POR VIAJE. INCLUYE ESCOLTA</v>
          </cell>
          <cell r="D1410">
            <v>122376</v>
          </cell>
        </row>
        <row r="1411">
          <cell r="B1411">
            <v>9176</v>
          </cell>
          <cell r="C1411" t="str">
            <v>PLUMA GRÚA A COMBUSTIÓN - CAPACIDAD DE CARGA DE  250 A 300 KG. GUAYA DE 35m. NO INCLUYE COMBUSTIBLE</v>
          </cell>
          <cell r="D1411">
            <v>510510</v>
          </cell>
        </row>
        <row r="1412">
          <cell r="B1412">
            <v>9184</v>
          </cell>
          <cell r="C1412" t="str">
            <v>SEÑAL VERTICAL GRUPO DE INFORMATIVAS TIPO RECTANGULO (60cm x 75cm)</v>
          </cell>
          <cell r="D1412">
            <v>257683</v>
          </cell>
        </row>
        <row r="1413">
          <cell r="B1413">
            <v>9185</v>
          </cell>
          <cell r="C1413" t="str">
            <v>SONORIZADORES PARA INVIDENTES</v>
          </cell>
          <cell r="D1413">
            <v>5726009</v>
          </cell>
        </row>
        <row r="1414">
          <cell r="B1414">
            <v>9186</v>
          </cell>
          <cell r="C1414" t="str">
            <v>TRANSFORMADOR MONOFASICO 15 KVA (TENSION PRIMARIA DE 13.200, TENSION SECUNDARIA 240/120V ABB</v>
          </cell>
          <cell r="D1414">
            <v>3291842</v>
          </cell>
        </row>
        <row r="1415">
          <cell r="B1415">
            <v>9187</v>
          </cell>
          <cell r="C1415" t="str">
            <v>POSTE TIPO MÉNSULA T2 (3.50m) EN TUBO SCH 40 GALVANIZADO Y PINTADO.</v>
          </cell>
          <cell r="D1415">
            <v>3993521</v>
          </cell>
        </row>
        <row r="1416">
          <cell r="B1416">
            <v>9188</v>
          </cell>
          <cell r="C1416" t="str">
            <v>POSTE TIPO MÉNSULA T2 (4.50m) EN TUBO SCH 40 GALVANIZADO Y PINTADO.</v>
          </cell>
          <cell r="D1416">
            <v>4232830</v>
          </cell>
        </row>
        <row r="1417">
          <cell r="B1417">
            <v>9189</v>
          </cell>
          <cell r="C1417" t="str">
            <v>POSTE TIPO MÉNSULA T2 (6.50m) EN TUBO SCH 40 GALVANIZADO Y PINTADO.</v>
          </cell>
          <cell r="D1417">
            <v>5189947</v>
          </cell>
        </row>
        <row r="1418">
          <cell r="B1418">
            <v>9190</v>
          </cell>
          <cell r="C1418" t="str">
            <v>POSTE TIPO MÉNSULA T2 (8.50m) EN TUBO SCH 40 GALVANIZADO Y PINTADO.</v>
          </cell>
          <cell r="D1418">
            <v>11890004</v>
          </cell>
        </row>
        <row r="1419">
          <cell r="B1419">
            <v>9191</v>
          </cell>
          <cell r="C1419" t="str">
            <v>SEMAFORO VEHICULAR DE POLICARBONATO (3x200), LENTES DE POLICARBONATO DE 8", TRES LUCES, SISTEMA DE ILUMINACIÓN A LEDS. TIPO MENSULA.</v>
          </cell>
          <cell r="D1419">
            <v>4640076</v>
          </cell>
        </row>
        <row r="1420">
          <cell r="B1420">
            <v>9192</v>
          </cell>
          <cell r="C1420" t="str">
            <v>SEMAFORO VEHICULAR DE POLICARBONATO (3x200), LENTES DE POLICARBONATO DE 8", TRES LUCES, SISTEMA DE ILUMINACIÓN A LEDS. FLECHA DE GIRO TIPO MENSULA.</v>
          </cell>
          <cell r="D1420">
            <v>4473226</v>
          </cell>
        </row>
        <row r="1421">
          <cell r="B1421">
            <v>9193</v>
          </cell>
          <cell r="C1421" t="str">
            <v>SEMAFORO VEHICULAR DE POLICARBONATO (3x200), LENTES DE POLICARBONATO DE 8", TRES LUCES, SISTEMA DE ILUMINACIÓN A LEDS. FLECHA DE GIRO TIPO MASTIL.</v>
          </cell>
          <cell r="D1421">
            <v>3938351</v>
          </cell>
        </row>
        <row r="1422">
          <cell r="B1422">
            <v>9194</v>
          </cell>
          <cell r="C1422" t="str">
            <v>SEMAFORO VEHICULAR DE POLICARBONATO (3x200), LENTES DE POLICARBONATO DE 8", TRES LUCES, SISTEMA DE ILUMINACIÓN A LEDS. TIPO MASTIL.</v>
          </cell>
          <cell r="D1422">
            <v>40940819</v>
          </cell>
        </row>
        <row r="1423">
          <cell r="B1423">
            <v>9197</v>
          </cell>
          <cell r="C1423" t="str">
            <v>CONCRETO MR41 COLOR OCRE.</v>
          </cell>
          <cell r="D1423">
            <v>728875</v>
          </cell>
        </row>
        <row r="1424">
          <cell r="B1424">
            <v>9199</v>
          </cell>
          <cell r="C1424" t="str">
            <v>CONCRETO MR41 COLOR GRIS GRAVA 1" (280 Kg/cm2)</v>
          </cell>
          <cell r="D1424">
            <v>440300</v>
          </cell>
        </row>
        <row r="1425">
          <cell r="B1425">
            <v>9200</v>
          </cell>
          <cell r="C1425" t="str">
            <v>SEÑAL VERTICAL GRUPO DE PREVENTIVAS TIPO CUADRADO (75cm x 75cm)</v>
          </cell>
          <cell r="D1425">
            <v>322103</v>
          </cell>
        </row>
        <row r="1426">
          <cell r="B1426">
            <v>9201</v>
          </cell>
          <cell r="C1426" t="str">
            <v>SEÑAL VERTICAL GRUPO DE PREVENTIVAS SP-40 TIPO RECTANGULO (120cm x 40cm)</v>
          </cell>
          <cell r="D1426">
            <v>322103</v>
          </cell>
        </row>
        <row r="1427">
          <cell r="B1427">
            <v>9202</v>
          </cell>
          <cell r="C1427" t="str">
            <v>SEÑAL VERTICAL GRUPO DE REGLAMENTARIAS TIPO CIRCULO D= 75cm</v>
          </cell>
          <cell r="D1427">
            <v>322103</v>
          </cell>
        </row>
        <row r="1428">
          <cell r="B1428">
            <v>9203</v>
          </cell>
          <cell r="C1428" t="str">
            <v>SEÑAL VERTICAL GRUPO DE REGLAMENTARIAS SR-01 TIPO OCTAGONO CON ALTURA DE 75cm</v>
          </cell>
          <cell r="D1428">
            <v>322103</v>
          </cell>
        </row>
        <row r="1429">
          <cell r="B1429">
            <v>9204</v>
          </cell>
          <cell r="C1429" t="str">
            <v>SEÑAL VERTICAL GRUPO DE REGLAMENTARIAS SR-02 TIPO TRIANGULO EQUILATERO 75cm DE LADO</v>
          </cell>
          <cell r="D1429">
            <v>322103</v>
          </cell>
        </row>
        <row r="1430">
          <cell r="B1430">
            <v>9209</v>
          </cell>
          <cell r="C1430" t="str">
            <v>BARRICADA METALICA TIPO IDU CON CERRADO REFLECTIVO NARANJA Y BLANCO GRADO INGENIERIA, MEDIDAS: 2.40m x 1.50m - 3 BANDEJAS DE 20cm x 2.40m. TABLERO DE DESVIO DE 60cm</v>
          </cell>
          <cell r="D1430">
            <v>296335</v>
          </cell>
        </row>
        <row r="1431">
          <cell r="B1431">
            <v>9210</v>
          </cell>
          <cell r="C1431" t="str">
            <v>GRÚA REMOLQUE TIPO PLANCHÓN.  INCLUYE CONDUCTOR Y COMBUSTIBLE - INCLUYE MOVILIZACIÓN Y DESMOVILIZACIÓN</v>
          </cell>
          <cell r="D1431">
            <v>1161869</v>
          </cell>
        </row>
        <row r="1432">
          <cell r="B1432">
            <v>9211</v>
          </cell>
          <cell r="C1432" t="str">
            <v>PASACALLE  IMPRESO EN LONA BANNER (7.00m x 1.00m) INCLUYE PALOS A LOS EXTREMOS</v>
          </cell>
          <cell r="D1432">
            <v>285705</v>
          </cell>
        </row>
        <row r="1433">
          <cell r="B1433">
            <v>9216</v>
          </cell>
          <cell r="C1433" t="str">
            <v>CARGA PUNTUAL EN MUESTRAS DE ROCA INTACTA. Norma técnica: ASTM D5731 - 16.</v>
          </cell>
          <cell r="D1433">
            <v>107100</v>
          </cell>
        </row>
        <row r="1434">
          <cell r="B1434">
            <v>9217</v>
          </cell>
          <cell r="C1434" t="str">
            <v>MÉTODO PARA LA DETERMINACIÓN DEL ÍNDICE DE DESLEIMIENTO - DURABILIDAD DE LUTITAS Y OTRAS ROCAS DÉBILES. Norma técnica: INV E 236-13 ASTM D4644 - 16.</v>
          </cell>
          <cell r="D1434">
            <v>208488</v>
          </cell>
        </row>
        <row r="1435">
          <cell r="B1435">
            <v>9219</v>
          </cell>
          <cell r="C1435" t="str">
            <v>RESISTENCIA A LA TRACCIÓN INDIRECTA DE MUESTRAS DE ROCA INTACTA. Norma técnica: ASTM D3967 - 16.</v>
          </cell>
          <cell r="D1435">
            <v>95200</v>
          </cell>
        </row>
        <row r="1436">
          <cell r="B1436">
            <v>9229</v>
          </cell>
          <cell r="C1436" t="str">
            <v>JUEGO DE ARO Y TAPA EN HF PARA CAMARA T-13 Y T-14 NORMA ETB</v>
          </cell>
          <cell r="D1436">
            <v>375183</v>
          </cell>
        </row>
        <row r="1437">
          <cell r="B1437">
            <v>9247</v>
          </cell>
          <cell r="C1437" t="str">
            <v>LAMINA ALVEOLAR POLICARBONATO 6 MM</v>
          </cell>
          <cell r="D1437">
            <v>38741</v>
          </cell>
        </row>
        <row r="1438">
          <cell r="B1438">
            <v>9253</v>
          </cell>
          <cell r="C1438" t="str">
            <v>EQUIPO ANDROIDE CON GPS, CAMARA Y WIFI</v>
          </cell>
          <cell r="D1438">
            <v>210000</v>
          </cell>
        </row>
        <row r="1439">
          <cell r="B1439">
            <v>9254</v>
          </cell>
          <cell r="C1439" t="str">
            <v>TARIFA JORNAL - PROFESIONAL CATEGORÍA 6 (NO INCLUYE FACTOR DE PRESTACIONES)</v>
          </cell>
          <cell r="D1439">
            <v>211300</v>
          </cell>
        </row>
        <row r="1440">
          <cell r="B1440">
            <v>9255</v>
          </cell>
          <cell r="C1440" t="str">
            <v>CONCRETO MR43 DE RESISTENCIA ACELERADA (7 días)</v>
          </cell>
          <cell r="D1440">
            <v>469255</v>
          </cell>
        </row>
        <row r="1441">
          <cell r="B1441">
            <v>9256</v>
          </cell>
          <cell r="C1441" t="str">
            <v>TUBERIA CONCRETO REF. CL.V D=24" (60cm)</v>
          </cell>
          <cell r="D1441">
            <v>658175</v>
          </cell>
        </row>
        <row r="1442">
          <cell r="B1442">
            <v>9257</v>
          </cell>
          <cell r="C1442" t="str">
            <v>TUBERIA CONCRETO REF. CL.V D=27" (70 cm)</v>
          </cell>
          <cell r="D1442">
            <v>878472</v>
          </cell>
        </row>
        <row r="1443">
          <cell r="B1443">
            <v>9259</v>
          </cell>
          <cell r="C1443" t="str">
            <v>TUBERIA CONCRETO REF. CL.V D=40´ (100 cm)</v>
          </cell>
          <cell r="D1443">
            <v>1727694</v>
          </cell>
        </row>
        <row r="1444">
          <cell r="B1444">
            <v>9260</v>
          </cell>
          <cell r="C1444" t="str">
            <v>CRUZ HD  12" x 6" JH (JUNTA HIDRAULICA)</v>
          </cell>
          <cell r="D1444">
            <v>2590107</v>
          </cell>
        </row>
        <row r="1445">
          <cell r="B1445">
            <v>9266</v>
          </cell>
          <cell r="C1445" t="str">
            <v>JUEGO RUEDA GIRATORIA SENCILLA - IDRD NIÑOS (1 - 5 AÑOS) SUMINISTRO E INSTALACION. SEGUN ESPECIFICACIONES IDRD</v>
          </cell>
          <cell r="D1445">
            <v>4313750</v>
          </cell>
        </row>
        <row r="1446">
          <cell r="B1446">
            <v>9269</v>
          </cell>
          <cell r="C1446" t="str">
            <v>ESTRUCTURA MICROFUTBOL. SUMINISTRO E INSTALACION. SEGUN ESPECIFICACIONES IDRD</v>
          </cell>
          <cell r="D1446">
            <v>2142000</v>
          </cell>
        </row>
        <row r="1447">
          <cell r="B1447">
            <v>9270</v>
          </cell>
          <cell r="C1447" t="str">
            <v>ESTRUCTURA BALONCESTO CON TABLERO ANTIBANDALICO. SUMINISTRO E INSTALACION. SEGUN ESPECIFICACIONES IDRD</v>
          </cell>
          <cell r="D1447">
            <v>5117000</v>
          </cell>
        </row>
        <row r="1448">
          <cell r="B1448">
            <v>9271</v>
          </cell>
          <cell r="C1448" t="str">
            <v>CERRAMIENTO CONTRA IMPACTO IDRD h= 5.0m</v>
          </cell>
          <cell r="D1448">
            <v>1130500</v>
          </cell>
        </row>
        <row r="1449">
          <cell r="B1449">
            <v>9275</v>
          </cell>
          <cell r="C1449" t="str">
            <v>CORTE DIRECTO EN CONDICIÓN UU, NO CONSOLIDADA - NO DRENADA (3 PUNTOS)</v>
          </cell>
          <cell r="D1449">
            <v>362117</v>
          </cell>
        </row>
        <row r="1450">
          <cell r="B1450">
            <v>9276</v>
          </cell>
          <cell r="C1450" t="str">
            <v>CORTE DIRECTO EN CONDICIÓN CU, CONSOLIDADA - NO DRENADA (3 PUNTOS). Norma técnica: ASTM D6528 - 17.</v>
          </cell>
          <cell r="D1450">
            <v>454580</v>
          </cell>
        </row>
        <row r="1451">
          <cell r="B1451">
            <v>9277</v>
          </cell>
          <cell r="C1451" t="str">
            <v>CORTE DIRECTO EN CONDICIÓN CD, CONSOLIDADA - DRENADA (3 PUNTOS). Norma técnica: INV E 154-13 NTC 1917-00 ASTM D3080/D3080M - 11.</v>
          </cell>
          <cell r="D1451">
            <v>559300</v>
          </cell>
        </row>
        <row r="1452">
          <cell r="B1452">
            <v>9278</v>
          </cell>
          <cell r="C1452" t="str">
            <v>COMPRESIÓN TRIAXIAL UU NO CONSOLIDADO - NO DRENADO SOBRE SUELOS (3 PUNTOS). Norma técnica: INV E 153-13 ASTM D2850 - 15.</v>
          </cell>
          <cell r="D1452">
            <v>750414</v>
          </cell>
        </row>
        <row r="1453">
          <cell r="B1453">
            <v>9279</v>
          </cell>
          <cell r="C1453" t="str">
            <v>DENSIDAD Y PESO UNITARIO DEL SUELO EN EL TERRENO POR EL MÉTODO DEL CONO Y ARENA. Norma técnica: INV E 161-13 NTC 1667-02 ASTM D1556 / D1556M - 15e1 .</v>
          </cell>
          <cell r="D1453">
            <v>58905</v>
          </cell>
        </row>
        <row r="1454">
          <cell r="B1454">
            <v>9280</v>
          </cell>
          <cell r="C1454" t="str">
            <v>BOLSA PARA BASURA TIPO INDUSTRIAL NEGRA DE 60 x 90 Cm CALIBRE 2 (PAQUETE DE 30 UNIDADES)</v>
          </cell>
          <cell r="D1454">
            <v>10042</v>
          </cell>
        </row>
        <row r="1455">
          <cell r="B1455">
            <v>9283</v>
          </cell>
          <cell r="C1455" t="str">
            <v>GUANTE CAUCHO NEGRO CORRUGADO CALIBRE 35</v>
          </cell>
          <cell r="D1455">
            <v>4641</v>
          </cell>
        </row>
        <row r="1456">
          <cell r="B1456">
            <v>9286</v>
          </cell>
          <cell r="C1456" t="str">
            <v>OVEROL EN DRILL DOS PIEZAS, CAMISA Y PANTALÓN</v>
          </cell>
          <cell r="D1456">
            <v>44500</v>
          </cell>
        </row>
        <row r="1457">
          <cell r="B1457">
            <v>9287</v>
          </cell>
          <cell r="C1457" t="str">
            <v>PALA REDONDA No.  2 CON CABO</v>
          </cell>
          <cell r="D1457">
            <v>19517</v>
          </cell>
        </row>
        <row r="1458">
          <cell r="B1458">
            <v>9288</v>
          </cell>
          <cell r="C1458" t="str">
            <v>BOTIQUIN PRIMEROS AUXILIOS METÁLICO DE 40cm x 27cm x 10cm, INCLUYE MEDICAMENTOS</v>
          </cell>
          <cell r="D1458">
            <v>113824</v>
          </cell>
        </row>
        <row r="1459">
          <cell r="B1459">
            <v>9289</v>
          </cell>
          <cell r="C1459" t="str">
            <v>FILTRO CONTRA POLVO PARA RESPIRADORES</v>
          </cell>
          <cell r="D1459">
            <v>1904</v>
          </cell>
        </row>
        <row r="1460">
          <cell r="B1460">
            <v>9290</v>
          </cell>
          <cell r="C1460" t="str">
            <v>CANECA PLÁSTICA NEGRA DE 55 GALONES CON TAPA PLANA.</v>
          </cell>
          <cell r="D1460">
            <v>122000</v>
          </cell>
        </row>
        <row r="1461">
          <cell r="B1461">
            <v>9291</v>
          </cell>
          <cell r="C1461" t="str">
            <v>CUBIERTA VERDE (INCLUYE GEOTEXTIL 1800 PARA BASE, LÁMINA DE DRENAJE DE BAJA RETENCIÓN DE AGUA, GEOTEXTIL 1800 PARA RETENCIÓN DE FINOS, TAPETE TIPO CRASSULACEA EXL, TRANSPORTE Y MANO DE OBRA.</v>
          </cell>
          <cell r="D1461">
            <v>370240</v>
          </cell>
        </row>
        <row r="1462">
          <cell r="B1462">
            <v>9302</v>
          </cell>
          <cell r="C1462" t="str">
            <v>CONCRETO GRAVA COMÚN 6000 PSI 44 MPa (420 Kg/cm2)</v>
          </cell>
          <cell r="D1462">
            <v>461125</v>
          </cell>
        </row>
        <row r="1463">
          <cell r="B1463">
            <v>9303</v>
          </cell>
          <cell r="C1463" t="str">
            <v>TUBO EN U - SEPARADOR DE CICLORUTA SC-01 ARO. ELABORADO EN TUBO AN REDONDO DE 2 1/2" TERMINADO EN PINTURA EN POLVO RESISTENTE A LA INTEMPERIE. (INCLUYE PINTURA)</v>
          </cell>
          <cell r="D1463">
            <v>202300</v>
          </cell>
        </row>
        <row r="1464">
          <cell r="B1464">
            <v>9305</v>
          </cell>
          <cell r="C1464" t="str">
            <v>POSTE DE CONCRETO H=2.50 M RECTO (SECCIÓN DE 10CM X 10CM, PARA 8 HILOS)</v>
          </cell>
          <cell r="D1464">
            <v>70805</v>
          </cell>
        </row>
        <row r="1465">
          <cell r="B1465">
            <v>9306</v>
          </cell>
          <cell r="C1465" t="str">
            <v>ALAMBRE DE PUAS X 350 MTS. CAL. 12</v>
          </cell>
          <cell r="D1465">
            <v>160000</v>
          </cell>
        </row>
        <row r="1466">
          <cell r="B1466">
            <v>9307</v>
          </cell>
          <cell r="C1466" t="str">
            <v>PUNTILLA GRAPA EN U 1 1/4 x 9"</v>
          </cell>
          <cell r="D1466">
            <v>6392</v>
          </cell>
        </row>
        <row r="1467">
          <cell r="B1467">
            <v>9309</v>
          </cell>
          <cell r="C1467" t="str">
            <v>FUMIGADORA AGRÍCOLA PLÁSTICA ERGONÓMICA DE 20 LITROS</v>
          </cell>
          <cell r="D1467">
            <v>129900</v>
          </cell>
        </row>
        <row r="1468">
          <cell r="B1468">
            <v>9310</v>
          </cell>
          <cell r="C1468" t="str">
            <v>HERBICIDA (APLICADO POR ASPERSIÓN)</v>
          </cell>
          <cell r="D1468">
            <v>11809</v>
          </cell>
        </row>
        <row r="1469">
          <cell r="B1469">
            <v>9311</v>
          </cell>
          <cell r="C1469" t="str">
            <v>RATICIDA 250 G</v>
          </cell>
          <cell r="D1469">
            <v>24800</v>
          </cell>
        </row>
        <row r="1470">
          <cell r="B1470">
            <v>9314</v>
          </cell>
          <cell r="C1470" t="str">
            <v>TARIFA JORNAL - PERSONAL DE OBRA - PLOMERO ELECTRICISTA (INCLUYE FACTOR DE PRESTACIONES)</v>
          </cell>
          <cell r="D1470">
            <v>106000</v>
          </cell>
        </row>
        <row r="1471">
          <cell r="B1471">
            <v>9317</v>
          </cell>
          <cell r="C1471" t="str">
            <v>TARIFA JORNAL - PERSONAL DE OBRA - OPERARIO (INCLUYE FACTOR DE PRESTACIONES)</v>
          </cell>
          <cell r="D1471">
            <v>119708</v>
          </cell>
        </row>
        <row r="1472">
          <cell r="B1472">
            <v>9318</v>
          </cell>
          <cell r="C1472" t="str">
            <v>TARIFA HORA - PERSONAL DE OBRA - OPERARIO (INCLUYE FACTOR DE PRESTACIONES)</v>
          </cell>
          <cell r="D1472">
            <v>14963</v>
          </cell>
        </row>
        <row r="1473">
          <cell r="B1473">
            <v>9319</v>
          </cell>
          <cell r="C1473" t="str">
            <v>TARIFA JORNAL- PERSONAL DE OBRA - OPERARIO HORARIO NOCTURNO (INCLUYE FACTOR DE PRESTACIONES)</v>
          </cell>
          <cell r="D1473">
            <v>163000</v>
          </cell>
        </row>
        <row r="1474">
          <cell r="B1474">
            <v>9320</v>
          </cell>
          <cell r="C1474" t="str">
            <v>TARIFA JORNAL - PERSONAL TÉCNICO - INSPECTOR 2 (INCLUYE FACTOR DE PRESTACIONES)</v>
          </cell>
          <cell r="D1474">
            <v>105470</v>
          </cell>
        </row>
        <row r="1475">
          <cell r="B1475">
            <v>9321</v>
          </cell>
          <cell r="C1475" t="str">
            <v>TARIFA JORNAL - PERSONAL TÉCNICO - INSPECTOR 1 (INCLUYE FACTOR DE PRESTACIONES)</v>
          </cell>
          <cell r="D1475">
            <v>116281</v>
          </cell>
        </row>
        <row r="1476">
          <cell r="B1476">
            <v>9323</v>
          </cell>
          <cell r="C1476" t="str">
            <v>TARIFA JORNAL - PERSONAL TÉCNICO - TOPÓGRAFO INSPECTOR (INCLUYE FACTOR DE PRESTACIONES)</v>
          </cell>
          <cell r="D1476">
            <v>150201</v>
          </cell>
        </row>
        <row r="1477">
          <cell r="B1477">
            <v>9324</v>
          </cell>
          <cell r="C1477" t="str">
            <v>TARIFA JORNAL - PERSONAL AUXILIAR TÉCNICO - CADENERO 2 (INCLUYE FACTOR DE PRESTACIONES)</v>
          </cell>
          <cell r="D1477">
            <v>88336</v>
          </cell>
        </row>
        <row r="1478">
          <cell r="B1478">
            <v>9325</v>
          </cell>
          <cell r="C1478" t="str">
            <v>CARROTANQUE IRRIGADOR DE AGUA - VIAJE</v>
          </cell>
          <cell r="D1478">
            <v>210000</v>
          </cell>
        </row>
        <row r="1479">
          <cell r="B1479">
            <v>9333</v>
          </cell>
          <cell r="C1479" t="str">
            <v>MEDIDA DEL POTENCIAL DE COLAPSO DE UN SUELO PARCIALMENTE SATURADO. Norma técnica: INV E 157-13 ASTM D5333-03.</v>
          </cell>
          <cell r="D1479">
            <v>253232</v>
          </cell>
        </row>
        <row r="1480">
          <cell r="B1480">
            <v>9334</v>
          </cell>
          <cell r="C1480" t="str">
            <v>DETERMINACIÓN DEL CONTENIDO DE SALES SOLUBLES EN LOS SUELOS. Norma técnica: INV E 158-13 NLT 114.</v>
          </cell>
          <cell r="D1480">
            <v>146608</v>
          </cell>
        </row>
        <row r="1481">
          <cell r="B1481">
            <v>9335</v>
          </cell>
          <cell r="C1481" t="str">
            <v>DETERMINACIÓN DE LA DENSIDAD Y DEL CONTENIDO DE AGUA DEL SUELO Y DEL SUELO-AGREGADO EN EL TERRENO. Norma técnica: INV E 164-13 ASTM D6938 - 17a.</v>
          </cell>
          <cell r="D1481">
            <v>41650</v>
          </cell>
        </row>
        <row r="1482">
          <cell r="B1482">
            <v>9342</v>
          </cell>
          <cell r="C1482" t="str">
            <v>DETERMINACIÓN DE TERRONES DE ARCILLA Y PARTÍCULAS DELEZNABLES EN LOS AGREGADOS. Norma técnica: INV E 211-13 NTC-589-2000.</v>
          </cell>
          <cell r="D1482">
            <v>45815</v>
          </cell>
        </row>
        <row r="1483">
          <cell r="B1483">
            <v>9343</v>
          </cell>
          <cell r="C1483" t="str">
            <v>PRESENCIA DE IMPUREZAS ORGÁNICAS EN ARENAS USADAS PARA LA PREPARACIÓN DE MORTEROS O CONCRETOS. Norma técnica: INV E 212-13 NTC-127-2000.</v>
          </cell>
          <cell r="D1483">
            <v>31535</v>
          </cell>
        </row>
        <row r="1484">
          <cell r="B1484">
            <v>9344</v>
          </cell>
          <cell r="C1484" t="str">
            <v>DENSIDAD BULK (PESO UNITARIO) Y PORCENTAJE DE VACÍOS DE LOS AGREGADOS EN ESTADO SUELTO Y COMPACTO. Norma técnica: INV E 217-13 NTC-92-1995.</v>
          </cell>
          <cell r="D1484">
            <v>52955</v>
          </cell>
        </row>
        <row r="1485">
          <cell r="B1485">
            <v>9345</v>
          </cell>
          <cell r="C1485" t="str">
            <v>SOLIDEZ DE LOS AGREGADOS FRENTE A LA ACCIÓN DE SOLUCIONES DE SULFATO DE SODIO O DE MAGNESIO. Norma técnica: INV E 220-13 NTC-126-1995.</v>
          </cell>
          <cell r="D1485">
            <v>287980</v>
          </cell>
        </row>
        <row r="1486">
          <cell r="B1486">
            <v>9346</v>
          </cell>
          <cell r="C1486" t="str">
            <v>CANTIDAD DE PARTÍCULAS LIVIANAS EN UN AGREGADO PÉTREO. Norma técnica: INV E-221-13 NTC-130-1994.</v>
          </cell>
          <cell r="D1486">
            <v>126378</v>
          </cell>
        </row>
        <row r="1487">
          <cell r="B1487">
            <v>9347</v>
          </cell>
          <cell r="C1487" t="str">
            <v>DENSIDAD, DENSIDAD RELATIVA (GRAVEDAD ESPECÍFICA) Y ABSORCIÓN DEL AGREGADO GRUESO. Norma técnica: INV E-223-13 NTC-176-1995.</v>
          </cell>
          <cell r="D1487">
            <v>71638</v>
          </cell>
        </row>
        <row r="1488">
          <cell r="B1488">
            <v>9348</v>
          </cell>
          <cell r="C1488" t="str">
            <v>DETERMINACIÓN DEL VALOR DEL 10% DE FINOS. Norma técnica: INV E-224-13.</v>
          </cell>
          <cell r="D1488">
            <v>227290</v>
          </cell>
        </row>
        <row r="1489">
          <cell r="B1489">
            <v>9350</v>
          </cell>
          <cell r="C1489" t="str">
            <v>DETERMINACIÓN DEL CONTENIDO DE AZUFRE EN LOS AGREGADOS PÉTREOS. Norma técnica: INV E-233-13.</v>
          </cell>
          <cell r="D1489">
            <v>286314</v>
          </cell>
        </row>
        <row r="1490">
          <cell r="B1490">
            <v>9351</v>
          </cell>
          <cell r="C1490" t="str">
            <v>DETERMINACIÓN DE LA REACTIVIDAD POTENCIAL ÁLCALI-SÍLICE DE AGREGADOS (MÉTODO QUÍMICO). Norma técnica: INV 234-13 NTC 175.</v>
          </cell>
          <cell r="D1490">
            <v>423045</v>
          </cell>
        </row>
        <row r="1491">
          <cell r="B1491">
            <v>9352</v>
          </cell>
          <cell r="C1491" t="str">
            <v>DETERMINACIÓN DE LA LIMPIEZA SUPERFICIAL DE LAS PARTÍCULAS DE AGREGADO GRUESO. Norma técnica: INV E-237-13.</v>
          </cell>
          <cell r="D1491">
            <v>62118</v>
          </cell>
        </row>
        <row r="1492">
          <cell r="B1492">
            <v>9353</v>
          </cell>
          <cell r="C1492" t="str">
            <v>DETERMINACIÓN DE LA RESISTENCIA DEL AGREGADO GRUESO A LA DEGRADACIÓN POR ABRASIÓN, UTILIZANDO EL APARATO MICRO-DEVAL. Norma técnica: INV E-238-13.</v>
          </cell>
          <cell r="D1492">
            <v>207060</v>
          </cell>
        </row>
        <row r="1493">
          <cell r="B1493">
            <v>9354</v>
          </cell>
          <cell r="C1493" t="str">
            <v>DETERMINACIÓN DEL CONTENIDO DE VACÍOS EN AGREGADOS FINOS NO COMPACTADOS (INFLUENCIADO POR LA FORMA DE LAS PARTÍCULAS, LA TEXTURA SUPERFICIAL Y LA GRANULOMETRÍA). Norma técnica: INV E-239-13.</v>
          </cell>
          <cell r="D1493">
            <v>101150</v>
          </cell>
        </row>
        <row r="1494">
          <cell r="B1494">
            <v>9355</v>
          </cell>
          <cell r="C1494" t="str">
            <v>PROPORCIÓN DE PARTÍCULAS PLANAS, ALARGADAS O PLANAS Y ALARGADAS EN AGREGADOS GRUESOS. Norma técnica: INV E-240-13.</v>
          </cell>
          <cell r="D1494">
            <v>145894</v>
          </cell>
        </row>
        <row r="1495">
          <cell r="B1495">
            <v>9356</v>
          </cell>
          <cell r="C1495" t="str">
            <v>ANÁLISIS PETROGRÁFICO DE AGREGADOS PARA CONCRETO (1 SECCIÓN DELGADA). Norma técnica: ASTM C295/C295M − 12.</v>
          </cell>
          <cell r="D1495">
            <v>1785000</v>
          </cell>
        </row>
        <row r="1496">
          <cell r="B1496">
            <v>9357</v>
          </cell>
          <cell r="C1496" t="str">
            <v>ANÁLISIS PETROGRÁFICO DE AGREGADOS PARA CONCRETO (2 SECCIÓN DELGADA). Norma técnica: ASTM C295/C295M − 12.</v>
          </cell>
          <cell r="D1496">
            <v>1558900</v>
          </cell>
        </row>
        <row r="1497">
          <cell r="B1497">
            <v>9358</v>
          </cell>
          <cell r="C1497" t="str">
            <v>ANÀLISIS PETROGRÀFICO DE AGREGADOS PARA CONCRETO (3 SECCIÓN DELGADA). Norma técnica: ASTM C295/C295M − 12.</v>
          </cell>
          <cell r="D1497">
            <v>1630300</v>
          </cell>
        </row>
        <row r="1498">
          <cell r="B1498">
            <v>9359</v>
          </cell>
          <cell r="C1498" t="str">
            <v>DETERMINACIÓN DEL CONTENIDO DE AGUA EN LOS MATERIALES BITUMINOSOS POR DESTILACIÓN. Norma técnica:: INV E-704-13 ASTM D95.</v>
          </cell>
          <cell r="D1498">
            <v>209083</v>
          </cell>
        </row>
        <row r="1499">
          <cell r="B1499">
            <v>9360</v>
          </cell>
          <cell r="C1499" t="str">
            <v>PUNTOS DE INFLAMACIÓN Y DE COMBUSTIÓN MEDIANTE LA COPA ABIERTA CLEVELAND. Norma técnica: INV E-709-13 / ASTM D92.</v>
          </cell>
          <cell r="D1499">
            <v>113050</v>
          </cell>
        </row>
        <row r="1500">
          <cell r="B1500">
            <v>9361</v>
          </cell>
          <cell r="C1500" t="str">
            <v>SOLUBILIDAD DE MATERIALES ASFÁLTICOS EN TRICLOROETILENO. Norma técnica: INV E – 713 - 13 ASTM D88.</v>
          </cell>
          <cell r="D1500">
            <v>317873</v>
          </cell>
        </row>
        <row r="1501">
          <cell r="B1501">
            <v>9363</v>
          </cell>
          <cell r="C1501" t="str">
            <v>DETERMINACIÓN DE LA VISCOSIDAD DEL ASFALTO EMPLEANDO UN VISCOSÍMETRO  ROTACIONAL (Tres temperaturas). Norma técnica: INV E – 717 - 13 ASTM D4402 - D4402M AASHTO T 316 – 06.</v>
          </cell>
          <cell r="D1501">
            <v>287000</v>
          </cell>
        </row>
        <row r="1502">
          <cell r="B1502">
            <v>9364</v>
          </cell>
          <cell r="C1502" t="str">
            <v>EFECTO DEL CALOR Y DEL AIRE SOBRE EL ASFALTO EN LAMINA DELGADA Y ROTATORIA. Norma técnica: INV E - 720 - 13 ASTM D 2872.</v>
          </cell>
          <cell r="D1502">
            <v>568000</v>
          </cell>
        </row>
        <row r="1503">
          <cell r="B1503">
            <v>9366</v>
          </cell>
          <cell r="C1503" t="str">
            <v>GRAVEDAD ESPECÍFICA BULK Y DENSIDAD DE MEZCLAS ASFÁLTICAS COMPACTADAS ABSORBENTES EMPLEANDO ESPECÍMENES RECUBIERTOS CON UNA PELÍCULA DE PARAFINA. Norma técnica: INV E – 734 - 13 ASTM D1188.</v>
          </cell>
          <cell r="D1503">
            <v>49980</v>
          </cell>
        </row>
        <row r="1504">
          <cell r="B1504">
            <v>9367</v>
          </cell>
          <cell r="C1504" t="str">
            <v>GRAVEDAD ESPECÍFICA MÁXIMA DE MEZCLAS ASFÁLTICAS PARA PAVIMENTOS. Norma técnica: INV E – 735 - 13 ASTM D2041/D2041.</v>
          </cell>
          <cell r="D1504">
            <v>107100</v>
          </cell>
        </row>
        <row r="1505">
          <cell r="B1505">
            <v>9368</v>
          </cell>
          <cell r="C1505" t="str">
            <v>MEDIDA DE LA DENSIDAD DE CAPAS DE CONCRETO ASFÁLTICO EN EL TERRENO EMPLEANDO EL MÉTODO NUCLEAR. Norma técnica: INV E - 746 - 13 ASTM D2950/D2950M.</v>
          </cell>
          <cell r="D1505">
            <v>49980</v>
          </cell>
        </row>
        <row r="1506">
          <cell r="B1506">
            <v>9369</v>
          </cell>
          <cell r="C1506" t="str">
            <v>DETERMINACIÓN DE LAS PROPIEDADES REOLÓGICAS DE LOS LIGANTES ASFÁLTICOS MEDIANTE EL REÓMETRO DE CORTE DINÁMICO. Norma técnica: INV E – 750 - 13 AASHTO T 315.</v>
          </cell>
          <cell r="D1506">
            <v>1074808</v>
          </cell>
        </row>
        <row r="1507">
          <cell r="B1507">
            <v>9370</v>
          </cell>
          <cell r="C1507" t="str">
            <v>RESISTENCIA A LA DEFORMACIÓN PLÁSTICA DE LAS MEZCLAS ASFÁLTICAS MEDIANTE LA PISTA DE ENSAYO DE LABORATORIO. Norma técnica: INV E - 756 - 13 NLT173.</v>
          </cell>
          <cell r="D1507">
            <v>991667</v>
          </cell>
        </row>
        <row r="1508">
          <cell r="B1508">
            <v>9371</v>
          </cell>
          <cell r="C1508" t="str">
            <v>RECUPERACIÓN DEL ASFALTO DE UNA SOLUCIÓN UTILIZANDO EL EVAPORADOR ROTATORIO. Norma técnica: INV E – 759 - 13 ASTM D5404/D5404M.</v>
          </cell>
          <cell r="D1508">
            <v>570600</v>
          </cell>
        </row>
        <row r="1509">
          <cell r="B1509">
            <v>9373</v>
          </cell>
          <cell r="C1509" t="str">
            <v>ADHESIVIDAD DE LOS LIGANTES BITUMINOSOS A LOS AGREGADOS FINOS (MÉTODO RIEDEL - WEBER). Norma técnica: INV E – 774 - 13 NLT 355.</v>
          </cell>
          <cell r="D1509">
            <v>180285</v>
          </cell>
        </row>
        <row r="1510">
          <cell r="B1510">
            <v>9374</v>
          </cell>
          <cell r="C1510" t="str">
            <v>ANÁLISIS GRANULOMÉTRICO DE LOS AGREGADOS EXTRAÍDOS DE MEZCLAS ASFÁLTICAS. Norma técnica: INV E – 782 - 13 ASTM D5444.</v>
          </cell>
          <cell r="D1510">
            <v>64260</v>
          </cell>
        </row>
        <row r="1511">
          <cell r="B1511">
            <v>9375</v>
          </cell>
          <cell r="C1511" t="str">
            <v>DETERMINACIÓN DE LAS LEYES DE FATIGA DE MEZCLAS ASFÁLTICAS COMPACTADAS EN CALIENTE SOMETIDAS A FLEXIÓN DINÁMICA. Norma técnica: INV E - 784 - 13 AASHTO T 321 EN-12697-24 Anexo D.</v>
          </cell>
          <cell r="D1511">
            <v>3113397</v>
          </cell>
        </row>
        <row r="1512">
          <cell r="B1512">
            <v>9379</v>
          </cell>
          <cell r="C1512" t="str">
            <v>VISCOSIDAD SAYBOLT DE ASFALTOS. Norma técnica: INV E-714-13 ASTM D 88.</v>
          </cell>
          <cell r="D1512">
            <v>107000</v>
          </cell>
        </row>
        <row r="1513">
          <cell r="B1513">
            <v>9381</v>
          </cell>
          <cell r="C1513" t="str">
            <v>RECUPERACIÓN ELÁSTICA POR TORSIÓN DE ASFALTOS MODIFICADOS. Norma técnica: INV E – 727 - 13 NLT 329.</v>
          </cell>
          <cell r="D1513">
            <v>70567</v>
          </cell>
        </row>
        <row r="1514">
          <cell r="B1514">
            <v>9383</v>
          </cell>
          <cell r="C1514" t="str">
            <v>DESTILACIÓN DE EMULSIONES ASFÁLTICAS. Norma técnica: INV E – 762 - 13 ASTM D6997.</v>
          </cell>
          <cell r="D1514">
            <v>196350</v>
          </cell>
        </row>
        <row r="1515">
          <cell r="B1515">
            <v>9384</v>
          </cell>
          <cell r="C1515" t="str">
            <v>VISCOSIDAD SAYBOLT FUROL DE EMULSIONES ASFÁLTICAS. Norma técnica: INV E – 763 - 13 ASTM D7496.</v>
          </cell>
          <cell r="D1515">
            <v>111000</v>
          </cell>
        </row>
        <row r="1516">
          <cell r="B1516">
            <v>9385</v>
          </cell>
          <cell r="C1516" t="str">
            <v>PREFABRICADOS DE CONCRETO. MUESTREO Y ENSAYO DE PREFABRICADOS DE CONCRETO NO REFORZADOS, VIBROCOMPACTADOS. RESISTENCIA A LA COMPRESIÓN. Norma técnica: NTC 4024 numeral 6.</v>
          </cell>
          <cell r="D1516">
            <v>34100</v>
          </cell>
        </row>
        <row r="1517">
          <cell r="B1517">
            <v>9386</v>
          </cell>
          <cell r="C1517" t="str">
            <v>ABSORCIÓN DE AGUA POR LOS ADOQUINES DE CONCRETO. Norma técnica: INV E - 427 - 13 NTC 2017 numeral 6.3 ASTM C140.</v>
          </cell>
          <cell r="D1517">
            <v>33320</v>
          </cell>
        </row>
        <row r="1518">
          <cell r="B1518">
            <v>9387</v>
          </cell>
          <cell r="C1518" t="str">
            <v>DISEÑO DE MEZCLAS DE CONCRETO CON DOS AGREGADOS PARA UNA RESISTENCIA DADA (Incluye caracterización)</v>
          </cell>
          <cell r="D1518">
            <v>595000</v>
          </cell>
        </row>
        <row r="1519">
          <cell r="B1519">
            <v>9388</v>
          </cell>
          <cell r="C1519" t="str">
            <v>MEDIDA DE LA MACROTEXTURA SUPERFICIAL DE UN PAVIMENTO EMPLEANDO LA TECNICA VOLUMETRICA. Norma técnica: INV E - 791 - 13 ASTM E 965 NLT 335.</v>
          </cell>
          <cell r="D1519">
            <v>37000</v>
          </cell>
        </row>
        <row r="1520">
          <cell r="B1520">
            <v>9389</v>
          </cell>
          <cell r="C1520" t="str">
            <v>MÉTODO PARA DETERMINAR LA CARGA DE ROTURA Y ELONGACIÓN DE GEOTEXTILES (MÉTODO GRAB). Norma técnica: ASTM D4632 D4632M - 15a.</v>
          </cell>
          <cell r="D1520">
            <v>333200</v>
          </cell>
        </row>
        <row r="1521">
          <cell r="B1521">
            <v>9396</v>
          </cell>
          <cell r="C1521" t="str">
            <v>MÉTODOS PARA MUESTREO Y ENSAYOS DE UNIDADES DE MAMPOSTERÍA Y OTROS PRODUCTOS DE ARCILLA. MÓDULO DE ROTURA. Norma técnica: NTC 4017 numeral 6.</v>
          </cell>
          <cell r="D1521">
            <v>36890</v>
          </cell>
        </row>
        <row r="1522">
          <cell r="B1522">
            <v>9397</v>
          </cell>
          <cell r="C1522" t="str">
            <v>ADOQUINES DE CONCRETO PARA PAVIMENTOS. RESISTENCIA A LA FLEXOTRACCIÓN (MÓDULO DE ROTURA). Norma técnica: NTC 2017 numeral 6.4.</v>
          </cell>
          <cell r="D1522">
            <v>30940</v>
          </cell>
        </row>
        <row r="1523">
          <cell r="B1523">
            <v>9398</v>
          </cell>
          <cell r="C1523" t="str">
            <v>RESISTENCIA A LA ABRASIÓN DE MATERIALES PARA PISOS Y PAVIMENTOS, MEDIANTE ARENA Y DISCO METÁLICO ANCHO. (ADOQUINES DE CONCRETO). Norma técnica: NTC 5147.</v>
          </cell>
          <cell r="D1523">
            <v>61999</v>
          </cell>
        </row>
        <row r="1524">
          <cell r="B1524">
            <v>9401</v>
          </cell>
          <cell r="C1524" t="str">
            <v>RESISTENCIA A LA FLEXOTRACCIÓN (MÓDULO DE ROTURA) DE LOSETAS DE CONCRETO PARA PAVIMENTO. Norma técnica: NTC 4992 numeral 6.4.</v>
          </cell>
          <cell r="D1524">
            <v>46291</v>
          </cell>
        </row>
        <row r="1525">
          <cell r="B1525">
            <v>9402</v>
          </cell>
          <cell r="C1525" t="str">
            <v>ABSORCIÓN DE AGUA DE LOSETAS DE CONCRETO PARA PAVIMENTOS. Norma técnica: NTC 4992 numeral 6.3.</v>
          </cell>
          <cell r="D1525">
            <v>34510</v>
          </cell>
        </row>
        <row r="1526">
          <cell r="B1526">
            <v>9404</v>
          </cell>
          <cell r="C1526" t="str">
            <v>RESISTENCIA A LA ABRASIÓN DE MATERIALES PARA PISOS Y PAVIMENTOS, MEDIANTE ARENA Y DISCO METÁLICO ANCHO. (LOSETAS DE CONCRETO). Norma técnica: NTC 5147.</v>
          </cell>
          <cell r="D1526">
            <v>78064</v>
          </cell>
        </row>
        <row r="1527">
          <cell r="B1527">
            <v>9405</v>
          </cell>
          <cell r="C1527" t="str">
            <v>RESISTENCIA A LA FLEXOTRACCIÓN (MÓDULO DE ROTURA) DE BORDILLOS Y SARDINELES. Norma técnica: NTC 4109.</v>
          </cell>
          <cell r="D1527">
            <v>199920</v>
          </cell>
        </row>
        <row r="1528">
          <cell r="B1528">
            <v>9407</v>
          </cell>
          <cell r="C1528" t="str">
            <v>EXTRACCIÓN DE TESTIGOS DE PAVIMENTOS ASFÁLTICOS MEDIANTE ASERRADO, DE 100 CM X 100 CM. Norma técnica: INV E – 758 - 13 ASTM D 5361.</v>
          </cell>
          <cell r="D1528">
            <v>161558</v>
          </cell>
        </row>
        <row r="1529">
          <cell r="B1529">
            <v>9408</v>
          </cell>
          <cell r="C1529" t="str">
            <v>PUESTO DE TRABAJO - ESCRITORIO 75x120x50</v>
          </cell>
          <cell r="D1529">
            <v>176900</v>
          </cell>
        </row>
        <row r="1530">
          <cell r="B1530">
            <v>9409</v>
          </cell>
          <cell r="C1530" t="str">
            <v>SILLA ESCRITORIO GIRATORIA CON BRAZOS</v>
          </cell>
          <cell r="D1530">
            <v>159900</v>
          </cell>
        </row>
        <row r="1531">
          <cell r="B1531">
            <v>9413</v>
          </cell>
          <cell r="C1531" t="str">
            <v>LAMINA ALFAJOR</v>
          </cell>
          <cell r="D1531">
            <v>3213</v>
          </cell>
        </row>
        <row r="1532">
          <cell r="B1532">
            <v>9414</v>
          </cell>
          <cell r="C1532" t="str">
            <v>SILLA PLÁSTICA SIN BRAZOS</v>
          </cell>
          <cell r="D1532">
            <v>23521</v>
          </cell>
        </row>
        <row r="1533">
          <cell r="B1533">
            <v>9423</v>
          </cell>
          <cell r="C1533" t="str">
            <v>TARIFA MES - PERSONAL DE OBRA - TÉCNICO PLOMERO (INCLUYE FACTOR DE PRESTACIONES)</v>
          </cell>
          <cell r="D1533">
            <v>3171353</v>
          </cell>
        </row>
        <row r="1534">
          <cell r="B1534">
            <v>9424</v>
          </cell>
          <cell r="C1534" t="str">
            <v>TARIFA MES - PERSONAL DE OBRA - AYUDANTE (INCLUYE FACTOR DE PRESTACIONES)</v>
          </cell>
          <cell r="D1534">
            <v>1911652</v>
          </cell>
        </row>
        <row r="1535">
          <cell r="B1535">
            <v>9427</v>
          </cell>
          <cell r="C1535" t="str">
            <v>COSTO DE LA REPRODUCCIÓN DE PLANOS TAMAÑO PLIEGO</v>
          </cell>
          <cell r="D1535">
            <v>8700</v>
          </cell>
        </row>
        <row r="1536">
          <cell r="B1536">
            <v>9428</v>
          </cell>
          <cell r="C1536" t="str">
            <v>COSTO DE CERTIFICADO DE TRADICIÓN Y LIBERTAD DE INMUEBLES</v>
          </cell>
          <cell r="D1536">
            <v>20300</v>
          </cell>
        </row>
        <row r="1537">
          <cell r="B1537">
            <v>9433</v>
          </cell>
          <cell r="C1537" t="str">
            <v>EXPANSIÓN LIBRE EN CONSOLIDÓMETRO. Norma técnica: ASTM D4546 - 14e1. Norma técnica: ASTM D4546 - 14e1.</v>
          </cell>
          <cell r="D1537">
            <v>145180</v>
          </cell>
        </row>
        <row r="1538">
          <cell r="B1538">
            <v>9434</v>
          </cell>
          <cell r="C1538" t="str">
            <v>TRATAMIENTO Y DISPOSICIÓN FINAL DE LODOS NO PELIGROSOS PROVENIENTES DE ALCANTARILLADO</v>
          </cell>
          <cell r="D1538">
            <v>286</v>
          </cell>
        </row>
        <row r="1539">
          <cell r="B1539">
            <v>9437</v>
          </cell>
          <cell r="C1539" t="str">
            <v xml:space="preserve">CONO CONCENTRICO PARA POZO D= 1.20m x 0.60m e=0.10m  h= 0.75m </v>
          </cell>
          <cell r="D1539">
            <v>521006</v>
          </cell>
        </row>
        <row r="1540">
          <cell r="B1540">
            <v>9441</v>
          </cell>
          <cell r="C1540" t="str">
            <v>SEÑAL LUMINOSA BIDIRECCIONAL 1.50m x 0.50m</v>
          </cell>
          <cell r="D1540">
            <v>1011500</v>
          </cell>
        </row>
        <row r="1541">
          <cell r="B1541">
            <v>9443</v>
          </cell>
          <cell r="C1541" t="str">
            <v>DETERMINACIÓN DEL COEFICIENTE DE PULIMIENTO ACELERADO (CPA) DE LAS PARTÍCULAS DE AGREGADO GRUESO. Norma técnica: INV E-232-13.</v>
          </cell>
          <cell r="D1541">
            <v>1689000</v>
          </cell>
        </row>
        <row r="1542">
          <cell r="B1542">
            <v>9444</v>
          </cell>
          <cell r="C1542" t="str">
            <v>PORCENTAJE DE VACÍOS CON AIRE EN MEZCLAS ASFÁLTICAS COMPACTADAS DENSAS Y ABIERTAS. Norma técnica: INV E - 736 - 13 ASTM D3203/D3203.</v>
          </cell>
          <cell r="D1542">
            <v>136850</v>
          </cell>
        </row>
        <row r="1543">
          <cell r="B1543">
            <v>9445</v>
          </cell>
          <cell r="C1543" t="str">
            <v>CONCENTRACIÓN CRÍTICA DE LLENANTE EN MEZCLAS DE CONCRETO ASFÁLTICO. Norma técnica: INV E – 745 - 13 IRAM 1542 – Junio 1983.</v>
          </cell>
          <cell r="D1543">
            <v>233597</v>
          </cell>
        </row>
        <row r="1544">
          <cell r="B1544">
            <v>9446</v>
          </cell>
          <cell r="C1544" t="str">
            <v>CUBRIMIENTO DE LOS AGREGADOS CON MATERIALES ASFÁLTICOS EN PRESENCIA DE AGUA (STRIPPING). Norma técnica: AASHTO T 182 NLT 166 ASTM D1664.</v>
          </cell>
          <cell r="D1544">
            <v>73066</v>
          </cell>
        </row>
        <row r="1545">
          <cell r="B1545">
            <v>9447</v>
          </cell>
          <cell r="C1545" t="str">
            <v>MÓDULO DINÁMICO DE MEZCLAS ASFÁLTICAS. Norma técnica: ASTM D3497  AASHTO TP 62 – 03.</v>
          </cell>
          <cell r="D1545">
            <v>1400000</v>
          </cell>
        </row>
        <row r="1546">
          <cell r="B1546">
            <v>9448</v>
          </cell>
          <cell r="C1546" t="str">
            <v>SEDIMENTACIÓN DE LAS EMULSIONES ASFÁLTICAS DURANTE EL ALMACENAMIENTO. Norma técnica: INV E – 764 - 13 ASTM D 6930 NLT 140.</v>
          </cell>
          <cell r="D1546">
            <v>214200</v>
          </cell>
        </row>
        <row r="1547">
          <cell r="B1547">
            <v>9449</v>
          </cell>
          <cell r="C1547" t="str">
            <v>TAMIZADO DE LAS EMULSIONES ASFALTICAS. Norma técnica: INV E – 765 - 13 ASTM6933.</v>
          </cell>
          <cell r="D1547">
            <v>52836</v>
          </cell>
        </row>
        <row r="1548">
          <cell r="B1548">
            <v>9450</v>
          </cell>
          <cell r="C1548" t="str">
            <v>DEMULSIBILIDAD DE LAS EMULSIONES ASFÁLTICAS. Norma técnica: INV E - 766 - 13 ASTM D6936.</v>
          </cell>
          <cell r="D1548">
            <v>148750</v>
          </cell>
        </row>
        <row r="1549">
          <cell r="B1549">
            <v>9451</v>
          </cell>
          <cell r="C1549" t="str">
            <v>IDENTIFICACIÓN DE LAS EMULSIONES ASFÁLTICAS CATIÓNICAS MEDIANTE LA DETERMINACIÓN DE LA CARGA DE LAS PARTÍCULAS. Norma técnica. INV E – 767 - 13 ASTM D7402 NLT 194.</v>
          </cell>
          <cell r="D1549">
            <v>74970</v>
          </cell>
        </row>
        <row r="1550">
          <cell r="B1550">
            <v>9452</v>
          </cell>
          <cell r="C1550" t="str">
            <v>PH DE LAS EMULSIONES ASFÁLTICAS. Norma técnica: INV E – 768 - 13 NLT 195.</v>
          </cell>
          <cell r="D1550">
            <v>50000</v>
          </cell>
        </row>
        <row r="1551">
          <cell r="B1551">
            <v>9453</v>
          </cell>
          <cell r="C1551" t="str">
            <v>ENSAYO DE MEZCLA CON CEMENTO DE LAS EMULSIONES ASFALTICAS. Norma técnica: INV E – 770 - 13 ASTM D6935 NLT 144.</v>
          </cell>
          <cell r="D1551">
            <v>238000</v>
          </cell>
        </row>
        <row r="1552">
          <cell r="B1552">
            <v>9454</v>
          </cell>
          <cell r="C1552" t="str">
            <v>MEDIDA DEL COEFICIENTE DE RESISTENCIA AL DESLIZAMIENTO USANDO EL PÉNDULO BRITÁNICO. Norma técnica: INV E – 792 - 13 NTC 5129 ASTM E 501.</v>
          </cell>
          <cell r="D1552">
            <v>49504</v>
          </cell>
        </row>
        <row r="1553">
          <cell r="B1553">
            <v>9455</v>
          </cell>
          <cell r="C1553" t="str">
            <v>TARIFA MES - PERSONAL DE OBRA - AYUDANTE (NO INCLUYE FACTOR DE PRESTACIONES)</v>
          </cell>
          <cell r="D1553">
            <v>1160000</v>
          </cell>
        </row>
        <row r="1554">
          <cell r="B1554">
            <v>9456</v>
          </cell>
          <cell r="C1554" t="str">
            <v>ALQUILER DE VEHICULO: CAMPERO, PICK-UP, CAMIONETA, CAMION O SIMILAR DE 1300cc A 2000cc DE CILINDRADA, MODELO 2014 A 2011. 75% DE LA TARIFA ESTABLECIDA. INCLUYE TODOS LOS COSTOS DE OPERACIÓN Y MANTENIMIENTO EXCEPTO EL SALARIO DEL CONDUCTOR</v>
          </cell>
          <cell r="D1554">
            <v>5448750</v>
          </cell>
        </row>
        <row r="1555">
          <cell r="B1555">
            <v>9457</v>
          </cell>
          <cell r="C1555" t="str">
            <v>TARIFA MES - PERSONAL DE OBRA - INSPECTOR 1 HORARIO NOCTURNO (NO INCLUYE FACTOR DE PRESTACIONES)</v>
          </cell>
          <cell r="D1555">
            <v>3036150</v>
          </cell>
        </row>
        <row r="1556">
          <cell r="B1556">
            <v>9459</v>
          </cell>
          <cell r="C1556" t="str">
            <v>TARIFA MES - PERSONAL TÉCNICO - OPERADOR EQUIPO PERFORACIÓN (NO INCLUYE FACTOR DE PRESTACIONES)</v>
          </cell>
          <cell r="D1556">
            <v>2460000</v>
          </cell>
        </row>
        <row r="1557">
          <cell r="B1557">
            <v>9460</v>
          </cell>
          <cell r="C1557" t="str">
            <v>TARIFA MES - PERSONAL TÉCNICO - OPERADOR AUXILIAR DE EQUIPO (NO INCLUYE FACTOR DE PRESTACIONES)</v>
          </cell>
          <cell r="D1557">
            <v>1645000</v>
          </cell>
        </row>
        <row r="1558">
          <cell r="B1558">
            <v>9461</v>
          </cell>
          <cell r="C1558" t="str">
            <v>TARIFA MES - PERSONAL DE OBRA - OFICIAL (NO INCLUYE FACTOR DE PRESTACIONES)</v>
          </cell>
          <cell r="D1558">
            <v>1740000</v>
          </cell>
        </row>
        <row r="1559">
          <cell r="B1559">
            <v>9462</v>
          </cell>
          <cell r="C1559" t="str">
            <v>TARIFA MES - PERSONAL DE OBRA - PLOMERO (NO INCLUYE FACTOR DE PRESTACIONES)</v>
          </cell>
          <cell r="D1559">
            <v>2030000</v>
          </cell>
        </row>
        <row r="1560">
          <cell r="B1560">
            <v>9463</v>
          </cell>
          <cell r="C1560" t="str">
            <v>TARIFA MES - PERSONAL DE OBRA - TÉCNICO ELÉCTRICO (NO INCLUYE FACTOR DE PRESTACIONES)</v>
          </cell>
          <cell r="D1560">
            <v>2030000</v>
          </cell>
        </row>
        <row r="1561">
          <cell r="B1561">
            <v>9464</v>
          </cell>
          <cell r="C1561" t="str">
            <v>TARIFA MES - PERSONAL DE OBRA - OPERARIO (NO INCLUYE FACTOR DE PRESTACIONES)</v>
          </cell>
          <cell r="D1561">
            <v>2320000</v>
          </cell>
        </row>
        <row r="1562">
          <cell r="B1562">
            <v>9465</v>
          </cell>
          <cell r="C1562" t="str">
            <v>TARIFA MES - PROFESIONAL CATEGORÍA 1 (INCLUYE FACTOR DE PRESTACIONES)</v>
          </cell>
          <cell r="D1562">
            <v>22807410</v>
          </cell>
        </row>
        <row r="1563">
          <cell r="B1563">
            <v>9466</v>
          </cell>
          <cell r="C1563" t="str">
            <v>TARIFA MES - PROFESIONAL CATEGORÍA 2 (INCLUYE FACTOR DE PRESTACIONES)</v>
          </cell>
          <cell r="D1563">
            <v>15908485</v>
          </cell>
        </row>
        <row r="1564">
          <cell r="B1564">
            <v>9467</v>
          </cell>
          <cell r="C1564" t="str">
            <v>TARIFA MES - PROFESIONAL CATEGORÍA 3 (INCLUYE FACTOR DE PRESTACIONES)</v>
          </cell>
          <cell r="D1564">
            <v>13429623</v>
          </cell>
        </row>
        <row r="1565">
          <cell r="B1565">
            <v>9468</v>
          </cell>
          <cell r="C1565" t="str">
            <v>TARIFA MES - PROFESIONAL CATEGORÍA 4 (INCLUYE FACTOR DE PRESTACIONES)</v>
          </cell>
          <cell r="D1565">
            <v>11440163</v>
          </cell>
        </row>
        <row r="1566">
          <cell r="B1566">
            <v>9469</v>
          </cell>
          <cell r="C1566" t="str">
            <v>TARIFA MES - PROFESIONAL CATEGORÍA 5 (INCLUYE FACTOR DE PRESTACIONES)</v>
          </cell>
          <cell r="D1566">
            <v>10320910</v>
          </cell>
        </row>
        <row r="1567">
          <cell r="B1567">
            <v>9470</v>
          </cell>
          <cell r="C1567" t="str">
            <v>TARIFA MES - PROFESIONAL CATEGORÍA 6 (INCLUYE FACTOR DE PRESTACIONES)</v>
          </cell>
          <cell r="D1567">
            <v>9207450</v>
          </cell>
        </row>
        <row r="1568">
          <cell r="B1568">
            <v>9471</v>
          </cell>
          <cell r="C1568" t="str">
            <v>TARIFA MES - PROFESIONAL CATEGORÍA 7 (INCLUYE FACTOR DE PRESTACIONES)</v>
          </cell>
          <cell r="D1568">
            <v>6968945</v>
          </cell>
        </row>
        <row r="1569">
          <cell r="B1569">
            <v>9472</v>
          </cell>
          <cell r="C1569" t="str">
            <v>TARIFA MES - PROFESIONAL CATEGORÍA 8 (INCLUYE FACTOR DE PRESTACIONES)</v>
          </cell>
          <cell r="D1569">
            <v>6578003</v>
          </cell>
        </row>
        <row r="1570">
          <cell r="B1570">
            <v>9473</v>
          </cell>
          <cell r="C1570" t="str">
            <v>TARIFA MES - PERSONAL TÉCNICO - TECNÓLOGO EN ÁREAS DE INGENIERÍA (INCLUYE FACTOR DE PRESTACIONES)</v>
          </cell>
          <cell r="D1570">
            <v>4323570</v>
          </cell>
        </row>
        <row r="1571">
          <cell r="B1571">
            <v>9474</v>
          </cell>
          <cell r="C1571" t="str">
            <v>TARIFA MES - PERSONAL TÉCNICO - AUXILIAR DE INGENIERÍA (INCLUYE FACTOR DE PRESTACIONES)</v>
          </cell>
          <cell r="D1571">
            <v>3803763</v>
          </cell>
        </row>
        <row r="1572">
          <cell r="B1572">
            <v>9475</v>
          </cell>
          <cell r="C1572" t="str">
            <v>TARIFA MES - PERSONAL TÉCNICO - DIBUJANTE 1 (INCLUYE FACTOR DE PRESTACIONES)</v>
          </cell>
          <cell r="D1572">
            <v>3987650</v>
          </cell>
        </row>
        <row r="1573">
          <cell r="B1573">
            <v>9476</v>
          </cell>
          <cell r="C1573" t="str">
            <v>TARIFA MES - PERSONAL TÉCNICO - DIBUJANTE 2 (INCLUYE FACTOR DE PRESTACIONES)</v>
          </cell>
          <cell r="D1573">
            <v>3430534</v>
          </cell>
        </row>
        <row r="1574">
          <cell r="B1574">
            <v>9477</v>
          </cell>
          <cell r="C1574" t="str">
            <v>TARIFA MES - PERSONAL TÉCNICO - TOPÓGRAFO INSPECTOR (INCLUYE FACTOR DE PRESTACIONES)</v>
          </cell>
          <cell r="D1574">
            <v>4506009</v>
          </cell>
        </row>
        <row r="1575">
          <cell r="B1575">
            <v>9478</v>
          </cell>
          <cell r="C1575" t="str">
            <v>TARIFA MES - PERSONAL TÉCNICO - TOPÓGRAFO AUXILIAR (INCLUYE FACTOR DE PRESTACIONES)</v>
          </cell>
          <cell r="D1575">
            <v>3700958</v>
          </cell>
        </row>
        <row r="1576">
          <cell r="B1576">
            <v>9479</v>
          </cell>
          <cell r="C1576" t="str">
            <v>TARIFA MES - PERSONAL TÉCNICO - BATIMETRISTA INSPECTOR (INCLUYE FACTOR DE PRESTACIONES)</v>
          </cell>
          <cell r="D1576">
            <v>4506009</v>
          </cell>
        </row>
        <row r="1577">
          <cell r="B1577">
            <v>9480</v>
          </cell>
          <cell r="C1577" t="str">
            <v>TARIFA MES - PERSONAL TÉCNICO - BATIMETRISTA AUXILIAR (INCLUYE FACTOR DE PRESTACIONES)</v>
          </cell>
          <cell r="D1577">
            <v>3700958</v>
          </cell>
        </row>
        <row r="1578">
          <cell r="B1578">
            <v>9481</v>
          </cell>
          <cell r="C1578" t="str">
            <v>TARIFA MES - PERSONAL TÉCNICO - LABORATORISTA INSPECTOR (INCLUYE FACTOR DE PRESTACIONES)</v>
          </cell>
          <cell r="D1578">
            <v>3994890</v>
          </cell>
        </row>
        <row r="1579">
          <cell r="B1579">
            <v>9482</v>
          </cell>
          <cell r="C1579" t="str">
            <v>TARIFA MES - PERSONAL TÉCNICO - LABORATORISTA AUXILIAR (INCLUYE FACTOR DE PRESTACIONES)</v>
          </cell>
          <cell r="D1579">
            <v>3007737</v>
          </cell>
        </row>
        <row r="1580">
          <cell r="B1580">
            <v>9483</v>
          </cell>
          <cell r="C1580" t="str">
            <v>TARIFA MES - PERSONAL TÉCNICO - INSPECTOR 1 (INCLUYE FACTOR DE PRESTACIONES)</v>
          </cell>
          <cell r="D1580">
            <v>3488450</v>
          </cell>
        </row>
        <row r="1581">
          <cell r="B1581">
            <v>9484</v>
          </cell>
          <cell r="C1581" t="str">
            <v>TARIFA MES - PERSONAL TÉCNICO - INSPECTOR 2 (INCLUYE FACTOR DE PRESTACIONES)</v>
          </cell>
          <cell r="D1581">
            <v>3164114</v>
          </cell>
        </row>
        <row r="1582">
          <cell r="B1582">
            <v>9485</v>
          </cell>
          <cell r="C1582" t="str">
            <v>TARIFA MES - PERSONAL ADMINISTRATIVO - ADMINISTRADOR (INCLUYE FACTOR DE PRESTACIONES)</v>
          </cell>
          <cell r="D1582">
            <v>4197599</v>
          </cell>
        </row>
        <row r="1583">
          <cell r="B1583">
            <v>9486</v>
          </cell>
          <cell r="C1583" t="str">
            <v>TARIFA MES - PERSONAL ADMINISTRATIVO - AUXILIAR ADMINISTRATIVO-ALMACENISTA (INCLUYE FACTOR DE PRESTACIONES)</v>
          </cell>
          <cell r="D1583">
            <v>3204657</v>
          </cell>
        </row>
        <row r="1584">
          <cell r="B1584">
            <v>9487</v>
          </cell>
          <cell r="C1584" t="str">
            <v>TARIFA MES - PERSONAL ADMINISTRATIVO - SECRETARIA 1 (INCLUYE FACTOR DE PRESTACIONES)</v>
          </cell>
          <cell r="D1584">
            <v>2650098</v>
          </cell>
        </row>
        <row r="1585">
          <cell r="B1585">
            <v>9488</v>
          </cell>
          <cell r="C1585" t="str">
            <v>TARIFA MES - PERSONAL ADMINISTRATIVO - SECRETARIA 2 (INCLUYE FACTOR DE PRESTACIONES)</v>
          </cell>
          <cell r="D1585">
            <v>2243229</v>
          </cell>
        </row>
        <row r="1586">
          <cell r="B1586">
            <v>9489</v>
          </cell>
          <cell r="C1586" t="str">
            <v>TARIFA MES - PERSONAL AUXILIAR TÉCNICO - CADENERO 1 (INCLUYE FACTOR DE PRESTACIONES)</v>
          </cell>
          <cell r="D1586">
            <v>3007737</v>
          </cell>
        </row>
        <row r="1587">
          <cell r="B1587">
            <v>9490</v>
          </cell>
          <cell r="C1587" t="str">
            <v>TARIFA MES - PERSONAL AUXILIAR TÉCNICO - CADENERO 2 (INCLUYE FACTOR DE PRESTACIONES)</v>
          </cell>
          <cell r="D1587">
            <v>2650098</v>
          </cell>
        </row>
        <row r="1588">
          <cell r="B1588">
            <v>9491</v>
          </cell>
          <cell r="C1588" t="str">
            <v>TARIFA MES - PERSONAL AUXILIAR TÉCNICO - SECRETARIA - CONDUCTOR O MOTORISTA (INCLUYE FACTOR DE PRESTACIONES)</v>
          </cell>
          <cell r="D1588">
            <v>2243229</v>
          </cell>
        </row>
        <row r="1589">
          <cell r="B1589">
            <v>9492</v>
          </cell>
          <cell r="C1589" t="str">
            <v>TARIFA MES - PERSONAL DE OBRA - MAESTRO DE OBRA (INCLUYE FACTOR DE PRESTACIONES)</v>
          </cell>
          <cell r="D1589">
            <v>5067807</v>
          </cell>
        </row>
        <row r="1590">
          <cell r="B1590">
            <v>9493</v>
          </cell>
          <cell r="C1590" t="str">
            <v>TARIFA MES - PERSONAL DE OBRA - OFICIAL (INCLUYE FACTOR DE PRESTACIONES)</v>
          </cell>
          <cell r="D1590">
            <v>2751453</v>
          </cell>
        </row>
        <row r="1591">
          <cell r="B1591">
            <v>9494</v>
          </cell>
          <cell r="C1591" t="str">
            <v>TARIFA MES - PERSONAL DE OBRA - OPERARIO (INCLUYE FACTOR DE PRESTACIONES)</v>
          </cell>
          <cell r="D1591">
            <v>3591255</v>
          </cell>
        </row>
        <row r="1592">
          <cell r="B1592">
            <v>9495</v>
          </cell>
          <cell r="C1592" t="str">
            <v>TUERCAS POR KG</v>
          </cell>
          <cell r="D1592">
            <v>9997</v>
          </cell>
        </row>
        <row r="1593">
          <cell r="B1593">
            <v>9496</v>
          </cell>
          <cell r="C1593" t="str">
            <v>PERNOS POR Kg</v>
          </cell>
          <cell r="D1593">
            <v>8397</v>
          </cell>
        </row>
        <row r="1594">
          <cell r="B1594">
            <v>9497</v>
          </cell>
          <cell r="C1594" t="str">
            <v>TARIFA JORNAL - PERSONAL DE OBRA - AYUDANTE - HORARIO NOCTURNO (INCLUYE FACTOR DE PRESTACIONES)</v>
          </cell>
          <cell r="D1594">
            <v>11000</v>
          </cell>
        </row>
        <row r="1595">
          <cell r="B1595">
            <v>9499</v>
          </cell>
          <cell r="C1595" t="str">
            <v>CONCRETO TREMIE GRAVA FINA 3500 PSI</v>
          </cell>
          <cell r="D1595">
            <v>424235</v>
          </cell>
        </row>
        <row r="1596">
          <cell r="B1596">
            <v>9500</v>
          </cell>
          <cell r="C1596" t="str">
            <v>LÁMINA COLABORANTE 2" CALIBRE 16 (1.50mm)</v>
          </cell>
          <cell r="D1596">
            <v>80965</v>
          </cell>
        </row>
        <row r="1597">
          <cell r="B1597">
            <v>9501</v>
          </cell>
          <cell r="C1597" t="str">
            <v>LÁMINA COLABORANTE 2" CALIBRE 18 (1.20mm)</v>
          </cell>
          <cell r="D1597">
            <v>64606</v>
          </cell>
        </row>
        <row r="1598">
          <cell r="B1598">
            <v>9502</v>
          </cell>
          <cell r="C1598" t="str">
            <v>TABLILLA EN TEKA PARA PISO TIPO DECK DE 8cm x 2cm</v>
          </cell>
          <cell r="D1598">
            <v>115956</v>
          </cell>
        </row>
        <row r="1599">
          <cell r="B1599">
            <v>9505</v>
          </cell>
          <cell r="C1599" t="str">
            <v>TARIFA JORNAL- PROFESIONAL CATEGORÍA 1 (INCLUYE FACTOR DE PRESTACIONES)</v>
          </cell>
          <cell r="D1599">
            <v>760246</v>
          </cell>
        </row>
        <row r="1600">
          <cell r="B1600">
            <v>9506</v>
          </cell>
          <cell r="C1600" t="str">
            <v>TARIFA JORNAL - PROFESIONAL CATEGORÍA 2 (INCLUYE FACTOR DE PRESTACIONES)</v>
          </cell>
          <cell r="D1600">
            <v>530283</v>
          </cell>
        </row>
        <row r="1601">
          <cell r="B1601">
            <v>9507</v>
          </cell>
          <cell r="C1601" t="str">
            <v>TARIFA JORNAL - PROFESIONAL CATEGORÍA 3 (INCLUYE FACTOR DE PRESTACIONES)</v>
          </cell>
          <cell r="D1601">
            <v>447654</v>
          </cell>
        </row>
        <row r="1602">
          <cell r="B1602">
            <v>9508</v>
          </cell>
          <cell r="C1602" t="str">
            <v>TARIFA JORNAL - PROFESIONAL CATEGORÍA 4 (INCLUYE FACTOR DE PRESTACIONES)</v>
          </cell>
          <cell r="D1602">
            <v>381338</v>
          </cell>
        </row>
        <row r="1603">
          <cell r="B1603">
            <v>9509</v>
          </cell>
          <cell r="C1603" t="str">
            <v>TARIFA JORNAL - PROFESIONAL CATEGORÍA 5 (INCLUYE FACTOR DE PRESTACIONES)</v>
          </cell>
          <cell r="D1603">
            <v>344030</v>
          </cell>
        </row>
        <row r="1604">
          <cell r="B1604">
            <v>9510</v>
          </cell>
          <cell r="C1604" t="str">
            <v>TARIFA JORNAL - PROFESIONAL CATEGORÍA 6 (INCLUYE FACTOR DE PRESTACIONES)</v>
          </cell>
          <cell r="D1604">
            <v>306894</v>
          </cell>
        </row>
        <row r="1605">
          <cell r="B1605">
            <v>9511</v>
          </cell>
          <cell r="C1605" t="str">
            <v>TARIFA JORNAL - PROFESIONAL CATEGORÍA 7 (INCLUYE FACTOR DE PRESTACIONES)</v>
          </cell>
          <cell r="D1605">
            <v>232298</v>
          </cell>
        </row>
        <row r="1606">
          <cell r="B1606">
            <v>9512</v>
          </cell>
          <cell r="C1606" t="str">
            <v>TARIFA JORNAL - PERSONAL TÉCNICO - TECNÓLOGO EN ÁREAS DE INGENIERÍA (INCLUYE FACTOR DE PRESTACIONES)</v>
          </cell>
          <cell r="D1606">
            <v>144118</v>
          </cell>
        </row>
        <row r="1607">
          <cell r="B1607">
            <v>9513</v>
          </cell>
          <cell r="C1607" t="str">
            <v>TARIFA JORNAL - PERSONAL TÉCNICO - AUXILIAR DE INGENIERÍA (INCLUYE FACTOR DE PRESTACIONES)</v>
          </cell>
          <cell r="D1607">
            <v>126791</v>
          </cell>
        </row>
        <row r="1608">
          <cell r="B1608">
            <v>9514</v>
          </cell>
          <cell r="C1608" t="str">
            <v>TARIFA JORNAL - PERSONAL TÉCNICO - DIBUJANTE 1 (INCLUYE FACTOR DE PRESTACIONES)</v>
          </cell>
          <cell r="D1608">
            <v>132922</v>
          </cell>
        </row>
        <row r="1609">
          <cell r="B1609">
            <v>9515</v>
          </cell>
          <cell r="C1609" t="str">
            <v>TARIFA JORNAL - PERSONAL TÉCNICO - DIBUJANTE 2 (INCLUYE FACTOR DE PRESTACIONES)</v>
          </cell>
          <cell r="D1609">
            <v>114350</v>
          </cell>
        </row>
        <row r="1610">
          <cell r="B1610">
            <v>9516</v>
          </cell>
          <cell r="C1610" t="str">
            <v>TARIFA JORNAL - PERSONAL TÉCNICO - TOPÓGRAFO AUXILIAR (INCLUYE FACTOR DE PRESTACIONES)</v>
          </cell>
          <cell r="D1610">
            <v>123366</v>
          </cell>
        </row>
        <row r="1611">
          <cell r="B1611">
            <v>9517</v>
          </cell>
          <cell r="C1611" t="str">
            <v>TARIFA JORNAL - PERSONAL TÉCNICO - BATIMETRISTA INSPECTOR (INCLUYE FACTOR DE PRESTACIONES)</v>
          </cell>
          <cell r="D1611">
            <v>150201</v>
          </cell>
        </row>
        <row r="1612">
          <cell r="B1612">
            <v>9518</v>
          </cell>
          <cell r="C1612" t="str">
            <v>TARIFA JORNAL - PERSONAL TÉCNICO - BATIMETRISTA AUXILIAR (INCLUYE FACTOR DE PRESTACIONES)</v>
          </cell>
          <cell r="D1612">
            <v>123366</v>
          </cell>
        </row>
        <row r="1613">
          <cell r="B1613">
            <v>9519</v>
          </cell>
          <cell r="C1613" t="str">
            <v>TARIFA JORNAL - PERSONAL TÉCNICO - LABORATORISTA INSPECTOR (INCLUYE FACTOR DE PRESTACIONES)</v>
          </cell>
          <cell r="D1613">
            <v>133163</v>
          </cell>
        </row>
        <row r="1614">
          <cell r="B1614">
            <v>9520</v>
          </cell>
          <cell r="C1614" t="str">
            <v>TARIFA JORNAL - PERSONAL TÉCNICO - LABORATORISTA AUXILIAR (INCLUYE FACTOR DE PRESTACIONES)</v>
          </cell>
          <cell r="D1614">
            <v>100258</v>
          </cell>
        </row>
        <row r="1615">
          <cell r="B1615">
            <v>9521</v>
          </cell>
          <cell r="C1615" t="str">
            <v>TARIFA JORNAL - PERSONAL TÉCNICO - OPERADOR EQUIPO PERFORACIÓN (INCLUYE FACTOR DE PRESTACIONES)</v>
          </cell>
          <cell r="D1615">
            <v>119697</v>
          </cell>
        </row>
        <row r="1616">
          <cell r="B1616">
            <v>9522</v>
          </cell>
          <cell r="C1616" t="str">
            <v>TARIFA JORNAL - PERSONAL TÉCNICO - OPERADOR AUXILIAR DE EQUIPO (INCLUYE FACTOR DE PRESTACIONES)</v>
          </cell>
          <cell r="D1616">
            <v>87130</v>
          </cell>
        </row>
        <row r="1617">
          <cell r="B1617">
            <v>9523</v>
          </cell>
          <cell r="C1617" t="str">
            <v>TARIFA JORNAL- PERSONAL ADMINISTRATIVO - ADMINISTRADOR (INCLUYE FACTOR DE PRESTACIONES)</v>
          </cell>
          <cell r="D1617">
            <v>139920</v>
          </cell>
        </row>
        <row r="1618">
          <cell r="B1618">
            <v>9524</v>
          </cell>
          <cell r="C1618" t="str">
            <v>TARIFA JORNAL - PERSONAL ADMINISTRATIVO - AUXILIAR ADMINISTRATIVO-ALMACENISTA (INCLUYE FACTOR DE PRESTACIONES)</v>
          </cell>
          <cell r="D1618">
            <v>106822</v>
          </cell>
        </row>
        <row r="1619">
          <cell r="B1619">
            <v>9525</v>
          </cell>
          <cell r="C1619" t="str">
            <v>TARIFA JORNAL - PERSONAL ADMINISTRATIVO - SECRETARIA 1 (INCLUYE FACTOR DE PRESTACIONES)</v>
          </cell>
          <cell r="D1619">
            <v>88336</v>
          </cell>
        </row>
        <row r="1620">
          <cell r="B1620">
            <v>9526</v>
          </cell>
          <cell r="C1620" t="str">
            <v>TARIFA JORNAL - PERSONAL ADMINISTRATIVO - SECRETARIA 2 (INCLUYE FACTOR DE PRESTACIONES)</v>
          </cell>
          <cell r="D1620">
            <v>74775</v>
          </cell>
        </row>
        <row r="1621">
          <cell r="B1621">
            <v>9527</v>
          </cell>
          <cell r="C1621" t="str">
            <v>TARIFA JORNAL - PERSONAL AUXILIAR TÉCNICO - CADENERO 1 (INCLUYE FACTOR DE PRESTACIONES)</v>
          </cell>
          <cell r="D1621">
            <v>100258</v>
          </cell>
        </row>
        <row r="1622">
          <cell r="B1622">
            <v>9528</v>
          </cell>
          <cell r="C1622" t="str">
            <v>TARIFA JORNAL - PERSONAL AUXILIAR TÉCNICO - SECRETARIA - CONDUCTOR O MOTORISTA (INCLUYE FACTOR DE PRESTACIONES)</v>
          </cell>
          <cell r="D1622">
            <v>74775</v>
          </cell>
        </row>
        <row r="1623">
          <cell r="B1623">
            <v>9529</v>
          </cell>
          <cell r="C1623" t="str">
            <v>TARIFA JORNAL- PERSONAL DE OBRA - MAESTRO DE OBRA (INCLUYE FACTOR DE PRESTACIONES)</v>
          </cell>
          <cell r="D1623">
            <v>168926</v>
          </cell>
        </row>
        <row r="1624">
          <cell r="B1624">
            <v>9530</v>
          </cell>
          <cell r="C1624" t="str">
            <v>TARIFA MES - PERSONAL DE OBRA - TÉCNICO ELÉCTRICO (INCLUYE FACTOR DE PRESTACIONES)</v>
          </cell>
          <cell r="D1624">
            <v>3171353</v>
          </cell>
        </row>
        <row r="1625">
          <cell r="B1625">
            <v>9531</v>
          </cell>
          <cell r="C1625" t="str">
            <v>TARIFA HORA - PROFESIONAL CATEGORIA 1 (INCLUYE FACTOR DE PRESTACIONES)</v>
          </cell>
          <cell r="D1625">
            <v>95031</v>
          </cell>
        </row>
        <row r="1626">
          <cell r="B1626">
            <v>9532</v>
          </cell>
          <cell r="C1626" t="str">
            <v>TARIFA HORA - PROFESIONAL CATEGORÍA 2 (INCLUYE FACTOR DE PRESTACIONES)</v>
          </cell>
          <cell r="D1626">
            <v>66285</v>
          </cell>
        </row>
        <row r="1627">
          <cell r="B1627">
            <v>9533</v>
          </cell>
          <cell r="C1627" t="str">
            <v>TARIFA HORA - PROFESIONAL CATEGORÍA 3 (INCLUYE FACTOR DE PRESTACIONES)</v>
          </cell>
          <cell r="D1627">
            <v>55957</v>
          </cell>
        </row>
        <row r="1628">
          <cell r="B1628">
            <v>9534</v>
          </cell>
          <cell r="C1628" t="str">
            <v>TARIFA HORA - PROFESIONAL CATEGORÍA 4 (INCLUYE FACTOR DE PRESTACIONES)</v>
          </cell>
          <cell r="D1628">
            <v>47668</v>
          </cell>
        </row>
        <row r="1629">
          <cell r="B1629">
            <v>9535</v>
          </cell>
          <cell r="C1629" t="str">
            <v>TARIFA HORA - PROFESIONAL CATEGORÍA 5 (INCLUYE FACTOR DE PRESTACIONES)</v>
          </cell>
          <cell r="D1629">
            <v>43004</v>
          </cell>
        </row>
        <row r="1630">
          <cell r="B1630">
            <v>9536</v>
          </cell>
          <cell r="C1630" t="str">
            <v>TARIFA HORA - PROFESIONAL CATEGORÍA 6 (INCLUYE FACTOR DE PRESTACIONES)</v>
          </cell>
          <cell r="D1630">
            <v>38365</v>
          </cell>
        </row>
        <row r="1631">
          <cell r="B1631">
            <v>9537</v>
          </cell>
          <cell r="C1631" t="str">
            <v>TARIFA HORA - PROFESIONAL CATEGORÍA 7 (INCLUYE FACTOR DE PRESTACIONES)</v>
          </cell>
          <cell r="D1631">
            <v>29038</v>
          </cell>
        </row>
        <row r="1632">
          <cell r="B1632">
            <v>9538</v>
          </cell>
          <cell r="C1632" t="str">
            <v>TARIFA HORA - PROFESIONAL CATEGORÍA 8 (INCLUYE FACTOR DE PRESTACIONES)</v>
          </cell>
          <cell r="D1632">
            <v>27408</v>
          </cell>
        </row>
        <row r="1633">
          <cell r="B1633">
            <v>9539</v>
          </cell>
          <cell r="C1633" t="str">
            <v>TARIFA HORA - PERSONAL TÉCNICO - TECNÓLOGO EN ÁREAS DE INGENIERÍA (INCLUYE FACTOR DE PRESTACIONES)</v>
          </cell>
          <cell r="D1633">
            <v>18014</v>
          </cell>
        </row>
        <row r="1634">
          <cell r="B1634">
            <v>9540</v>
          </cell>
          <cell r="C1634" t="str">
            <v>TARIFA HORA - PERSONAL TÉCNICO - AUXILIAR DE INGENIERÍA (INCLUYE FACTOR DE PRESTACIONES)</v>
          </cell>
          <cell r="D1634">
            <v>15849</v>
          </cell>
        </row>
        <row r="1635">
          <cell r="B1635">
            <v>9541</v>
          </cell>
          <cell r="C1635" t="str">
            <v>TARIFA HORA - PERSONAL TÉCNICO - DIBUJANTE 1 (INCLUYE FACTOR DE PRESTACIONES)</v>
          </cell>
          <cell r="D1635">
            <v>16615</v>
          </cell>
        </row>
        <row r="1636">
          <cell r="B1636">
            <v>9542</v>
          </cell>
          <cell r="C1636" t="str">
            <v>TARIFA HORA - PERSONAL TÉCNICO - DIBUJANTE 2 (INCLUYE FACTOR DE PRESTACIONES)</v>
          </cell>
          <cell r="D1636">
            <v>14294</v>
          </cell>
        </row>
        <row r="1637">
          <cell r="B1637">
            <v>9543</v>
          </cell>
          <cell r="C1637" t="str">
            <v>TARIFA HORA - PERSONAL TÉCNICO - TOPÓGRAFO INSPECTOR (INCLUYE FACTOR DE PRESTACIONES)</v>
          </cell>
          <cell r="D1637">
            <v>18774</v>
          </cell>
        </row>
        <row r="1638">
          <cell r="B1638">
            <v>9544</v>
          </cell>
          <cell r="C1638" t="str">
            <v>TARIFA HORA - PERSONAL TÉCNICO - TOPÓGRAFO AUXILIAR (INCLUYE FACTOR DE PRESTACIONES)</v>
          </cell>
          <cell r="D1638">
            <v>15420</v>
          </cell>
        </row>
        <row r="1639">
          <cell r="B1639">
            <v>9545</v>
          </cell>
          <cell r="C1639" t="str">
            <v>TARIFA HORA - PERSONAL TÉCNICO - BATIMETRISTA INSPECTOR (INCLUYE FACTOR DE PRESTACIONES)</v>
          </cell>
          <cell r="D1639">
            <v>18774</v>
          </cell>
        </row>
        <row r="1640">
          <cell r="B1640">
            <v>9546</v>
          </cell>
          <cell r="C1640" t="str">
            <v>TARIFA HORA - PERSONAL TÉCNICO - BATIMETRISTA AUXILIAR (INCLUYE FACTOR DE PRESTACIONES)</v>
          </cell>
          <cell r="D1640">
            <v>15420</v>
          </cell>
        </row>
        <row r="1641">
          <cell r="B1641">
            <v>9547</v>
          </cell>
          <cell r="C1641" t="str">
            <v>TARIFA HORA - PERSONAL TÉCNICO - LABORATORISTA INSPECTOR (INCLUYE FACTOR DE PRESTACIONES)</v>
          </cell>
          <cell r="D1641">
            <v>16646</v>
          </cell>
        </row>
        <row r="1642">
          <cell r="B1642">
            <v>9548</v>
          </cell>
          <cell r="C1642" t="str">
            <v>TARIFA HORA - PERSONAL TÉCNICO - LABORATORISTA AUXILIAR (INCLUYE FACTOR DE PRESTACIONES)</v>
          </cell>
          <cell r="D1642">
            <v>12532</v>
          </cell>
        </row>
        <row r="1643">
          <cell r="B1643">
            <v>9549</v>
          </cell>
          <cell r="C1643" t="str">
            <v>TARIFA HORA - PERSONAL TÉCNICO - OPERADOR EQUIPO PERFORACIÓN (INCLUYE FACTOR DE PRESTACIONES)</v>
          </cell>
          <cell r="D1643">
            <v>14962</v>
          </cell>
        </row>
        <row r="1644">
          <cell r="B1644">
            <v>9550</v>
          </cell>
          <cell r="C1644" t="str">
            <v>TARIFA HORA - PERSONAL TÉCNICO - OPERADOR AUXILIAR DE EQUIPO (INCLUYE FACTOR DE PRESTACIONES)</v>
          </cell>
          <cell r="D1644">
            <v>10891</v>
          </cell>
        </row>
        <row r="1645">
          <cell r="B1645">
            <v>9551</v>
          </cell>
          <cell r="C1645" t="str">
            <v>TARIFA HORA - PERSONAL TÉCNICO - INSPECTOR 1 (INCLUYE FACTOR DE PRESTACIONES)</v>
          </cell>
          <cell r="D1645">
            <v>14535</v>
          </cell>
        </row>
        <row r="1646">
          <cell r="B1646">
            <v>9552</v>
          </cell>
          <cell r="C1646" t="str">
            <v>TARIFA HORA - PERSONAL TÉCNICO - INSPECTOR 2 (INCLUYE FACTOR DE PRESTACIONES)</v>
          </cell>
          <cell r="D1646">
            <v>13184</v>
          </cell>
        </row>
        <row r="1647">
          <cell r="B1647">
            <v>9553</v>
          </cell>
          <cell r="C1647" t="str">
            <v>TARIFA HORA- PERSONAL ADMINISTRATIVO - ADMINISTRADOR (INCLUYE FACTOR DE PRESTACIONES)</v>
          </cell>
          <cell r="D1647">
            <v>17490</v>
          </cell>
        </row>
        <row r="1648">
          <cell r="B1648">
            <v>9554</v>
          </cell>
          <cell r="C1648" t="str">
            <v>TARIFA HORA - PERSONAL ADMINISTRATIVO - AUXILIAR ADMINISTRATIVO-ALMACENISTA (INCLUYE FACTOR DE PRESTACIONES)</v>
          </cell>
          <cell r="D1648">
            <v>13353</v>
          </cell>
        </row>
        <row r="1649">
          <cell r="B1649">
            <v>9555</v>
          </cell>
          <cell r="C1649" t="str">
            <v>TARIFA HORA - PERSONAL ADMINISTRATIVO - SECRETARIA 1 (INCLUYE FACTOR DE PRESTACIONES)</v>
          </cell>
          <cell r="D1649">
            <v>11042</v>
          </cell>
        </row>
        <row r="1650">
          <cell r="B1650">
            <v>9556</v>
          </cell>
          <cell r="C1650" t="str">
            <v>TARIFA HORA - PERSONAL ADMINISTRATIVO - SECRETARIA 2 (INCLUYE FACTOR DE PRESTACIONES)</v>
          </cell>
          <cell r="D1650">
            <v>9346</v>
          </cell>
        </row>
        <row r="1651">
          <cell r="B1651">
            <v>9557</v>
          </cell>
          <cell r="C1651" t="str">
            <v>TARIFA HORA - PERSONAL AUXILIAR TÉCNICO - CADENERO 1 (INCLUYE FACTOR DE PRESTACIONES)</v>
          </cell>
          <cell r="D1651">
            <v>12532</v>
          </cell>
        </row>
        <row r="1652">
          <cell r="B1652">
            <v>9558</v>
          </cell>
          <cell r="C1652" t="str">
            <v>TARIFA HORA - PERSONAL AUXILIAR TÉCNICO - CADENERO 2 (INCLUYE FACTOR DE PRESTACIONES)</v>
          </cell>
          <cell r="D1652">
            <v>11042</v>
          </cell>
        </row>
        <row r="1653">
          <cell r="B1653">
            <v>9559</v>
          </cell>
          <cell r="C1653" t="str">
            <v>TARIFA HORA - PERSONAL AUXILIAR TÉCNICO - SECRETARIA - CONDUCTOR O MOTORISTA (INCLUYE FACTOR DE PRESTACIONES)</v>
          </cell>
          <cell r="D1653">
            <v>9346</v>
          </cell>
        </row>
        <row r="1654">
          <cell r="B1654">
            <v>9560</v>
          </cell>
          <cell r="C1654" t="str">
            <v>TARIFA HORA - PERSONAL DE OBRA - MAESTRO DE OBRA (INCLUYE FACTOR DE PRESTACIONES)</v>
          </cell>
          <cell r="D1654">
            <v>21116</v>
          </cell>
        </row>
        <row r="1655">
          <cell r="B1655">
            <v>9569</v>
          </cell>
          <cell r="C1655" t="str">
            <v>MANTO GEOSINTÉTICO COMPUESTO DE CEMENTO A GRANEL. DIMENSIONES: 1.10m DE ANCHO x 8mm DE ESPESOR x 114ml. PESO DEL ROLLO A GRANEL: 1550Kg.</v>
          </cell>
          <cell r="D1655">
            <v>272460</v>
          </cell>
        </row>
        <row r="1656">
          <cell r="B1656">
            <v>9570</v>
          </cell>
          <cell r="C1656" t="str">
            <v>UNIÓN CANALETA PLÁSTICA DE 20cm x 12cm PORTACABLES</v>
          </cell>
          <cell r="D1656">
            <v>1889</v>
          </cell>
        </row>
        <row r="1657">
          <cell r="B1657">
            <v>9571</v>
          </cell>
          <cell r="C1657" t="str">
            <v>UNIÓN CANALETA PLÁSTICA DE 32mm x 12mm PORTACABLES</v>
          </cell>
          <cell r="D1657">
            <v>10100</v>
          </cell>
        </row>
        <row r="1658">
          <cell r="B1658">
            <v>9572</v>
          </cell>
          <cell r="C1658" t="str">
            <v>CANALETA PLÁSTICA DE 20cm x 12cm PORTACABLES CON ADHESIVO</v>
          </cell>
          <cell r="D1658">
            <v>4250</v>
          </cell>
        </row>
        <row r="1659">
          <cell r="B1659">
            <v>9573</v>
          </cell>
          <cell r="C1659" t="str">
            <v>CANALETA PLÁSTICA DE 32cm x 12cm PORTACABLES CON ADHESIVO</v>
          </cell>
          <cell r="D1659">
            <v>4429</v>
          </cell>
        </row>
        <row r="1660">
          <cell r="B1660">
            <v>9574</v>
          </cell>
          <cell r="C1660" t="str">
            <v>ABRAZADERA CORREDIZA - CREMALLERA 8mm</v>
          </cell>
          <cell r="D1660">
            <v>1225</v>
          </cell>
        </row>
        <row r="1661">
          <cell r="B1661">
            <v>9575</v>
          </cell>
          <cell r="C1661" t="str">
            <v>TARIFA MES - PERSONAL TÉCNICO - CELADOR ARMADO (24 horas por 30 dias dividos en 3 turnos de 8 horas diarias. Incluye prestaciones de ley, Administraciòn y servicios).</v>
          </cell>
          <cell r="D1661">
            <v>10981528</v>
          </cell>
        </row>
        <row r="1662">
          <cell r="B1662">
            <v>9576</v>
          </cell>
          <cell r="C1662" t="str">
            <v>ALQUILER MES - ARRIENDO OFICINA INCL. ADMINISTRACIÓN, SERVICIOS PÚBLICOS, COMUNICACIONES</v>
          </cell>
          <cell r="D1662">
            <v>45108</v>
          </cell>
        </row>
        <row r="1663">
          <cell r="B1663">
            <v>9577</v>
          </cell>
          <cell r="C1663" t="str">
            <v>ALQUILER MES - CAMPAMENTOS INCL. SERVICIOS PÚBLICOS PROVISIONALES</v>
          </cell>
          <cell r="D1663">
            <v>30851</v>
          </cell>
        </row>
        <row r="1664">
          <cell r="B1664">
            <v>9578</v>
          </cell>
          <cell r="C1664" t="str">
            <v>GASTOS OFICINA (PAPELERIA, FOTOCOPIAS Y OTROS)</v>
          </cell>
          <cell r="D1664">
            <v>1043625</v>
          </cell>
        </row>
        <row r="1665">
          <cell r="B1665">
            <v>9628</v>
          </cell>
          <cell r="C1665" t="str">
            <v>JUNTA TC-JEVF-75 MÓDULOS DE 1.83m. INCLUYE TORNILLERÍA DE FIJACIÓN.</v>
          </cell>
          <cell r="D1665">
            <v>565250</v>
          </cell>
        </row>
        <row r="1666">
          <cell r="B1666">
            <v>9629</v>
          </cell>
          <cell r="C1666" t="str">
            <v>NEOPRENO - APOYO EN CAUCHO NEOPRENO. DUREZA 60 SIN REFUERZOS</v>
          </cell>
          <cell r="D1666">
            <v>49980</v>
          </cell>
        </row>
        <row r="1667">
          <cell r="B1667">
            <v>9630</v>
          </cell>
          <cell r="C1667" t="str">
            <v>NEOPRENO - APOYO EN CAUCHO NEOPRENO. DUREZA 50 SIN REFUERZOS</v>
          </cell>
          <cell r="D1667">
            <v>49980</v>
          </cell>
        </row>
        <row r="1668">
          <cell r="B1668">
            <v>9631</v>
          </cell>
          <cell r="C1668" t="str">
            <v>NEOPRENO - APOYO EN CAUCHO NEOPRENO. DUREZA 60 REFORZADA CON 2 PLATINAS DE 1/4"</v>
          </cell>
          <cell r="D1668">
            <v>70210</v>
          </cell>
        </row>
        <row r="1669">
          <cell r="B1669">
            <v>9632</v>
          </cell>
          <cell r="C1669" t="str">
            <v>NEOPRENO - APOYO EN CAUCHO NEOPRENO. DUREZA 50 REFORZADA CON PLATINA DE 1/8"</v>
          </cell>
          <cell r="D1669">
            <v>52925</v>
          </cell>
        </row>
        <row r="1670">
          <cell r="B1670">
            <v>9635</v>
          </cell>
          <cell r="C1670" t="str">
            <v>ADHESIVO ESTRUCTURAL PARA ANCLAJE DE BARRAS AL CONCRETO. USO EN CONCRETO FISURADO Y NO FISURADO POR 600 ml</v>
          </cell>
          <cell r="D1670">
            <v>167552</v>
          </cell>
        </row>
        <row r="1671">
          <cell r="B1671">
            <v>9637</v>
          </cell>
          <cell r="C1671" t="str">
            <v>LÁMINA DE FIBRA DE CARBONO PARA REFUERZO ESTRUCTURAL</v>
          </cell>
          <cell r="D1671">
            <v>232100</v>
          </cell>
        </row>
        <row r="1672">
          <cell r="B1672">
            <v>9638</v>
          </cell>
          <cell r="C1672" t="str">
            <v>ADHESIVO EPÓXICO DE DOS COMPONENTES DE CONSISTENCIA PASTOSA</v>
          </cell>
          <cell r="D1672">
            <v>116843</v>
          </cell>
        </row>
        <row r="1673">
          <cell r="B1673">
            <v>9639</v>
          </cell>
          <cell r="C1673" t="str">
            <v>MORTERO DE REPARACIÓN MONOCOMPONENTE</v>
          </cell>
          <cell r="D1673">
            <v>4504</v>
          </cell>
        </row>
        <row r="1674">
          <cell r="B1674">
            <v>9640</v>
          </cell>
          <cell r="C1674" t="str">
            <v>RECUBRIMIENTO INHIBIDOR PROTECTOR DE CORROSIÓN MODIFICADO CON RESINA ACRÍLICA DE DOS COMPONENTES QUE IMPIDE LA OXIDACIÓN DEL ACERO DE REFUERZO.</v>
          </cell>
          <cell r="D1674">
            <v>18626</v>
          </cell>
        </row>
        <row r="1675">
          <cell r="B1675">
            <v>9642</v>
          </cell>
          <cell r="C1675" t="str">
            <v>ADHESIVO EPÓXICO DE ALTA RESISTENCIA, ALTO MÓDULO Y BAJA VISCOSIDAD.</v>
          </cell>
          <cell r="D1675">
            <v>97195</v>
          </cell>
        </row>
        <row r="1676">
          <cell r="B1676">
            <v>9643</v>
          </cell>
          <cell r="C1676" t="str">
            <v>FONDO DE JUNTA EN ESPUMA DE POLIETILENO DE BAJA DENSIDAD D= 6 mm</v>
          </cell>
          <cell r="D1676">
            <v>820</v>
          </cell>
        </row>
        <row r="1677">
          <cell r="B1677">
            <v>9644</v>
          </cell>
          <cell r="C1677" t="str">
            <v>PERFIL DE PVC PARA SELLO DE JUNTA (CINTA FLEXIBLE PARA SELLO DE PVC).</v>
          </cell>
          <cell r="D1677">
            <v>18215</v>
          </cell>
        </row>
        <row r="1678">
          <cell r="B1678">
            <v>9645</v>
          </cell>
          <cell r="C1678" t="str">
            <v>ADHESIVO ESPECIAL PARA EL PEGADO PLÁSTICO DE METALES MONOCOMPONENTE Y LIBRE DE SOLVENTES (300ml)</v>
          </cell>
          <cell r="D1678">
            <v>69234</v>
          </cell>
        </row>
        <row r="1679">
          <cell r="B1679">
            <v>9646</v>
          </cell>
          <cell r="C1679" t="str">
            <v>OBTENCIÓN DE NÚCLEOS DE CONCRETO ENDURECIDO. NÚCLEOS DE 6". Norma técnica: INV E 418-13 NTC 3658.</v>
          </cell>
          <cell r="D1679">
            <v>285005</v>
          </cell>
        </row>
        <row r="1680">
          <cell r="B1680">
            <v>9647</v>
          </cell>
          <cell r="C1680" t="str">
            <v>DISEÑO DE MEZCLAS DE CONCRETO CON TRES AGREGADOS PARA UNA RESISTENCIA DADA (INCLUYE CARACTERIZACIÓN)</v>
          </cell>
          <cell r="D1680">
            <v>772310</v>
          </cell>
        </row>
        <row r="1681">
          <cell r="B1681">
            <v>9648</v>
          </cell>
          <cell r="C1681" t="str">
            <v>CORTE DE NÚCLEO PARA ENSAYO DE COMPRESIÓN</v>
          </cell>
          <cell r="D1681">
            <v>23205</v>
          </cell>
        </row>
        <row r="1682">
          <cell r="B1682">
            <v>9649</v>
          </cell>
          <cell r="C1682" t="str">
            <v>CICATRIZANTE DE RAICES</v>
          </cell>
          <cell r="D1682">
            <v>320000</v>
          </cell>
        </row>
        <row r="1683">
          <cell r="B1683">
            <v>9650</v>
          </cell>
          <cell r="C1683" t="str">
            <v>LAMINA GALVANIZADA POR KILOGRAMOS</v>
          </cell>
          <cell r="D1683">
            <v>4106</v>
          </cell>
        </row>
        <row r="1684">
          <cell r="B1684">
            <v>9651</v>
          </cell>
          <cell r="C1684" t="str">
            <v>ACERO ESTRUCTURAL PARA PUENTE PEATONAL TIPO TRANSMILENIO. Suministro, fabricación, transporte y montaje de estructura metálica con el siguiente esquema de protección y pintura:(Guía 6.7.1) Ver observ.</v>
          </cell>
          <cell r="D1684">
            <v>13633</v>
          </cell>
        </row>
        <row r="1685">
          <cell r="B1685">
            <v>9652</v>
          </cell>
          <cell r="C1685" t="str">
            <v>ACERO ESTRUCTURAL PARA PUENTE PEATONAL TIPO TRANSMILENIO. Suministro, fabricación, transporte y montaje de estructura metálica con el siguiente esquema de protección y pintura:(Guía 6.7.2)Ver observ.</v>
          </cell>
          <cell r="D1685">
            <v>14273</v>
          </cell>
        </row>
        <row r="1686">
          <cell r="B1686">
            <v>9653</v>
          </cell>
          <cell r="C1686" t="str">
            <v>ACERO ESTRUCTURAL PARA ESTACIÓN TIPO TRANSMILENIO. Suministro, fabricación, transporte y montaje de estructura metálica con el siguiente esquema de protección y pintura:(Guía 6.7.1) Ver observ.</v>
          </cell>
          <cell r="D1686">
            <v>13492</v>
          </cell>
        </row>
        <row r="1687">
          <cell r="B1687">
            <v>9654</v>
          </cell>
          <cell r="C1687" t="str">
            <v>ACERO ESTRUCTURAL PARA ESTACIÓN TIPO TRANSMILENIO. Suministro, fabricación, transporte y montaje de estructura metálica con el siguiente esquema de protección y pintura:(Guía 6.7.2)Ver observ.</v>
          </cell>
          <cell r="D1687">
            <v>11889</v>
          </cell>
        </row>
        <row r="1688">
          <cell r="B1688">
            <v>9655</v>
          </cell>
          <cell r="C1688" t="str">
            <v>ACERO ESTRUCTURAL PARA ESTACIÓN TIPO TRANSMILENIO. Suministro, fabricación, transporte y montaje de estructura metálica con el siguiente esquema de protección y pintura: Altern. Estación. Ver observ.</v>
          </cell>
          <cell r="D1688">
            <v>11638</v>
          </cell>
        </row>
        <row r="1689">
          <cell r="B1689">
            <v>9656</v>
          </cell>
          <cell r="C1689" t="str">
            <v>GEOMALLA FORTGRID BX-50</v>
          </cell>
          <cell r="D1689">
            <v>13661</v>
          </cell>
        </row>
        <row r="1690">
          <cell r="B1690">
            <v>9663</v>
          </cell>
          <cell r="C1690" t="str">
            <v>PISO PRETENSADO e= 70 mm PARA ESTACIONES Y PUENTES TIPO TRANSMILENIO. NO INCLUYE TRANSPORTE</v>
          </cell>
          <cell r="D1690">
            <v>408002</v>
          </cell>
        </row>
        <row r="1691">
          <cell r="B1691">
            <v>9669</v>
          </cell>
          <cell r="C1691" t="str">
            <v>REGISTRO DE CIERRE 1 1/2" EN PVC. VÁLVULA CIERRE RÁPIDO EN PVC UNIVERSAL SOLDADA</v>
          </cell>
          <cell r="D1691">
            <v>128401</v>
          </cell>
        </row>
        <row r="1692">
          <cell r="B1692">
            <v>9671</v>
          </cell>
          <cell r="C1692" t="str">
            <v>MEZCLA ASFÁLTICA EN CALIENTE DENSA MD10 CON CEMENTO ASFÁLTICO 60-70</v>
          </cell>
          <cell r="D1692">
            <v>589050</v>
          </cell>
        </row>
        <row r="1693">
          <cell r="B1693">
            <v>9672</v>
          </cell>
          <cell r="C1693" t="str">
            <v>MEZCLA ASFÁLTICA EN CALIENTE DENSA MD12 CON CEMENTO ASFÁLTICO 60-70</v>
          </cell>
          <cell r="D1693">
            <v>541926</v>
          </cell>
        </row>
        <row r="1694">
          <cell r="B1694">
            <v>9673</v>
          </cell>
          <cell r="C1694" t="str">
            <v>MEZCLA ASFÁLTICA EN CALIENTE DENSA MD20 CON CEMENTO ASFÁLTICO 60-70</v>
          </cell>
          <cell r="D1694">
            <v>536690</v>
          </cell>
        </row>
        <row r="1695">
          <cell r="B1695">
            <v>9682</v>
          </cell>
          <cell r="C1695" t="str">
            <v>PINTURA PARA RECUBRIMIENTO ACRÍLICO, IMPERMEABLE, DECORATIVO, EN COLORES MONOCOMPONENTES, CON ACABADO MATE PARA SUPERFICIES EN CONCRETO, MORTERO O FIBROCEMENTO</v>
          </cell>
          <cell r="D1695">
            <v>63955</v>
          </cell>
        </row>
        <row r="1696">
          <cell r="B1696">
            <v>9685</v>
          </cell>
          <cell r="C1696" t="str">
            <v>TUBO  EMT 3"</v>
          </cell>
          <cell r="D1696">
            <v>68347</v>
          </cell>
        </row>
        <row r="1697">
          <cell r="B1697">
            <v>9686</v>
          </cell>
          <cell r="C1697" t="str">
            <v>TUBERIA CONDUIT GALVANIZADA IMC D=2"</v>
          </cell>
          <cell r="D1697">
            <v>40889</v>
          </cell>
        </row>
        <row r="1698">
          <cell r="B1698">
            <v>9687</v>
          </cell>
          <cell r="C1698" t="str">
            <v>UNIÓN CONDUIT GALVANIZADA IMC D=2"</v>
          </cell>
          <cell r="D1698">
            <v>6400</v>
          </cell>
        </row>
        <row r="1699">
          <cell r="B1699">
            <v>9688</v>
          </cell>
          <cell r="C1699" t="str">
            <v>TUBO CONDUIT GALVANIZADO IMC 3/4"</v>
          </cell>
          <cell r="D1699">
            <v>12692</v>
          </cell>
        </row>
        <row r="1700">
          <cell r="B1700">
            <v>9689</v>
          </cell>
          <cell r="C1700" t="str">
            <v>UNIÓN CONDUIT GALVANIZADO IMC 3/4"</v>
          </cell>
          <cell r="D1700">
            <v>2550</v>
          </cell>
        </row>
        <row r="1701">
          <cell r="B1701">
            <v>9690</v>
          </cell>
          <cell r="C1701" t="str">
            <v>TUBO  EMT 1 1/4"</v>
          </cell>
          <cell r="D1701">
            <v>19677</v>
          </cell>
        </row>
        <row r="1702">
          <cell r="B1702">
            <v>9692</v>
          </cell>
          <cell r="C1702" t="str">
            <v>CABLES POSTENSADOS (Incl. Torón de 5/8" ASTM A 416, Grado 270k, anclajes de acuerdo con planos, ductos metálicos galvanizados, equipo para inyectar (Bomba+Mezclador), ... Ver Observaciones</v>
          </cell>
          <cell r="D1702">
            <v>3213</v>
          </cell>
        </row>
        <row r="1703">
          <cell r="B1703">
            <v>9694</v>
          </cell>
          <cell r="C1703" t="str">
            <v>MORTERO SIN CONTRACCIÓN DE ALTAS RESISTENCIAS</v>
          </cell>
          <cell r="D1703">
            <v>9954</v>
          </cell>
        </row>
        <row r="1704">
          <cell r="B1704">
            <v>9695</v>
          </cell>
          <cell r="C1704" t="str">
            <v>LIMPIEZA GRADO DE LIMPIEZA SEGÚN NORMA SSPC-SP1 - LIMPIEZA CON SOLVENTES PARA ESTRUCTURA PESADA</v>
          </cell>
          <cell r="D1704">
            <v>298</v>
          </cell>
        </row>
        <row r="1705">
          <cell r="B1705">
            <v>9696</v>
          </cell>
          <cell r="C1705" t="str">
            <v>LIMPIEZA GRADO DE LIMPIEZA SEGÚN NORMA SSPC-SP2 - LIMPIEZA MANUAL PARA ESTRUCTURA PESADA</v>
          </cell>
          <cell r="D1705">
            <v>345</v>
          </cell>
        </row>
        <row r="1706">
          <cell r="B1706">
            <v>9697</v>
          </cell>
          <cell r="C1706" t="str">
            <v>LIMPIEZA GRADO DE LIMPIEZA SEGÚN NORMA SSPC-SP3 - LIMPIEZA CON HERRAMIENTAS ELÉCTRICAS PARA ESTRUCTURA PESADA</v>
          </cell>
          <cell r="D1706">
            <v>381</v>
          </cell>
        </row>
        <row r="1707">
          <cell r="B1707">
            <v>9698</v>
          </cell>
          <cell r="C1707" t="str">
            <v>LIMPIEZA GRADO DE LIMPIEZA SEGÚN NORMA SSPC-SP5 - LIMPIEZA CON ABRASIVO METAL BLANCO PARA ESTRUCTURA PESADA</v>
          </cell>
          <cell r="D1707">
            <v>411</v>
          </cell>
        </row>
        <row r="1708">
          <cell r="B1708">
            <v>9699</v>
          </cell>
          <cell r="C1708" t="str">
            <v>LIMPIEZA GRADO DE LIMPIEZA SEGÚN NORMA SSPC-SP7 - LIMPIEZA CON CHORRO ABRASIVO BRUSH-OFF PARA ESTRUCTURA PESADA</v>
          </cell>
          <cell r="D1708">
            <v>428</v>
          </cell>
        </row>
        <row r="1709">
          <cell r="B1709">
            <v>9700</v>
          </cell>
          <cell r="C1709" t="str">
            <v>LIMPIEZA GRADO DE LIMPIEZA SEGÚN NORMA SSPC-SP6 - LIMPIEZA CON CHORRO ABRASIVO COMERCIAL PARA ESTRUCTURA PESADA</v>
          </cell>
          <cell r="D1709">
            <v>428</v>
          </cell>
        </row>
        <row r="1710">
          <cell r="B1710">
            <v>9701</v>
          </cell>
          <cell r="C1710" t="str">
            <v>LIMPIEZA GRADO DE LIMPIEZA SEGÚN NORMA SSPC-SP10 - LIMPIEZA CON CHORRO ABRASIVO METAL CASI BLANCO PARA ESTRUCTURA PESADA</v>
          </cell>
          <cell r="D1710">
            <v>470</v>
          </cell>
        </row>
        <row r="1711">
          <cell r="B1711">
            <v>9704</v>
          </cell>
          <cell r="C1711" t="str">
            <v>ESCOLTA - COSTO POR ESCOLTA EN CADA RECORRIDO EN PERÍMETRO URBANO</v>
          </cell>
          <cell r="D1711">
            <v>48950</v>
          </cell>
        </row>
        <row r="1712">
          <cell r="B1712">
            <v>9705</v>
          </cell>
          <cell r="C1712" t="str">
            <v>TRANSPORTE DE EQUIPO DE UNA TONELADA POR VIAJE DIURNO SIN ESCOLTA</v>
          </cell>
          <cell r="D1712">
            <v>192742</v>
          </cell>
        </row>
        <row r="1713">
          <cell r="B1713">
            <v>9706</v>
          </cell>
          <cell r="C1713" t="str">
            <v>TRANSPORTE DE EQUIPO DE CINCO TONELADAS POR VIAJE DIURNO SIN ESCOLTA</v>
          </cell>
          <cell r="D1713">
            <v>398334</v>
          </cell>
        </row>
        <row r="1714">
          <cell r="B1714">
            <v>9707</v>
          </cell>
          <cell r="C1714" t="str">
            <v>TRANSPORTE DE EQUIPO DE DIEZ TONELADAS POR VIAJE DIURNO SIN ESCOLTA</v>
          </cell>
          <cell r="D1714">
            <v>655324</v>
          </cell>
        </row>
        <row r="1715">
          <cell r="B1715">
            <v>9708</v>
          </cell>
          <cell r="C1715" t="str">
            <v>TRANSPORTE DE EQUIPO DE QUINCE TONELADAS POR VIAJE DIURNO SIN ESCOLTA</v>
          </cell>
          <cell r="D1715">
            <v>912313</v>
          </cell>
        </row>
        <row r="1716">
          <cell r="B1716">
            <v>9709</v>
          </cell>
          <cell r="C1716" t="str">
            <v>TARIFA MES - PERSONAL TÉCNICO - TOPÓGRAFO INSPECTOR HORARIO NOCTURNO (NO INCLUYE FACTOR DE PRESTACIONES)</v>
          </cell>
          <cell r="D1716">
            <v>4174200</v>
          </cell>
        </row>
        <row r="1717">
          <cell r="B1717">
            <v>9710</v>
          </cell>
          <cell r="C1717" t="str">
            <v>TARIFA MES - PERSONAL TÉCNICO - LABORATORISTA INSPECTOR HORARIO NOCTURNO (NO INCLUYE FACTOR DE PRESTACIONES)</v>
          </cell>
          <cell r="D1717">
            <v>3697650</v>
          </cell>
        </row>
        <row r="1718">
          <cell r="B1718">
            <v>9711</v>
          </cell>
          <cell r="C1718" t="str">
            <v>TARIFA MES - PERSONAL TÉCNICO - INSPECTOR 2 HORARIO NOCTURNO (NO INCLUYE FACTOR DE PRESTACIONES)</v>
          </cell>
          <cell r="D1718">
            <v>2733750</v>
          </cell>
        </row>
        <row r="1719">
          <cell r="B1719">
            <v>9712</v>
          </cell>
          <cell r="C1719" t="str">
            <v>TARIFA MES - PERSONAL AUXILIAR TÉCNICO - CADENERO 1 - HORARIO NOCTURNO (NO INCLUYE FACTOR DE PRESTACIONES)</v>
          </cell>
          <cell r="D1719">
            <v>2587950</v>
          </cell>
        </row>
        <row r="1720">
          <cell r="B1720">
            <v>9713</v>
          </cell>
          <cell r="C1720" t="str">
            <v>TARIFA MES - PERSONAL AUXILIAR TÉCNICO - CADENERO 2 - HORARIO NOCTURNO (NO INCLUYE FACTOR DE PRESTACIONES)</v>
          </cell>
          <cell r="D1720">
            <v>2254500</v>
          </cell>
        </row>
        <row r="1721">
          <cell r="B1721">
            <v>9714</v>
          </cell>
          <cell r="C1721" t="str">
            <v>TARIFA MES - PERSONAL AUXILIAR TÉCNICO -  CONDUCTOR O MOTORISTA - HORARIO NOCTURNO (No incluye Factor de Prestaciones)</v>
          </cell>
          <cell r="D1721">
            <v>1875150</v>
          </cell>
        </row>
        <row r="1722">
          <cell r="B1722">
            <v>9715</v>
          </cell>
          <cell r="C1722" t="str">
            <v>TARIFA MES - PERSONAL DE OBRA - MAESTRO DE OBRA - HORARIO NOCTURNO (NO INCLUYE FACTOR DE PRESTACIONES)</v>
          </cell>
          <cell r="D1722">
            <v>4698000</v>
          </cell>
        </row>
        <row r="1723">
          <cell r="B1723">
            <v>9717</v>
          </cell>
          <cell r="C1723" t="str">
            <v>MEZCLA ASFÁLTICA EN FRÍO</v>
          </cell>
          <cell r="D1723">
            <v>2068815</v>
          </cell>
        </row>
        <row r="1724">
          <cell r="B1724">
            <v>9720</v>
          </cell>
          <cell r="C1724" t="str">
            <v>DETERMINACIÓN DE LA RESISTENCIA DE MORTEROS DE CEMENTO HIDRÁULICO A LA COMPRESIÓN, USANDO CUBOS DE 50 MM DE LADO (UNIDAD). Norma técnica: ASTMC109 C109M NTC 220  INV E323.</v>
          </cell>
          <cell r="D1724">
            <v>11305</v>
          </cell>
        </row>
        <row r="1725">
          <cell r="B1725">
            <v>9721</v>
          </cell>
          <cell r="C1725" t="str">
            <v>ESTACIÓN DE TOPOGRAFÍA CON TRÍPODE, DOS BASTONES, DOS PRISMAS CON PORTAPRISMA</v>
          </cell>
          <cell r="D1725">
            <v>2206167</v>
          </cell>
        </row>
        <row r="1726">
          <cell r="B1726">
            <v>9722</v>
          </cell>
          <cell r="C1726" t="str">
            <v>SISTEMA GPS, BASE, ROVER Y COLECTOR DE DATOS</v>
          </cell>
          <cell r="D1726">
            <v>8089278</v>
          </cell>
        </row>
        <row r="1727">
          <cell r="B1727">
            <v>9723</v>
          </cell>
          <cell r="C1727" t="str">
            <v>HIDROFUGANTE - PROTECTOR DEL CONCRETO - con ingrediente activo 100% en base a siliconas órganoreactivas de alta penetración</v>
          </cell>
          <cell r="D1727">
            <v>22255</v>
          </cell>
        </row>
        <row r="1728">
          <cell r="B1728">
            <v>9724</v>
          </cell>
          <cell r="C1728" t="str">
            <v>PORTÁTILES - Procesador minimo: intel, Core i3 4005U, celeron o similar, Memoria RAM de 4 GB(2x2048 MB) Disco duro de 500gb a 7200 rpm Pantalla LED HP BrightView widescreen alta definición con 35,6 cm</v>
          </cell>
          <cell r="D1728">
            <v>154700</v>
          </cell>
        </row>
        <row r="1729">
          <cell r="B1729">
            <v>9725</v>
          </cell>
          <cell r="C1729" t="str">
            <v>IMPRESORA MULTIFUNCIONAL MONOCROMÁTICA 4 en 1, COPIADORA, IMPRESORA, SCANER Y FAX. 35 ppm, RENDIMIENTO 5000 PAG.</v>
          </cell>
          <cell r="D1729">
            <v>81905</v>
          </cell>
        </row>
        <row r="1730">
          <cell r="B1730">
            <v>9726</v>
          </cell>
          <cell r="C1730" t="str">
            <v>INSECTICIDA</v>
          </cell>
          <cell r="D1730">
            <v>33400</v>
          </cell>
        </row>
        <row r="1731">
          <cell r="B1731">
            <v>9727</v>
          </cell>
          <cell r="C1731" t="str">
            <v>CÁMARA DIGITAL COMPACTA MÍNIMO 16.2 MEGAPIXELES, MEMORIA DE 8 GB, VÍDEO HD CON PAUSA Y ZOOM (DIA)</v>
          </cell>
          <cell r="D1731">
            <v>105422</v>
          </cell>
        </row>
        <row r="1732">
          <cell r="B1732">
            <v>9728</v>
          </cell>
          <cell r="C1732" t="str">
            <v>POSTE METALICO H=12m BRAZO SENCILLO PINTADO</v>
          </cell>
          <cell r="D1732">
            <v>3444567</v>
          </cell>
        </row>
        <row r="1733">
          <cell r="B1733">
            <v>9733</v>
          </cell>
          <cell r="C1733" t="str">
            <v>MALLA PARA GAVIÓN CALIBRE 13.0 HUECO DE 8 cm x 10 cm (7.5 cm x 7.5 cm) de 2m x 1m x 1m</v>
          </cell>
          <cell r="D1733">
            <v>89250</v>
          </cell>
        </row>
        <row r="1734">
          <cell r="B1734">
            <v>9736</v>
          </cell>
          <cell r="C1734" t="str">
            <v>JUNTA DE DILATACIÓN - TRAMOS DE 1.00 m (Movimiento +/- 25 mm)</v>
          </cell>
          <cell r="D1734">
            <v>618800</v>
          </cell>
        </row>
        <row r="1735">
          <cell r="B1735">
            <v>9743</v>
          </cell>
          <cell r="C1735" t="str">
            <v>PRUEBA DE HERMETICIDAD POR EL MÉTODO DE PRESIÓN POSITIVA CON AIRE PARA REDES DE ALCANTARILLADO - TRAMOS DE Ø 6" A Ø 12"</v>
          </cell>
          <cell r="D1735">
            <v>535500</v>
          </cell>
        </row>
        <row r="1736">
          <cell r="B1736">
            <v>9744</v>
          </cell>
          <cell r="C1736" t="str">
            <v>PRUEBA DE HERMETICIDAD POR EL MÉTODO DE PRESIÓN POSITIVA CON AIRE PARA REDES DE ALCANTARILLADO - TRAMOS DE Ø 14" A Ø 24"</v>
          </cell>
          <cell r="D1736">
            <v>654500</v>
          </cell>
        </row>
        <row r="1737">
          <cell r="B1737">
            <v>9745</v>
          </cell>
          <cell r="C1737" t="str">
            <v>PRUEBA DE HERMETICIDAD POR EL MÉTODO DE PRESIÓN POSITIVA CON AIRE PARA REDES DE ALCANTARILLADO - TRAMOS DE Ø 27" A Ø 40"</v>
          </cell>
          <cell r="D1737">
            <v>773500</v>
          </cell>
        </row>
        <row r="1738">
          <cell r="B1738">
            <v>9746</v>
          </cell>
          <cell r="C1738" t="str">
            <v>PRUEBA DE HERMETICIDAD POR EL MÉTODO DE PRESIÓN POSITIVA CON AIRE PARA REDES DE ALCANTARILLADO - TRAMOS DE Ø 42" A Ø 50"</v>
          </cell>
          <cell r="D1738">
            <v>892500</v>
          </cell>
        </row>
        <row r="1739">
          <cell r="B1739">
            <v>9747</v>
          </cell>
          <cell r="C1739" t="str">
            <v>RAJÓN = 6" A 12" (15 - 30 cm)</v>
          </cell>
          <cell r="D1739">
            <v>47600</v>
          </cell>
        </row>
        <row r="1740">
          <cell r="B1740">
            <v>9752</v>
          </cell>
          <cell r="C1740" t="str">
            <v>MARTILLO DEMOLEDOR ELÉCTRICO - POTENCIA DE 1920 A 2200 WATTS - GOLPES POR MINUTO DE 860 A 2000</v>
          </cell>
          <cell r="D1740">
            <v>8925</v>
          </cell>
        </row>
        <row r="1741">
          <cell r="B1741">
            <v>9754</v>
          </cell>
          <cell r="C1741" t="str">
            <v>PINTURA (LÁTEX) ACRÍLICA BASE AGUA - Pintura base agua con tecnología acrílica avanzada de uso exterior que ofrece protección a rayos ultravioleta y factores climáticos.</v>
          </cell>
          <cell r="D1741">
            <v>76525</v>
          </cell>
        </row>
        <row r="1742">
          <cell r="B1742">
            <v>9764</v>
          </cell>
          <cell r="C1742" t="str">
            <v>TUBO CONDUIT GALVANIZADO IMC 3"</v>
          </cell>
          <cell r="D1742">
            <v>81026</v>
          </cell>
        </row>
        <row r="1743">
          <cell r="B1743">
            <v>9765</v>
          </cell>
          <cell r="C1743" t="str">
            <v>TUBO METÁLICO RIGID GALVANIZADO DE 6"</v>
          </cell>
          <cell r="D1743">
            <v>399568</v>
          </cell>
        </row>
        <row r="1744">
          <cell r="B1744">
            <v>9766</v>
          </cell>
          <cell r="C1744" t="str">
            <v>CONECTOR MECÁNICO GD. CUERPO: DOBLE Y PERNO DE SUJECIÓN EN U. TUBO DE 3" VARILLA 3" - 3 1/2", 4 SOL - 2/0 STR</v>
          </cell>
          <cell r="D1744">
            <v>119000</v>
          </cell>
        </row>
        <row r="1745">
          <cell r="B1745">
            <v>9767</v>
          </cell>
          <cell r="C1745" t="str">
            <v>CONECTOR MECÁNICO GD. CUERPO: DOBLE Y PERNO DE SUJECIÓN EN U. TUBO DE 6" , 4 SOL - 2/0 STR</v>
          </cell>
          <cell r="D1745">
            <v>119000</v>
          </cell>
        </row>
        <row r="1746">
          <cell r="B1746">
            <v>9768</v>
          </cell>
          <cell r="C1746" t="str">
            <v>PASO PLÁSTICO EN POLIPROPILENO DE ALTO IMPACTO CON MATERIAL ORIGINAL. DE 0.40m DE ANCHO x 0.30m DE FONDO x 3.5cm DE GROSOR. Libre de todo mantenimiento de anticorrosivo de inmunizantes y de pintura.</v>
          </cell>
          <cell r="D1746">
            <v>89350</v>
          </cell>
        </row>
        <row r="1747">
          <cell r="B1747">
            <v>9773</v>
          </cell>
          <cell r="C1747" t="str">
            <v>CABLE ACERO GALVANIZADO A.A 6 x 19 DE 5/8 EN TRAMOS SEGÚN PLANOS, POR VIGAS. Incl. TORON DE 5/8"</v>
          </cell>
          <cell r="D1747">
            <v>16839</v>
          </cell>
        </row>
        <row r="1748">
          <cell r="B1748">
            <v>9774</v>
          </cell>
          <cell r="C1748" t="str">
            <v>APOYO ELASTOMÉRICO DE 30x30x5,0cm CON 4 REFUERZOS INTERNOS DE 1/8" A-36. DUREZA 60 SHORE A, ESFUERZO DE COMPRESIÓN APOYOS DE 112 Kg/cm2.</v>
          </cell>
          <cell r="D1748">
            <v>310055</v>
          </cell>
        </row>
        <row r="1749">
          <cell r="B1749">
            <v>9775</v>
          </cell>
          <cell r="C1749" t="str">
            <v>APOYO ELASTOMÉRICO DE 20x20x5,0cm CON 4 REFUERZOS INTERNOS DE 1/8" A-36. DUREZA 60 SHORE A, ESFUERZO DE COMPRESIÓN APOYOS DE 112 Kg/cm2.</v>
          </cell>
          <cell r="D1749">
            <v>138040</v>
          </cell>
        </row>
        <row r="1750">
          <cell r="B1750">
            <v>9789</v>
          </cell>
          <cell r="C1750" t="str">
            <v>SEÑAL ELEVADA BS, TABLERO 3.097m x 2.228m REFLECTIVO DIAMANTE, SOPORTE EN TUBO GALVANIZADO DE 12" EN 7m. CERCHA EN TUBO DE 4" EN 3mm Y 2" EN 2mm. INCL. SUMINIST. E INSTALAC</v>
          </cell>
          <cell r="D1750">
            <v>6571422</v>
          </cell>
        </row>
        <row r="1751">
          <cell r="B1751">
            <v>9790</v>
          </cell>
          <cell r="C1751" t="str">
            <v>SEÑAL INFORMATIVA SI-05, TABLERO 1.401m x 0.512m REFLECTIVO ALTA INTENSIDAD, PEDESTAL EN ÁNGULO DE 2"x2"x1/4" H= 2.60m EN PINTURA ELECTROSTÁTICA. INCL. SUMINIST. E INSTALAC</v>
          </cell>
          <cell r="D1751">
            <v>975800</v>
          </cell>
        </row>
        <row r="1752">
          <cell r="B1752">
            <v>9791</v>
          </cell>
          <cell r="C1752" t="str">
            <v>SEÑAL INFORMATIVA SI-05, TABLERO 1.167m x 0.512m REFLECTIVO ALTA INTENSIDAD, PEDESTAL EN ÁNGULO DE 2"x2"x1/4" H= 2.60m EN PINTURA ELECTROSTÁTICA. INCL. SUMINIST. E INSTALAC</v>
          </cell>
          <cell r="D1752">
            <v>644555</v>
          </cell>
        </row>
        <row r="1753">
          <cell r="B1753">
            <v>9792</v>
          </cell>
          <cell r="C1753" t="str">
            <v>SEÑAL INFORMATIVA SI-05, TABLERO 1.190m x 0.512m REFLECTIVO ALTA INTENSIDAD, PEDESTAL EN ÁNGULO DE 2"x2"x1/4" H= 2.60m EN PINTURA ELECTROSTÁTICA. INCL. SUMINIST. E INSTALAC</v>
          </cell>
          <cell r="D1753">
            <v>644555</v>
          </cell>
        </row>
        <row r="1754">
          <cell r="B1754">
            <v>9796</v>
          </cell>
          <cell r="C1754" t="str">
            <v>SEÑAL ELEVADA BS, TABLERO 2.414m x 1.380m REFLECTIVO DIAMANTE, SOPORTE EN TUBO GALVANIZADO DE 12" EN 7m. CERCHA EN TUBO DE 4" EN 3mm Y 2" EN 2mm. INCL. SUMINIST. E INSTALAC</v>
          </cell>
          <cell r="D1754">
            <v>6571422</v>
          </cell>
        </row>
        <row r="1755">
          <cell r="B1755">
            <v>9797</v>
          </cell>
          <cell r="C1755" t="str">
            <v>SEÑAL ELEVADA BS, TABLERO 3.322m x 2.111m REFLECTIVO DIAMANTE, SOPORTE EN TUBO GALVANIZADO DE 12" EN 7m. CERCHA EN TUBO DE 4" EN 3mm Y 2" EN 2mm. INCL. SUMINIST. E INSTALAC</v>
          </cell>
          <cell r="D1755">
            <v>7473955</v>
          </cell>
        </row>
        <row r="1756">
          <cell r="B1756">
            <v>9798</v>
          </cell>
          <cell r="C1756" t="str">
            <v>REEMPLAZO DE TABLERO SEÑAL ELEVADA BS, POR TABLERO GALVANIZADO  CALIBRE 20 3.914m x 1.972m REFLECTIVO DIAMANTE. INCL. SUMINIST. E INSTALAC</v>
          </cell>
          <cell r="D1756">
            <v>4122922</v>
          </cell>
        </row>
        <row r="1757">
          <cell r="B1757">
            <v>9799</v>
          </cell>
          <cell r="C1757" t="str">
            <v>SEÑAL INFORMATIVA SI-05C, TABLERO 60.64cm x 82.50cm REFLECTIVO ALTA INTENSIDAD, PEDESTAL EN ÁNGULO DE 2"x2"x1/4" H= 2.60m EN PINTURA ELECTROSTÁTICA. INCL. SUMINIST. E INSTALAC</v>
          </cell>
          <cell r="D1757">
            <v>428400</v>
          </cell>
        </row>
        <row r="1758">
          <cell r="B1758">
            <v>9800</v>
          </cell>
          <cell r="C1758" t="str">
            <v>SEÑAL INFORMATIVA SI-05C, TABLERO 75.09cm x 82.50cm REFLECTIVO ALTA INTENSIDAD, PEDESTAL EN ÁNGULO DE 2"x2"x1/4" H= 2.60m EN PINTURA ELECTROSTÁTICA. INCL. SUMINIST. E INSTALAC</v>
          </cell>
          <cell r="D1758">
            <v>493850</v>
          </cell>
        </row>
        <row r="1759">
          <cell r="B1759">
            <v>9801</v>
          </cell>
          <cell r="C1759" t="str">
            <v>SEÑAL INFORMATIVA SI-05C, TABLERO 76.09cm x 97.51cm REFLECTIVO ALTA INTENSIDAD, PEDESTAL EN ÁNGULO DE 2"x2"x1/4" H= 2.60m EN PINTURA ELECTROSTÁTICA. INCL. SUMINIST. E INSTALAC</v>
          </cell>
          <cell r="D1759">
            <v>493850</v>
          </cell>
        </row>
        <row r="1760">
          <cell r="B1760">
            <v>9802</v>
          </cell>
          <cell r="C1760" t="str">
            <v>SEÑAL INFORMATIVA SI-05C, TABLERO 75.01cm x 82.50cm REFLECTIVO ALTA INTENSIDAD, PEDESTAL EN ÁNGULO DE 2"x2"x1/4" H= 2.60m EN PINTURA ELECTROSTÁTICA. INCL. SUMINIST. E INSTALAC</v>
          </cell>
          <cell r="D1760">
            <v>493850</v>
          </cell>
        </row>
        <row r="1761">
          <cell r="B1761">
            <v>9804</v>
          </cell>
          <cell r="C1761" t="str">
            <v>SEÑAL INFORMATIVA SI-05, TABLERO 1.119m x 0.512m REFLECTIVO ALTA INTENSIDAD, PEDESTAL EN ÁNGULO DE 2"x2"x1/4" H= 2.60m EN PINTURA ELECTROSTÁTICA. INCL. SUMINIST. E INSTALAC</v>
          </cell>
          <cell r="D1761">
            <v>668780</v>
          </cell>
        </row>
        <row r="1762">
          <cell r="B1762">
            <v>9813</v>
          </cell>
          <cell r="C1762" t="str">
            <v>CIELO RASO EN BANDEJA TILE DE 610 mm x 610mm EN ALUZINC PERFORADO PERFIL CLP INCLUYE PERFILES DE FIJACION SISTEMA DE SUSPENSION Y ESPACIO PARA LAMPARAS. SUMINISTRO E INSTALACIÓN</v>
          </cell>
          <cell r="D1762">
            <v>160636</v>
          </cell>
        </row>
        <row r="1763">
          <cell r="B1763">
            <v>9817</v>
          </cell>
          <cell r="C1763" t="str">
            <v>VENTANAS EN ALUMINIO TIPO LENHER DE 1,20m x 0,30m CON ALFAJIA EN ALUMINIO Y VIDRIO LAMINADO DE 3+3 (6 mm). SUMINISTRO E INSTALACIÓN</v>
          </cell>
          <cell r="D1763">
            <v>335167</v>
          </cell>
        </row>
        <row r="1764">
          <cell r="B1764">
            <v>9819</v>
          </cell>
          <cell r="C1764" t="str">
            <v>VINILO ADHESIVO FABRICADA EN LÁMINA DE ALUMINIO ANODIZADO 1.5mm PARA RUTEROS VALLA "SALIDA GRACIAS OTROS DESTINOS"(275cm x 31,6cm) SEGÚN MANUAL DE IMAGEN DE TRANSMILENIO. SUMINISTRO E INSTALACIÓN.</v>
          </cell>
          <cell r="D1764">
            <v>1532143</v>
          </cell>
        </row>
        <row r="1765">
          <cell r="B1765">
            <v>9822</v>
          </cell>
          <cell r="C1765" t="str">
            <v>PINTURA SILOXANO MONO-COMPONENTE. ALTA ADHERENCIA, ALTA RESISTENCIA A LOS GRAFFITIS, A LOS RAYOS UV, ALTA LAVABILIDAD. NO REQUIERE DILUCIÓN. (6 - 10 M2 / Gl   @ 15 mils.</v>
          </cell>
          <cell r="D1765">
            <v>535927</v>
          </cell>
        </row>
        <row r="1766">
          <cell r="B1766">
            <v>9828</v>
          </cell>
          <cell r="C1766" t="str">
            <v>MEZCLA ASFÁLTICA EN CALIENTE DE ALTO MÓDULO MAM-20 CON CEMENTO ASFÁLTICO TIPO V</v>
          </cell>
          <cell r="D1766">
            <v>696031</v>
          </cell>
        </row>
        <row r="1767">
          <cell r="B1767">
            <v>9832</v>
          </cell>
          <cell r="C1767" t="str">
            <v>DENSIDAD BULK DEL LLENANTE MINERAL EN KEROSENE. Norma técnica: INV E-225-13.</v>
          </cell>
          <cell r="D1767">
            <v>117810</v>
          </cell>
        </row>
        <row r="1768">
          <cell r="B1768">
            <v>9833</v>
          </cell>
          <cell r="C1768" t="str">
            <v>TARIFA HORA - PERSONAL DE OBRA - OFICIAL NOCTURNO (INCLUYE FACTOR DE PRESTACIONES)</v>
          </cell>
          <cell r="D1768">
            <v>15000</v>
          </cell>
        </row>
        <row r="1769">
          <cell r="B1769">
            <v>9834</v>
          </cell>
          <cell r="C1769" t="str">
            <v>SERVICIO TELEFONIA LOCAL ILIMITADA E INTERNET ILIMITADO VELOCIDAD PROMEDIO (50-500 MB) ESTRATOS 1 Y 2</v>
          </cell>
          <cell r="D1769">
            <v>104900</v>
          </cell>
        </row>
        <row r="1770">
          <cell r="B1770">
            <v>9835</v>
          </cell>
          <cell r="C1770" t="str">
            <v>SERVICIO TELEFONIA LOCAL ILIMITADA E INTERNET ILIMITADO VELOCIDAD PROMEDIO (80-500 MB) ESTRATO 3</v>
          </cell>
          <cell r="D1770">
            <v>142400</v>
          </cell>
        </row>
        <row r="1771">
          <cell r="B1771">
            <v>9836</v>
          </cell>
          <cell r="C1771" t="str">
            <v>SERVICIO TELEFONIA LOCAL ILIMITADA E INTERNET ILIMITADO VELOCIDAD PROMEDIO (80-500 MB) ESTRATO 4</v>
          </cell>
          <cell r="D1771">
            <v>152400</v>
          </cell>
        </row>
        <row r="1772">
          <cell r="B1772">
            <v>9837</v>
          </cell>
          <cell r="C1772" t="str">
            <v>SERVICIO TELEFONIA LOCAL ILIMITADA E INTERNET ILIMITADO VELOCIDAD PROMEDIO (80-500 MB) ESTRATO 5</v>
          </cell>
          <cell r="D1772">
            <v>152400</v>
          </cell>
        </row>
        <row r="1773">
          <cell r="B1773">
            <v>9838</v>
          </cell>
          <cell r="C1773" t="str">
            <v>SERVICIO TELEFONIA LOCAL ILIMITADA E INTERNET ILIMITADO VELOCIDAD PROMEDIO (80-500 MB) ESTRATO 6</v>
          </cell>
          <cell r="D1773">
            <v>152400</v>
          </cell>
        </row>
        <row r="1774">
          <cell r="B1774">
            <v>9839</v>
          </cell>
          <cell r="C1774" t="str">
            <v>LEVANTAMIENTO DE ACTAS DE FACHADA (Incluye personal, logística, papelería, fotografía)</v>
          </cell>
          <cell r="D1774">
            <v>11190</v>
          </cell>
        </row>
        <row r="1775">
          <cell r="B1775">
            <v>9840</v>
          </cell>
          <cell r="C1775" t="str">
            <v>EDICIÓN DE INFORME MENSUAL DE INTERVENTORÍA O CONSULTORÍA. Incluye 4 tapas plastificadas tamaño carta color blanco, con 6 tornillos, hojas de papel bond tamaño carta 75 gramos, 170 folios</v>
          </cell>
          <cell r="D1775">
            <v>219000</v>
          </cell>
        </row>
        <row r="1776">
          <cell r="B1776">
            <v>9842</v>
          </cell>
          <cell r="C1776" t="str">
            <v>CUBIERTA DE VAGÓN LISA TIPO SÁNDWICH DECK EN ALUZINC CALIBRE 26 (SUM. E INSTAL.) PINTADA AL HORNO POR LAS DOS CARAS COLOR A ELEGIR CON AISLAMIENTO ACÚSTICO EN FIBRA DE VIDRIO DE 30mm CON SUS RESPEC</v>
          </cell>
          <cell r="D1776">
            <v>185779</v>
          </cell>
        </row>
        <row r="1777">
          <cell r="B1777">
            <v>9845</v>
          </cell>
          <cell r="C1777" t="str">
            <v>SPLP - EXTRACCIÓN DE METALES PESADOS. Norma técnica: EPA SW 846 1312 .</v>
          </cell>
          <cell r="D1777">
            <v>142800</v>
          </cell>
        </row>
        <row r="1778">
          <cell r="B1778">
            <v>9846</v>
          </cell>
          <cell r="C1778" t="str">
            <v>ENSAYO DE LIXIVIACIÓN - BARIO. Norma técnica: SM 3120 B.</v>
          </cell>
          <cell r="D1778">
            <v>59151</v>
          </cell>
        </row>
        <row r="1779">
          <cell r="B1779">
            <v>9847</v>
          </cell>
          <cell r="C1779" t="str">
            <v>ENSAYO DE LIXIVIACIÓN - ARSENICO. Norma técnica: SM 3120 B.</v>
          </cell>
          <cell r="D1779">
            <v>59151</v>
          </cell>
        </row>
        <row r="1780">
          <cell r="B1780">
            <v>9848</v>
          </cell>
          <cell r="C1780" t="str">
            <v>ENSAYO DE LIXIVIACIÓN - CROMO. Norma técnica: SM 3120 B.</v>
          </cell>
          <cell r="D1780">
            <v>59151</v>
          </cell>
        </row>
        <row r="1781">
          <cell r="B1781">
            <v>9849</v>
          </cell>
          <cell r="C1781" t="str">
            <v>ENSAYO DE LIXIVIACIÓN - COBRE. Norma técnica: SM 3120 B.</v>
          </cell>
          <cell r="D1781">
            <v>53550</v>
          </cell>
        </row>
        <row r="1782">
          <cell r="B1782">
            <v>9850</v>
          </cell>
          <cell r="C1782" t="str">
            <v>ENSAYO DE LIXIVIACIÓN - MOLIBDENO. Norma técnica: SM 3120 B.</v>
          </cell>
          <cell r="D1782">
            <v>53550</v>
          </cell>
        </row>
        <row r="1783">
          <cell r="B1783">
            <v>9851</v>
          </cell>
          <cell r="C1783" t="str">
            <v>ENSAYO DE LIXIVIACIÓN - NIQUEL. Norma técnica: SM 3120 B.</v>
          </cell>
          <cell r="D1783">
            <v>53550</v>
          </cell>
        </row>
        <row r="1784">
          <cell r="B1784">
            <v>9852</v>
          </cell>
          <cell r="C1784" t="str">
            <v>ENSAYO DE LIXIVIACIÓN - PLOMO. Norma técnica: SM 3120 B.</v>
          </cell>
          <cell r="D1784">
            <v>45410</v>
          </cell>
        </row>
        <row r="1785">
          <cell r="B1785">
            <v>9853</v>
          </cell>
          <cell r="C1785" t="str">
            <v>ENSAYO DE LIXIVIACIÓN - SELENIO. Norma técnica: SM 3120 B.</v>
          </cell>
          <cell r="D1785">
            <v>50456</v>
          </cell>
        </row>
        <row r="1786">
          <cell r="B1786">
            <v>9854</v>
          </cell>
          <cell r="C1786" t="str">
            <v>ENSAYO DE LIXIVIACIÓN - ZINC. Norma técnica: SM 3120 B.</v>
          </cell>
          <cell r="D1786">
            <v>53550</v>
          </cell>
        </row>
        <row r="1787">
          <cell r="B1787">
            <v>9855</v>
          </cell>
          <cell r="C1787" t="str">
            <v>ENSAYO DE LIXIVIACIÓN - CADMIO. Norma técnica: SM 3120 B.</v>
          </cell>
          <cell r="D1787">
            <v>53550</v>
          </cell>
        </row>
        <row r="1788">
          <cell r="B1788">
            <v>9856</v>
          </cell>
          <cell r="C1788" t="str">
            <v>ENSAYO DE LIXIVIACIÓN - MERCURIO. Norma técnica: SM 3120 B  / EPA 7473.</v>
          </cell>
          <cell r="D1788">
            <v>50456</v>
          </cell>
        </row>
        <row r="1789">
          <cell r="B1789">
            <v>9857</v>
          </cell>
          <cell r="C1789" t="str">
            <v>ENSAYO DE LIXIVIACIÓN - ANTIMONIO. Norma técnica: SM 3120 B  / EPA 7473.</v>
          </cell>
          <cell r="D1789">
            <v>65450</v>
          </cell>
        </row>
        <row r="1790">
          <cell r="B1790">
            <v>9860</v>
          </cell>
          <cell r="C1790" t="str">
            <v>SEÑAL TEMPORAL MÓVIL ECONÓMICA CON TRÍPODE TIPO SIO, SP, SI, SR DE (100 x 50 - 75 x 75 - 80 x 50) LÁMINA GALVANIZADA CAL. 20 Y ÁNGULOS DE 1" x 1/2" x 1/8".</v>
          </cell>
          <cell r="D1790">
            <v>333200</v>
          </cell>
        </row>
        <row r="1791">
          <cell r="B1791">
            <v>9861</v>
          </cell>
          <cell r="C1791" t="str">
            <v>BARRICADA METÁLICA CON SEÑAL DE DESVÍO O VÍA CERRADA DE 2.40 m CINTA GRADO INGENIERÍA SHEETING</v>
          </cell>
          <cell r="D1791">
            <v>322103</v>
          </cell>
        </row>
        <row r="1792">
          <cell r="B1792">
            <v>9862</v>
          </cell>
          <cell r="C1792" t="str">
            <v>PERMEABILIDAD DE SUELOS GRANULARES (CABEZA CONSTANTE). Norma técnica: INV E-130-13.</v>
          </cell>
          <cell r="D1792">
            <v>297500</v>
          </cell>
        </row>
        <row r="1793">
          <cell r="B1793">
            <v>9864</v>
          </cell>
          <cell r="C1793" t="str">
            <v>PERMEABILIDAD DEL CONCRETO AL AGUA. Norma técnica: NTC-4483-98.</v>
          </cell>
          <cell r="D1793">
            <v>358013</v>
          </cell>
        </row>
        <row r="1794">
          <cell r="B1794">
            <v>9869</v>
          </cell>
          <cell r="C1794" t="str">
            <v>DISEÑO DE MEZCLA DE SUELO - CEMENTO (NO INCLUYE PRUEBA DE DURABILIDAD)</v>
          </cell>
          <cell r="D1794">
            <v>907256</v>
          </cell>
        </row>
        <row r="1795">
          <cell r="B1795">
            <v>9873</v>
          </cell>
          <cell r="C1795" t="str">
            <v>ENSAYO DE CLASIFICACIÓN DE LOS COMPONENTES DE LOS ÁRIDOS GRUESOS RECICLADOS. Norma técnica: UNE-EN 933-11.</v>
          </cell>
          <cell r="D1795">
            <v>178500</v>
          </cell>
        </row>
        <row r="1796">
          <cell r="B1796">
            <v>9879</v>
          </cell>
          <cell r="C1796" t="str">
            <v>CONDUCTIVIDAD. Norma técnica: SM 2510 B.</v>
          </cell>
          <cell r="D1796">
            <v>7568</v>
          </cell>
        </row>
        <row r="1797">
          <cell r="B1797">
            <v>9880</v>
          </cell>
          <cell r="C1797" t="str">
            <v>OLOR. Norma técnica: SM 2150 B.</v>
          </cell>
          <cell r="D1797">
            <v>3457</v>
          </cell>
        </row>
        <row r="1798">
          <cell r="B1798">
            <v>9881</v>
          </cell>
          <cell r="C1798" t="str">
            <v>CADMIO TOTAL. Norma técnica: SM 3111 B.</v>
          </cell>
          <cell r="D1798">
            <v>42840</v>
          </cell>
        </row>
        <row r="1799">
          <cell r="B1799">
            <v>9882</v>
          </cell>
          <cell r="C1799" t="str">
            <v>COBRE TOTAL. Norma técnica: SM 3111 B.</v>
          </cell>
          <cell r="D1799">
            <v>42840</v>
          </cell>
        </row>
        <row r="1800">
          <cell r="B1800">
            <v>9883</v>
          </cell>
          <cell r="C1800" t="str">
            <v>MERCURIO TOTAL. Norma técnica: SM 3112 B.</v>
          </cell>
          <cell r="D1800">
            <v>41650</v>
          </cell>
        </row>
        <row r="1801">
          <cell r="B1801">
            <v>9884</v>
          </cell>
          <cell r="C1801" t="str">
            <v>NIQUEL TOTAL. Norma técnica: SM 3111 B.</v>
          </cell>
          <cell r="D1801">
            <v>43078</v>
          </cell>
        </row>
        <row r="1802">
          <cell r="B1802">
            <v>9885</v>
          </cell>
          <cell r="C1802" t="str">
            <v>PLOMO TOTAL. Norma técnica: SM 3111 B.</v>
          </cell>
          <cell r="D1802">
            <v>43078</v>
          </cell>
        </row>
        <row r="1803">
          <cell r="B1803">
            <v>9886</v>
          </cell>
          <cell r="C1803" t="str">
            <v>ZINC TOTAL. Norma técnica: SM 3111 B.</v>
          </cell>
          <cell r="D1803">
            <v>28560</v>
          </cell>
        </row>
        <row r="1804">
          <cell r="B1804">
            <v>9887</v>
          </cell>
          <cell r="C1804" t="str">
            <v>DUREZA TOTAL. Norma técnica: SM 2340 C.</v>
          </cell>
          <cell r="D1804">
            <v>11662</v>
          </cell>
        </row>
        <row r="1805">
          <cell r="B1805">
            <v>9888</v>
          </cell>
          <cell r="C1805" t="str">
            <v>FOSFATOS. Norma técnica: SM 4110 B.</v>
          </cell>
          <cell r="D1805">
            <v>18921</v>
          </cell>
        </row>
        <row r="1806">
          <cell r="B1806">
            <v>9896</v>
          </cell>
          <cell r="C1806" t="str">
            <v>LUMINARIA DE EMERGENCIA LED R2 2.4W 6500K  120 o 277V  180 lm DE 60 x 130 x 300 mm</v>
          </cell>
          <cell r="D1806">
            <v>73109</v>
          </cell>
        </row>
        <row r="1807">
          <cell r="B1807">
            <v>9901</v>
          </cell>
          <cell r="C1807" t="str">
            <v>CABLE MONOPOLAR DE ALUMINIO, CPT HFFR LS PARA 600 V c.a., 75°C CT, CALIBRE 4/0 AWG AA8000 (SIW)</v>
          </cell>
          <cell r="D1807">
            <v>13626</v>
          </cell>
        </row>
        <row r="1808">
          <cell r="B1808">
            <v>9902</v>
          </cell>
          <cell r="C1808" t="str">
            <v>BORNA TERMINAL DE ALUMINIO 1 HUECO, 4/0 AWG</v>
          </cell>
          <cell r="D1808">
            <v>16733</v>
          </cell>
        </row>
        <row r="1809">
          <cell r="B1809">
            <v>9905</v>
          </cell>
          <cell r="C1809" t="str">
            <v>CABLE 10 AWG EN COBRE CPR HFFR LS 600 V  75° C CT</v>
          </cell>
          <cell r="D1809">
            <v>3988</v>
          </cell>
        </row>
        <row r="1810">
          <cell r="B1810">
            <v>9906</v>
          </cell>
          <cell r="C1810" t="str">
            <v>REDUCCIÓN EMT 2" A 3/4"</v>
          </cell>
          <cell r="D1810">
            <v>11632</v>
          </cell>
        </row>
        <row r="1811">
          <cell r="B1811">
            <v>9907</v>
          </cell>
          <cell r="C1811" t="str">
            <v>CONDULETA TIPO T DE 2"</v>
          </cell>
          <cell r="D1811">
            <v>19159</v>
          </cell>
        </row>
        <row r="1812">
          <cell r="B1812">
            <v>9908</v>
          </cell>
          <cell r="C1812" t="str">
            <v>TUBERÍA CORAZA LIQUID TIGHT 3/4"</v>
          </cell>
          <cell r="D1812">
            <v>5850</v>
          </cell>
        </row>
        <row r="1813">
          <cell r="B1813">
            <v>9909</v>
          </cell>
          <cell r="C1813" t="str">
            <v>CONECTOR RECTO LIQUID TIGHT 3/4"</v>
          </cell>
          <cell r="D1813">
            <v>4050</v>
          </cell>
        </row>
        <row r="1814">
          <cell r="B1814">
            <v>9922</v>
          </cell>
          <cell r="C1814" t="str">
            <v>PISO EN MÁRMOL ROYAL VETA</v>
          </cell>
          <cell r="D1814">
            <v>135131</v>
          </cell>
        </row>
        <row r="1815">
          <cell r="B1815">
            <v>9925</v>
          </cell>
          <cell r="C1815" t="str">
            <v>CHAZO EXPANSIVO DE 5/8" x (2 1/4" - 4 1/4") PARA CONCRETO.</v>
          </cell>
          <cell r="D1815">
            <v>4290</v>
          </cell>
        </row>
        <row r="1816">
          <cell r="B1816">
            <v>9926</v>
          </cell>
          <cell r="C1816" t="str">
            <v>TUBERÍA CONDUIT PVC D=3/4"</v>
          </cell>
          <cell r="D1816">
            <v>2697</v>
          </cell>
        </row>
        <row r="1817">
          <cell r="B1817">
            <v>9928</v>
          </cell>
          <cell r="C1817" t="str">
            <v>TORNILLOS A-325</v>
          </cell>
          <cell r="D1817">
            <v>7598</v>
          </cell>
        </row>
        <row r="1818">
          <cell r="B1818">
            <v>9930</v>
          </cell>
          <cell r="C1818" t="str">
            <v>CERROJO METÁLICO CON ESCUDO EN LÁMINA DE ACERO CON LLAVE MATÁLICA</v>
          </cell>
          <cell r="D1818">
            <v>74156</v>
          </cell>
        </row>
        <row r="1819">
          <cell r="B1819">
            <v>9931</v>
          </cell>
          <cell r="C1819" t="str">
            <v>MANIJA METÁLICA (Cc 192mm - 160mm - 107mm) CROMADA O NIQUELADA</v>
          </cell>
          <cell r="D1819">
            <v>6200</v>
          </cell>
        </row>
        <row r="1820">
          <cell r="B1820">
            <v>9933</v>
          </cell>
          <cell r="C1820" t="str">
            <v>CODO 90° 1/4 CXE PVC SANITARIA D= 6"</v>
          </cell>
          <cell r="D1820">
            <v>116738</v>
          </cell>
        </row>
        <row r="1821">
          <cell r="B1821">
            <v>9934</v>
          </cell>
          <cell r="C1821" t="str">
            <v>TUBERIA PVC U.M.  EXT CORRUGADO/INT LISO U.M. NORMA NTC 3722-1 D=355MM (14")</v>
          </cell>
          <cell r="D1821">
            <v>192105</v>
          </cell>
        </row>
        <row r="1822">
          <cell r="B1822">
            <v>9935</v>
          </cell>
          <cell r="C1822" t="str">
            <v>TRAGANTE CÚPULA 5" x 4" PLÁSTICAS</v>
          </cell>
          <cell r="D1822">
            <v>10500</v>
          </cell>
        </row>
        <row r="1823">
          <cell r="B1823">
            <v>9936</v>
          </cell>
          <cell r="C1823" t="str">
            <v>TRAGANTE CÚPULA 6" x 4" EN ALUMINIO</v>
          </cell>
          <cell r="D1823">
            <v>21900</v>
          </cell>
        </row>
        <row r="1824">
          <cell r="B1824">
            <v>9937</v>
          </cell>
          <cell r="C1824" t="str">
            <v>TEE REDUCIDA PVC SOLDAR DE 1" x 1/2"</v>
          </cell>
          <cell r="D1824">
            <v>5078</v>
          </cell>
        </row>
        <row r="1825">
          <cell r="B1825">
            <v>9939</v>
          </cell>
          <cell r="C1825" t="str">
            <v>UNIÓN UNIVERSAL D=1"</v>
          </cell>
          <cell r="D1825">
            <v>11674</v>
          </cell>
        </row>
        <row r="1826">
          <cell r="B1826">
            <v>9940</v>
          </cell>
          <cell r="C1826" t="str">
            <v>VÁLVULA CHEQUE DE 1"</v>
          </cell>
          <cell r="D1826">
            <v>45812</v>
          </cell>
        </row>
        <row r="1827">
          <cell r="B1827">
            <v>9941</v>
          </cell>
          <cell r="C1827" t="str">
            <v>FLOTADOR MECÁNICO DE 1"</v>
          </cell>
          <cell r="D1827">
            <v>105572</v>
          </cell>
        </row>
        <row r="1828">
          <cell r="B1828">
            <v>9943</v>
          </cell>
          <cell r="C1828" t="str">
            <v>TABLERO TRIFASICO 42 CIRCUITOS CON PUERTA ESPACIO PARA TOTALIZADOR</v>
          </cell>
          <cell r="D1828">
            <v>383180</v>
          </cell>
        </row>
        <row r="1829">
          <cell r="B1829">
            <v>9944</v>
          </cell>
          <cell r="C1829" t="str">
            <v>CONTACTOR TRIPOLAR 110 V  AC1  18A MÁXIMO HP-60HZ</v>
          </cell>
          <cell r="D1829">
            <v>26180</v>
          </cell>
        </row>
        <row r="1830">
          <cell r="B1830">
            <v>9945</v>
          </cell>
          <cell r="C1830" t="str">
            <v>CAJA PARA 2 MEDIDORES TRIFÁSICA 57cm x 60cm x 18cm</v>
          </cell>
          <cell r="D1830">
            <v>253840</v>
          </cell>
        </row>
        <row r="1831">
          <cell r="B1831">
            <v>9948</v>
          </cell>
          <cell r="C1831" t="str">
            <v>CODO DE 90 CONDUIT PVC 3/4"</v>
          </cell>
          <cell r="D1831">
            <v>1971</v>
          </cell>
        </row>
        <row r="1832">
          <cell r="B1832">
            <v>9949</v>
          </cell>
          <cell r="C1832" t="str">
            <v>UNION PVC CONDUIT DE 3/4"</v>
          </cell>
          <cell r="D1832">
            <v>857</v>
          </cell>
        </row>
        <row r="1833">
          <cell r="B1833">
            <v>9950</v>
          </cell>
          <cell r="C1833" t="str">
            <v>PISO EN PIZARRA MULTICOLOR DE 30cm x 60cm x 7 - 10mm</v>
          </cell>
          <cell r="D1833">
            <v>92773</v>
          </cell>
        </row>
        <row r="1834">
          <cell r="B1834">
            <v>9951</v>
          </cell>
          <cell r="C1834" t="str">
            <v>INTERRUPTOR MONOFASICO TERMOMAGNÉTICO DE 16A TIPO INDUSTRIAL</v>
          </cell>
          <cell r="D1834">
            <v>16184</v>
          </cell>
        </row>
        <row r="1835">
          <cell r="B1835">
            <v>9952</v>
          </cell>
          <cell r="C1835" t="str">
            <v>INTERRUPTOR TRIFASICO TERMOMAGNETICO DE 40A TIPO INDUSTRIAL</v>
          </cell>
          <cell r="D1835">
            <v>41769</v>
          </cell>
        </row>
        <row r="1836">
          <cell r="B1836">
            <v>9953</v>
          </cell>
          <cell r="C1836" t="str">
            <v>TUBO EN ACERO INOXIDABLE DE 2 1/2" CALIBRE 16 REDONDO</v>
          </cell>
          <cell r="D1836">
            <v>41667</v>
          </cell>
        </row>
        <row r="1837">
          <cell r="B1837">
            <v>9961</v>
          </cell>
          <cell r="C1837" t="str">
            <v>LÁMINA COLABORANTE 2" CALIBRE 22 (0.75mm)</v>
          </cell>
          <cell r="D1837">
            <v>36890</v>
          </cell>
        </row>
        <row r="1838">
          <cell r="B1838">
            <v>9962</v>
          </cell>
          <cell r="C1838" t="str">
            <v>TABLA OTOBO P / FORMALETA. TABLA CEPILLADA</v>
          </cell>
          <cell r="D1838">
            <v>17133</v>
          </cell>
        </row>
        <row r="1839">
          <cell r="B1839">
            <v>9963</v>
          </cell>
          <cell r="C1839" t="str">
            <v>CODO 45° 1/8 CxE PVC SANITARIA D= 6"</v>
          </cell>
          <cell r="D1839">
            <v>56423</v>
          </cell>
        </row>
        <row r="1840">
          <cell r="B1840">
            <v>9964</v>
          </cell>
          <cell r="C1840" t="str">
            <v>CODO 90° E.L. PARA SOLDAR D= 1/2"</v>
          </cell>
          <cell r="D1840">
            <v>665</v>
          </cell>
        </row>
        <row r="1841">
          <cell r="B1841">
            <v>9966</v>
          </cell>
          <cell r="C1841" t="str">
            <v>BORNA TERMINAL DE ALUMINIO 1 HUECO BARRIL LARGO, 500 KCMIL</v>
          </cell>
          <cell r="D1841">
            <v>21896</v>
          </cell>
        </row>
        <row r="1842">
          <cell r="B1842">
            <v>9968</v>
          </cell>
          <cell r="C1842" t="str">
            <v>SEÑALES INFORMATIVAS REGLAMENTARIAS - Letreros Señalética en Trovicel.</v>
          </cell>
          <cell r="D1842">
            <v>66313</v>
          </cell>
        </row>
        <row r="1843">
          <cell r="B1843">
            <v>9972</v>
          </cell>
          <cell r="C1843" t="str">
            <v>CABLE FPLP ENCAUCHETADO 2X18 AWG</v>
          </cell>
          <cell r="D1843">
            <v>3100</v>
          </cell>
        </row>
        <row r="1844">
          <cell r="B1844">
            <v>9975</v>
          </cell>
          <cell r="C1844" t="str">
            <v>TAPÓN DE PRUEBA PVC SANITARIA D=6"</v>
          </cell>
          <cell r="D1844">
            <v>16913</v>
          </cell>
        </row>
        <row r="1845">
          <cell r="B1845">
            <v>9976</v>
          </cell>
          <cell r="C1845" t="str">
            <v>REDUCCION PVC E.L. D= 1" x 1/2" (BUJE SOLDADO)</v>
          </cell>
          <cell r="D1845">
            <v>1190</v>
          </cell>
        </row>
        <row r="1846">
          <cell r="B1846">
            <v>9977</v>
          </cell>
          <cell r="C1846" t="str">
            <v>REGISTRO DE PASO DIRECTO TIPO PESADO 1/2" EN BRONCE</v>
          </cell>
          <cell r="D1846">
            <v>63224</v>
          </cell>
        </row>
        <row r="1847">
          <cell r="B1847">
            <v>9978</v>
          </cell>
          <cell r="C1847" t="str">
            <v>TRANSFORMADOR TRIFASICO SECO 150 KVA, 11400 V - 208/120 V</v>
          </cell>
          <cell r="D1847">
            <v>14295398</v>
          </cell>
        </row>
        <row r="1848">
          <cell r="B1848">
            <v>9979</v>
          </cell>
          <cell r="C1848" t="str">
            <v>CELDA TRANSFORMADOR DE 150 KVA, 13.2 KV. CELDA METÁLICA M.T. PARA ALOJAR TRANSFORMADOR TIPO SECO DE 15 KV. EN LÁMINA COLD ROLLED CAL. 14-16 CON PINTURA EN POLVO ELECTROSTÁTICA</v>
          </cell>
          <cell r="D1848">
            <v>4641000</v>
          </cell>
        </row>
        <row r="1849">
          <cell r="B1849">
            <v>9980</v>
          </cell>
          <cell r="C1849" t="str">
            <v>CONECTORES PLUG RJ 45 PARA CABLE UTP</v>
          </cell>
          <cell r="D1849">
            <v>417</v>
          </cell>
        </row>
        <row r="1850">
          <cell r="B1850">
            <v>9981</v>
          </cell>
          <cell r="C1850" t="str">
            <v>PONCHADOR JACK PARA DATOS PARA RJ 45 - PINZA TELEFÓNICA METÁLICA</v>
          </cell>
          <cell r="D1850">
            <v>71162</v>
          </cell>
        </row>
        <row r="1851">
          <cell r="B1851">
            <v>9982</v>
          </cell>
          <cell r="C1851" t="str">
            <v>TAPA TROQUEL SENCILLO DE 12 cm</v>
          </cell>
          <cell r="D1851">
            <v>2599</v>
          </cell>
        </row>
        <row r="1852">
          <cell r="B1852">
            <v>9984</v>
          </cell>
          <cell r="C1852" t="str">
            <v>JACK PARA DATOS CATEGORÍA 6A amperios. componente blindado, ponchado a 180.</v>
          </cell>
          <cell r="D1852">
            <v>36950</v>
          </cell>
        </row>
        <row r="1853">
          <cell r="B1853">
            <v>9985</v>
          </cell>
          <cell r="C1853" t="str">
            <v>SEÑAL EN POLIESTIRENO (30cm x 20cm) FOTOLUMINISCENTE - NORMA NTC - ISO</v>
          </cell>
          <cell r="D1853">
            <v>68425</v>
          </cell>
        </row>
        <row r="1854">
          <cell r="B1854">
            <v>9986</v>
          </cell>
          <cell r="C1854" t="str">
            <v>SEÑAL EN POLIESTRIENO (30cm x 45cm) REFLECTIVO GRADO INGENIERÍA - NORMA ISO</v>
          </cell>
          <cell r="D1854">
            <v>78838</v>
          </cell>
        </row>
        <row r="1855">
          <cell r="B1855">
            <v>9987</v>
          </cell>
          <cell r="C1855" t="str">
            <v>LAMINA COLD ROLLED</v>
          </cell>
          <cell r="D1855">
            <v>3154</v>
          </cell>
        </row>
        <row r="1856">
          <cell r="B1856">
            <v>9988</v>
          </cell>
          <cell r="C1856" t="str">
            <v>PROTECCIÓN CONTRA SOBRETENSIONES TRANSITORIAS - DPS</v>
          </cell>
          <cell r="D1856">
            <v>1466198</v>
          </cell>
        </row>
        <row r="1857">
          <cell r="B1857">
            <v>9989</v>
          </cell>
          <cell r="C1857" t="str">
            <v>BISAGRA METÁLICA DE NUDO ACERO INOXIDABLE 4" x 3"  2mm</v>
          </cell>
          <cell r="D1857">
            <v>18900</v>
          </cell>
        </row>
        <row r="1858">
          <cell r="B1858">
            <v>9990</v>
          </cell>
          <cell r="C1858" t="str">
            <v>FALLEBA METÁLICA INCRUSTAR TIPO BÁSCULA 2" (pg)</v>
          </cell>
          <cell r="D1858">
            <v>25750</v>
          </cell>
        </row>
        <row r="1859">
          <cell r="B1859">
            <v>9991</v>
          </cell>
          <cell r="C1859" t="str">
            <v>TOTALIZADOR TRIFÁSICO 200 A</v>
          </cell>
          <cell r="D1859">
            <v>297500</v>
          </cell>
        </row>
        <row r="1860">
          <cell r="B1860">
            <v>9992</v>
          </cell>
          <cell r="C1860" t="str">
            <v>TUBO METÁLICO GALVANIZADO DE 3" CALIBRE 14</v>
          </cell>
          <cell r="D1860">
            <v>121670</v>
          </cell>
        </row>
        <row r="1861">
          <cell r="B1861">
            <v>9993</v>
          </cell>
          <cell r="C1861" t="str">
            <v>AGREGADOS SELECCIONADOS (TAMAÑO MÁXIMO 1") BANDAS SONORAS REDUCE VELOCIDAD.</v>
          </cell>
          <cell r="D1861">
            <v>75105</v>
          </cell>
        </row>
        <row r="1862">
          <cell r="B1862">
            <v>9994</v>
          </cell>
          <cell r="C1862" t="str">
            <v>RESINA TERMOPLÁSTICA - PINTURA TERMOPLÁSTICA</v>
          </cell>
          <cell r="D1862">
            <v>12890</v>
          </cell>
        </row>
        <row r="1863">
          <cell r="B1863">
            <v>9995</v>
          </cell>
          <cell r="C1863" t="str">
            <v xml:space="preserve">CAMIÓN CON CALDERA PARA DERRETIR EL TERMOPLÁSTICO </v>
          </cell>
          <cell r="D1863">
            <v>66728</v>
          </cell>
        </row>
        <row r="1864">
          <cell r="B1864">
            <v>9997</v>
          </cell>
          <cell r="C1864" t="str">
            <v>TRITUBO PE 100 FOPT DE 40mm (1 1/4") RDE 13.5 MULTF Rollo de 500 mt.</v>
          </cell>
          <cell r="D1864">
            <v>15827</v>
          </cell>
        </row>
        <row r="1865">
          <cell r="B1865">
            <v>9999</v>
          </cell>
          <cell r="C1865" t="str">
            <v>CANALETA METÁLICA DE 12 cm x 5 cm CON TAPA (2.40m)</v>
          </cell>
          <cell r="D1865">
            <v>17147</v>
          </cell>
        </row>
        <row r="1866">
          <cell r="B1866">
            <v>10000</v>
          </cell>
          <cell r="C1866" t="str">
            <v>CHEVRON 90 cm x 40 cm, REFLECTIVO PRISMÁTICO TIPO VII O SUPERIOR, AMARILLO LIMÓN FLUORESCENTE EN LÁMINA GALVANIZADA, PEDESTAL EN ÁNGULO. Suministro e Instalación.</v>
          </cell>
          <cell r="D1866">
            <v>285600</v>
          </cell>
        </row>
        <row r="1867">
          <cell r="B1867">
            <v>10009</v>
          </cell>
          <cell r="C1867" t="str">
            <v>PINTURA ACRÍLICA BASE AGUA (e=15mils. Incluye Suministro y Aplicación con Equipo. Incluye Microesferas)</v>
          </cell>
          <cell r="D1867">
            <v>35194</v>
          </cell>
        </row>
        <row r="1868">
          <cell r="B1868">
            <v>10010</v>
          </cell>
          <cell r="C1868" t="str">
            <v>PINTURA EN FRÍO PARA DEMARCACIÓN DE VÍAS. A= 15 cm. INCLUYE EQUIPO AUTOPROPULSADO Y MANO DE OBRA.</v>
          </cell>
          <cell r="D1868">
            <v>1601</v>
          </cell>
        </row>
        <row r="1869">
          <cell r="B1869">
            <v>10011</v>
          </cell>
          <cell r="C1869" t="str">
            <v>PINTURA DE TRÁFICO - IMPRIMANTE NEGRO</v>
          </cell>
          <cell r="D1869">
            <v>1281</v>
          </cell>
        </row>
        <row r="1870">
          <cell r="B1870">
            <v>10012</v>
          </cell>
          <cell r="C1870" t="str">
            <v>PINTURA DE TRÁFICO - IMPRIMANTE NEGRO - Incluye suministro y aplicación</v>
          </cell>
          <cell r="D1870">
            <v>26103</v>
          </cell>
        </row>
        <row r="1871">
          <cell r="B1871">
            <v>10013</v>
          </cell>
          <cell r="C1871" t="str">
            <v>FENOLES. Norma: SM 5530 B, D.</v>
          </cell>
          <cell r="D1871">
            <v>39627</v>
          </cell>
        </row>
        <row r="1872">
          <cell r="B1872">
            <v>10014</v>
          </cell>
          <cell r="C1872" t="str">
            <v>USO DEL PENETRÓMETRO DINÁMICO DE CONO EN APLICACIONES DE PAVIMENTOS A POCA PROFUNDIDAD. Norma técnica: INV E 172-13 ASTM D6951 / D6951M - 09(2015).</v>
          </cell>
          <cell r="D1872">
            <v>49980</v>
          </cell>
        </row>
        <row r="1873">
          <cell r="B1873">
            <v>10015</v>
          </cell>
          <cell r="C1873" t="str">
            <v>DETERMINACIÓN DE SUELOS EXPANSIVOS (PROBETA). Norma técnica: INV E 132-13.</v>
          </cell>
          <cell r="D1873">
            <v>57120</v>
          </cell>
        </row>
        <row r="1874">
          <cell r="B1874">
            <v>10016</v>
          </cell>
          <cell r="C1874" t="str">
            <v>DETECCIÓN DEL REFUERZO UTILIZANDO FERROSCAN (POR ELEMENTO)</v>
          </cell>
          <cell r="D1874">
            <v>172550</v>
          </cell>
        </row>
        <row r="1875">
          <cell r="B1875">
            <v>10017</v>
          </cell>
          <cell r="C1875" t="str">
            <v>DETERMINACIÓN DE LA FINURA DEL CEMENTO HIDRÁULICO POR MEDIO DEL APARATO BLAINE DE PERMEABILIDAD AL AIRE. Norma técnica:  NTC - 33  ASTM C204 .</v>
          </cell>
          <cell r="D1875">
            <v>74586</v>
          </cell>
        </row>
        <row r="1876">
          <cell r="B1876">
            <v>10018</v>
          </cell>
          <cell r="C1876" t="str">
            <v>DETERMINACIÓN DE LA VISCOSIDAD DEL ASFALTO EMPLEANDO UN VISCOSÍMETRO ROTACIONAL (UNA TEMPERATURA). Norma técnica: INV E – 717 - 13 ASTM D4402 - D4402M AASHTO T 316 – 06.</v>
          </cell>
          <cell r="D1876">
            <v>173200</v>
          </cell>
        </row>
        <row r="1877">
          <cell r="B1877">
            <v>10019</v>
          </cell>
          <cell r="C1877" t="str">
            <v>DETERMINACIÓN LÍMITE LÍQUIDO, LÍMITE PLÁSTICO E ÍNDICE DE PLASTICIDAD DE SUELOS. Norma técnica: INV E 125-13 e INV E 126-13 NTC-4630-1999.</v>
          </cell>
          <cell r="D1877">
            <v>57120</v>
          </cell>
        </row>
        <row r="1878">
          <cell r="B1878">
            <v>10020</v>
          </cell>
          <cell r="C1878" t="str">
            <v>PH DE LOS SUELOS. Norma técnica: INV E -131.</v>
          </cell>
          <cell r="D1878">
            <v>45101</v>
          </cell>
        </row>
        <row r="1879">
          <cell r="B1879">
            <v>10021</v>
          </cell>
          <cell r="C1879" t="str">
            <v>RELACIONES HUMEDAD-DENSIDAD DE MEZCLAS DE SUELO CEMENTO. Norma técnica: INV E 611-13.</v>
          </cell>
          <cell r="D1879">
            <v>151000</v>
          </cell>
        </row>
        <row r="1880">
          <cell r="B1880">
            <v>10022</v>
          </cell>
          <cell r="C1880" t="str">
            <v>HUMEDECIMIENTO Y SECADO DE MEZCLAS COMPACTADAS DE SUELO-CEMENTO. Norma técnica: INV E 612-13.</v>
          </cell>
          <cell r="D1880">
            <v>524000</v>
          </cell>
        </row>
        <row r="1881">
          <cell r="B1881">
            <v>10023</v>
          </cell>
          <cell r="C1881" t="str">
            <v>RESISTENCIA A LA COMPRESIÓN DE LOS CILINDROS MOLDEADOS DE SUELO-CEMENTO. Norma técnica: INV E 612-13.</v>
          </cell>
          <cell r="D1881">
            <v>15232</v>
          </cell>
        </row>
        <row r="1882">
          <cell r="B1882">
            <v>10024</v>
          </cell>
          <cell r="C1882" t="str">
            <v>DETERMINACIÓN DEL POTENCIAL DE CAMBIO VOLUMÉTRICO DE UN SUELO EMPLEANDO EL APARATO DE LAMBE. Norma técnica: INV E 120-13.</v>
          </cell>
          <cell r="D1882">
            <v>181500</v>
          </cell>
        </row>
        <row r="1883">
          <cell r="B1883">
            <v>10025</v>
          </cell>
          <cell r="C1883" t="str">
            <v>VACÍOS DEL LLENANTE SECO COMPACTADO. Norma técnica: INV E 229-13.</v>
          </cell>
          <cell r="D1883">
            <v>278103</v>
          </cell>
        </row>
        <row r="1884">
          <cell r="B1884">
            <v>10026</v>
          </cell>
          <cell r="C1884" t="str">
            <v>MÉTODO PARA LA DETERMINACIÓN DEL ÍNDICE DE RESISTENCIA AL PUNZONAMIENTO DE GEOTEXTILES, GEOMEMBRANAS Y PRODUCTOS RELACIONADOS. Norma técnica: ASTM D4833 D4833M - 07(2013)e1.</v>
          </cell>
          <cell r="D1884">
            <v>333200</v>
          </cell>
        </row>
        <row r="1885">
          <cell r="B1885">
            <v>10027</v>
          </cell>
          <cell r="C1885" t="str">
            <v>MÉTODO PARA LA DETERMINACIÓN DE LA RESISTENCIA AL RASGADO TRAPEZOIDAL DE GEOTEXTILES. Norma técnica: ASTM D4533 D4533M - 15.</v>
          </cell>
          <cell r="D1885">
            <v>452200</v>
          </cell>
        </row>
        <row r="1886">
          <cell r="B1886">
            <v>10028</v>
          </cell>
          <cell r="C1886" t="str">
            <v>MÉTODO PARA LA DETERMINACIÓN DE LA PERMEABILIDAD DEL AGUA DE LOS GEOTEXTILES POR MEDIO DE LA PERMITIVIDAD. Norma técnica: ASTM D4491 D4491M - 17.</v>
          </cell>
          <cell r="D1886">
            <v>232645</v>
          </cell>
        </row>
        <row r="1887">
          <cell r="B1887">
            <v>10032</v>
          </cell>
          <cell r="C1887" t="str">
            <v>TRANSFORMADOR  SECO CLASE F TRIFASICO DE 45 KVA, 11.4/0.480-277 KV ZCC 4%</v>
          </cell>
          <cell r="D1887">
            <v>21655271</v>
          </cell>
        </row>
        <row r="1888">
          <cell r="B1888">
            <v>10033</v>
          </cell>
          <cell r="C1888" t="str">
            <v>ADAPTADOR PVC MACHO ROSCADO 1 1/2"</v>
          </cell>
          <cell r="D1888">
            <v>5042</v>
          </cell>
        </row>
        <row r="1889">
          <cell r="B1889">
            <v>10035</v>
          </cell>
          <cell r="C1889" t="str">
            <v>REDUCCION PVC E.L.  D= 1 1/2 x 1/2" (BUJE SOLDADO)</v>
          </cell>
          <cell r="D1889">
            <v>3804</v>
          </cell>
        </row>
        <row r="1890">
          <cell r="B1890">
            <v>10066</v>
          </cell>
          <cell r="C1890" t="str">
            <v>DETERMINACIÓN DEL CONTENIDO DE MATERIA ORGÁNICA DE UN SUELO POR EL MÉTODO DE PERMANGANATO POTÁSICO. Norma técnica: UNE 103204.</v>
          </cell>
          <cell r="D1890">
            <v>172431</v>
          </cell>
        </row>
        <row r="1891">
          <cell r="B1891">
            <v>10072</v>
          </cell>
          <cell r="C1891" t="str">
            <v>SENSOR DE MOVIMIENTO 360° PARA LUMINARIA</v>
          </cell>
          <cell r="D1891">
            <v>24001</v>
          </cell>
        </row>
        <row r="1892">
          <cell r="B1892">
            <v>10074</v>
          </cell>
          <cell r="C1892" t="str">
            <v>TEE PVC REDUCIDA U.M. 3" x 2"</v>
          </cell>
          <cell r="D1892">
            <v>19812</v>
          </cell>
        </row>
        <row r="1893">
          <cell r="B1893">
            <v>10079</v>
          </cell>
          <cell r="C1893" t="str">
            <v>BREAKER INDUSTRIAL 3X30AMP</v>
          </cell>
          <cell r="D1893">
            <v>133280</v>
          </cell>
        </row>
        <row r="1894">
          <cell r="B1894">
            <v>10085</v>
          </cell>
          <cell r="C1894" t="str">
            <v>BREAKER INDUSTRIAL 3X40 AMP</v>
          </cell>
          <cell r="D1894">
            <v>133280</v>
          </cell>
        </row>
        <row r="1895">
          <cell r="B1895">
            <v>10089</v>
          </cell>
          <cell r="C1895" t="str">
            <v>MALLA ELECTROSOLDADA S=150 x150 mm, Ø=7.5 mm x 7.5 mm</v>
          </cell>
          <cell r="D1895">
            <v>3630</v>
          </cell>
        </row>
        <row r="1896">
          <cell r="B1896">
            <v>10090</v>
          </cell>
          <cell r="C1896" t="str">
            <v>MALLA ELECTROSOLDADA S=150 x150 mm, Ø=6.5 mm x 6.5 mm</v>
          </cell>
          <cell r="D1896">
            <v>3630</v>
          </cell>
        </row>
        <row r="1897">
          <cell r="B1897">
            <v>10094</v>
          </cell>
          <cell r="C1897" t="str">
            <v>INTERRUPTOR SENCILLO CONMUTABLE PARA ENCENDIDO/APAGADO DE ILUMINACIÓN DE 20 A.</v>
          </cell>
          <cell r="D1897">
            <v>3808</v>
          </cell>
        </row>
        <row r="1898">
          <cell r="B1898">
            <v>10096</v>
          </cell>
          <cell r="C1898" t="str">
            <v>BREAKER INDUSTRIAL 3X20AMP</v>
          </cell>
          <cell r="D1898">
            <v>131396</v>
          </cell>
        </row>
        <row r="1899">
          <cell r="B1899">
            <v>10101</v>
          </cell>
          <cell r="C1899" t="str">
            <v>CODO 90° PVC E.L. D=3/4"</v>
          </cell>
          <cell r="D1899">
            <v>1050</v>
          </cell>
        </row>
        <row r="1900">
          <cell r="B1900">
            <v>10136</v>
          </cell>
          <cell r="C1900" t="str">
            <v>TEE PVC E.L. D=2"</v>
          </cell>
          <cell r="D1900">
            <v>18425</v>
          </cell>
        </row>
        <row r="1901">
          <cell r="B1901">
            <v>10145</v>
          </cell>
          <cell r="C1901" t="str">
            <v>TEE HD EXTREMO JUNTA HIDRÁULICA 4"X4" (100x100mm)</v>
          </cell>
          <cell r="D1901">
            <v>416500</v>
          </cell>
        </row>
        <row r="1902">
          <cell r="B1902">
            <v>10147</v>
          </cell>
          <cell r="C1902" t="str">
            <v>ADAPTADOR PVC MACHO ROSCADO D=1"</v>
          </cell>
          <cell r="D1902">
            <v>2044</v>
          </cell>
        </row>
        <row r="1903">
          <cell r="B1903">
            <v>10154</v>
          </cell>
          <cell r="C1903" t="str">
            <v>UNION DRESSER HD D=16"</v>
          </cell>
          <cell r="D1903">
            <v>1015571</v>
          </cell>
        </row>
        <row r="1904">
          <cell r="B1904">
            <v>10158</v>
          </cell>
          <cell r="C1904" t="str">
            <v>VÁLVULA COMPUERTA D=2" EXTREMOS BRIDADOS (A) (150 PSI)</v>
          </cell>
          <cell r="D1904">
            <v>417241</v>
          </cell>
        </row>
        <row r="1905">
          <cell r="B1905">
            <v>10163</v>
          </cell>
          <cell r="C1905" t="str">
            <v>SEÑAL VERTICAL GRUPO DE PREVENTIVAS SR-38 Y SR-39 TIPO RECTÁNGULO (75cm x 25cm)</v>
          </cell>
          <cell r="D1905">
            <v>287960</v>
          </cell>
        </row>
        <row r="1906">
          <cell r="B1906">
            <v>10167</v>
          </cell>
          <cell r="C1906" t="str">
            <v>LLAVE MANGUERA 1/2"</v>
          </cell>
          <cell r="D1906">
            <v>48499</v>
          </cell>
        </row>
        <row r="1907">
          <cell r="B1907">
            <v>10181</v>
          </cell>
          <cell r="C1907" t="str">
            <v>UNION PVC (PRESION) EXTREMO LISO D=1"</v>
          </cell>
          <cell r="D1907">
            <v>1295</v>
          </cell>
        </row>
        <row r="1908">
          <cell r="B1908">
            <v>10189</v>
          </cell>
          <cell r="C1908" t="str">
            <v>UNION DRESSER HD D=24"</v>
          </cell>
          <cell r="D1908">
            <v>3188889</v>
          </cell>
        </row>
        <row r="1909">
          <cell r="B1909">
            <v>10203</v>
          </cell>
          <cell r="C1909" t="str">
            <v>ENCUESTA DE PERCEPCIÓN CIUDADANA. Incl. formato de encuesta de percepción ciudadana, diseño de muestra y metodología de recolección en campo, base de datos en formato excel, presentación de resultados</v>
          </cell>
          <cell r="D1909">
            <v>91022</v>
          </cell>
        </row>
        <row r="1910">
          <cell r="B1910">
            <v>10211</v>
          </cell>
          <cell r="C1910" t="str">
            <v>PLANTACIÓN DE ÁRBOL LIQUIDAMBAR H=1.5mt (Incluye siembra, caja, tierra abonada, tutor) SUMINISTRO Y SIEMBRA</v>
          </cell>
          <cell r="D1910">
            <v>132000</v>
          </cell>
        </row>
        <row r="1911">
          <cell r="B1911">
            <v>10212</v>
          </cell>
          <cell r="C1911" t="str">
            <v>PLANTACIÓN DE ÁRBOL CEDRO H=1.5mt (Incluye siembra, caja, tierra abonada, tutor) SUMINISTRO Y SIEMBRA</v>
          </cell>
          <cell r="D1911">
            <v>138000</v>
          </cell>
        </row>
        <row r="1912">
          <cell r="B1912">
            <v>10232</v>
          </cell>
          <cell r="C1912" t="str">
            <v>TUBERIA DB PVC TELEFÓNICO D=4"</v>
          </cell>
          <cell r="D1912">
            <v>34029</v>
          </cell>
        </row>
        <row r="1913">
          <cell r="B1913">
            <v>10251</v>
          </cell>
          <cell r="C1913" t="str">
            <v>TEE PVC SOLDAR E.L. D=3/4" SCHEDULE 40</v>
          </cell>
          <cell r="D1913">
            <v>1740</v>
          </cell>
        </row>
        <row r="1914">
          <cell r="B1914">
            <v>10262</v>
          </cell>
          <cell r="C1914" t="str">
            <v>CODO HD EXTREMO JUNTA HIDRÁULICA PARA PVC 22.5ºX4"</v>
          </cell>
          <cell r="D1914">
            <v>177477</v>
          </cell>
        </row>
        <row r="1915">
          <cell r="B1915">
            <v>10279</v>
          </cell>
          <cell r="C1915" t="str">
            <v>ÁNGULO ALUMINIO BLANCO DE 3m DE 66mm x 39mm</v>
          </cell>
          <cell r="D1915">
            <v>6944</v>
          </cell>
        </row>
        <row r="1916">
          <cell r="B1916">
            <v>10282</v>
          </cell>
          <cell r="C1916" t="str">
            <v>MASILLA PARA LÁMINAS DE YESO Y CARTÓN, PARA DRY WALL</v>
          </cell>
          <cell r="D1916">
            <v>9546</v>
          </cell>
        </row>
        <row r="1917">
          <cell r="B1917">
            <v>10283</v>
          </cell>
          <cell r="C1917" t="str">
            <v>CINTA FIBRA DE VIDRIO PARA DRY WALL 5cm DE ANCHO</v>
          </cell>
          <cell r="D1917">
            <v>118</v>
          </cell>
        </row>
        <row r="1918">
          <cell r="B1918">
            <v>10288</v>
          </cell>
          <cell r="C1918" t="str">
            <v>BARRAJE PREFORMADO BT DE 6 SALIDAS, AP 280 CON FUSIBLE DE 175 AMP</v>
          </cell>
          <cell r="D1918">
            <v>213224</v>
          </cell>
        </row>
        <row r="1919">
          <cell r="B1919">
            <v>10289</v>
          </cell>
          <cell r="C1919" t="str">
            <v>PANEL EN FIBRA MINERAL DE 60 cm x 60 cm x 14 mm.</v>
          </cell>
          <cell r="D1919">
            <v>10990</v>
          </cell>
        </row>
        <row r="1920">
          <cell r="B1920">
            <v>10290</v>
          </cell>
          <cell r="C1920" t="str">
            <v>TEE ALUMINIO BLANCO DE 3m DE 18mm x 23mm</v>
          </cell>
          <cell r="D1920">
            <v>2625</v>
          </cell>
        </row>
        <row r="1921">
          <cell r="B1921">
            <v>10299</v>
          </cell>
          <cell r="C1921" t="str">
            <v>TUBERIA PVC PRESION E.L. D=3/4"  RDE 21</v>
          </cell>
          <cell r="D1921">
            <v>4165</v>
          </cell>
        </row>
        <row r="1922">
          <cell r="B1922">
            <v>10303</v>
          </cell>
          <cell r="C1922" t="str">
            <v>LAMINA ACERO INOXIDABLE 304 Cal. 18</v>
          </cell>
          <cell r="D1922">
            <v>111865</v>
          </cell>
        </row>
        <row r="1923">
          <cell r="B1923">
            <v>10348</v>
          </cell>
          <cell r="C1923" t="str">
            <v>MEDIDOR PARA AGUA DE 1/2"</v>
          </cell>
          <cell r="D1923">
            <v>121348</v>
          </cell>
        </row>
        <row r="1924">
          <cell r="B1924">
            <v>10355</v>
          </cell>
          <cell r="C1924" t="str">
            <v>LADRILLO PRENSADO LIVIANO 24x12x6</v>
          </cell>
          <cell r="D1924">
            <v>757</v>
          </cell>
        </row>
        <row r="1925">
          <cell r="B1925">
            <v>10357</v>
          </cell>
          <cell r="C1925" t="str">
            <v>PIEDRA MUÑECA BOGOTANA PULIDA 600X400X60MM</v>
          </cell>
          <cell r="D1925">
            <v>163384</v>
          </cell>
        </row>
        <row r="1926">
          <cell r="B1926">
            <v>10359</v>
          </cell>
          <cell r="C1926" t="str">
            <v>BORDILLO PREFABRICADO A81 (800x150x350mm)</v>
          </cell>
          <cell r="D1926">
            <v>31273</v>
          </cell>
        </row>
        <row r="1927">
          <cell r="B1927">
            <v>10375</v>
          </cell>
          <cell r="C1927" t="str">
            <v>LIQUIDAMBAR H=2.5m (Incluye tutor con manguera y almabre)</v>
          </cell>
          <cell r="D1927">
            <v>205000</v>
          </cell>
        </row>
        <row r="1928">
          <cell r="B1928">
            <v>10381</v>
          </cell>
          <cell r="C1928" t="str">
            <v>PALMA PHOENIX H=3.5m (Incluye tutor con manguera y almabre)</v>
          </cell>
          <cell r="D1928">
            <v>385000</v>
          </cell>
        </row>
        <row r="1929">
          <cell r="B1929">
            <v>10398</v>
          </cell>
          <cell r="C1929" t="str">
            <v>PERSIANA EN ALUMINIO EXTRUIDO NATURAL MATE O ACERO GALVANIZADO (Suministro e instalación)</v>
          </cell>
          <cell r="D1929">
            <v>279820</v>
          </cell>
        </row>
        <row r="1930">
          <cell r="B1930">
            <v>10401</v>
          </cell>
          <cell r="C1930" t="str">
            <v>CAJA 4X2 DE 3/4" (Soporte de dispositivo). Metalica</v>
          </cell>
          <cell r="D1930">
            <v>2678</v>
          </cell>
        </row>
        <row r="1931">
          <cell r="B1931">
            <v>10421</v>
          </cell>
          <cell r="C1931" t="str">
            <v>HIEDRA MIAMI (12 Unidades por m2)</v>
          </cell>
          <cell r="D1931">
            <v>36000</v>
          </cell>
        </row>
        <row r="1932">
          <cell r="B1932">
            <v>10441</v>
          </cell>
          <cell r="C1932" t="str">
            <v>CABLE CONDUCTOR MONOPOLAR DE ALUMINIO HF FR PARA 600 V  C.A.  CALIBRE No.6 AWG</v>
          </cell>
          <cell r="D1932">
            <v>2682</v>
          </cell>
        </row>
        <row r="1933">
          <cell r="B1933">
            <v>10442</v>
          </cell>
          <cell r="C1933" t="str">
            <v>CABLE MONOPOLAR DE COBRE, HF FR PARA 600 V  C.A. CALIBRE No. 8 AWG</v>
          </cell>
          <cell r="D1933">
            <v>6461</v>
          </cell>
        </row>
        <row r="1934">
          <cell r="B1934">
            <v>10495</v>
          </cell>
          <cell r="C1934" t="str">
            <v>FACHADA FIJA EN PANELES DE VIDRIO LAMINADO DE SEGURIDAD EN 3 MÓDULOS VERTICALES CON BORDE PERIMETRAL EN NEOPRENO+ESTRUCT. METAL. EXTER. DE PERFIL TRAPEZ. FIJACIÓN A ESTRUCTURA CON BUJES.</v>
          </cell>
          <cell r="D1934">
            <v>654930</v>
          </cell>
        </row>
        <row r="1935">
          <cell r="B1935">
            <v>10506</v>
          </cell>
          <cell r="C1935" t="str">
            <v>GRIFERÍA LAVAPLATOS MONOCONTROL</v>
          </cell>
          <cell r="D1935">
            <v>92437</v>
          </cell>
        </row>
        <row r="1936">
          <cell r="B1936">
            <v>10510</v>
          </cell>
          <cell r="C1936" t="str">
            <v>DUCHA ANTIVANDÁLICA CON REGADERA TUBULAR</v>
          </cell>
          <cell r="D1936">
            <v>317730</v>
          </cell>
        </row>
        <row r="1937">
          <cell r="B1937">
            <v>10511</v>
          </cell>
          <cell r="C1937" t="str">
            <v>GRIFERÍA LAVAMANOS DE MESON PUSH</v>
          </cell>
          <cell r="D1937">
            <v>141384</v>
          </cell>
        </row>
        <row r="1938">
          <cell r="B1938">
            <v>10517</v>
          </cell>
          <cell r="C1938" t="str">
            <v>GRAFIL ACERO DE 5mm</v>
          </cell>
          <cell r="D1938">
            <v>3511</v>
          </cell>
        </row>
        <row r="1939">
          <cell r="B1939">
            <v>10521</v>
          </cell>
          <cell r="C1939" t="str">
            <v>MORTERO IMPERMEABILIZANTE PARA ZONAS HÚMEDAS Y TANQUES DE AGUA POTABLE</v>
          </cell>
          <cell r="D1939">
            <v>2945</v>
          </cell>
        </row>
        <row r="1940">
          <cell r="B1940">
            <v>10547</v>
          </cell>
          <cell r="C1940" t="str">
            <v>ESPEJO CRISTAL BISELADO DE 5MM COLOCADO SOBRE MARCO DE MADERA, PARA BAÑOS WC. H=1.00</v>
          </cell>
          <cell r="D1940">
            <v>200273</v>
          </cell>
        </row>
        <row r="1941">
          <cell r="B1941">
            <v>10548</v>
          </cell>
          <cell r="C1941" t="str">
            <v>CINTA DOBLE FAZ INTERIORES 24 MM</v>
          </cell>
          <cell r="D1941">
            <v>16349</v>
          </cell>
        </row>
        <row r="1942">
          <cell r="B1942">
            <v>10560</v>
          </cell>
          <cell r="C1942" t="str">
            <v>DIVISIONES CANTILIVER ANCLADAS A MURO Y PUERTAS SANITARIOS EN ACERO INOXIDABLE, LÍNEA INSTITUCIONAL. (PUERTAS INCLUYEN CERRADO Y GANCHO ROPA). Suministro e instalación</v>
          </cell>
          <cell r="D1942">
            <v>541218</v>
          </cell>
        </row>
        <row r="1943">
          <cell r="B1943">
            <v>10565</v>
          </cell>
          <cell r="C1943" t="str">
            <v>PUERTA EN VIDRIO TEMPLADO DE 10mm Y CONECTORES EN ACERO INOXIDABLE (Suministro e instalación).</v>
          </cell>
          <cell r="D1943">
            <v>337981</v>
          </cell>
        </row>
        <row r="1944">
          <cell r="B1944">
            <v>10569</v>
          </cell>
          <cell r="C1944" t="str">
            <v>BARANDA EN VIDRIO TEMPLADO OPALIZADO DE 10mm H=1.00m Y PASAMANOS CILINDRICO EN ACERO INOXIDABLE MATE DE D=1 1/2" EDIFICIO ACCESO (ESCALERAS, RAMPAS, TERRAZAS, TORNIQUETES) (Suministro e instalación).</v>
          </cell>
          <cell r="D1944">
            <v>503407</v>
          </cell>
        </row>
        <row r="1945">
          <cell r="B1945">
            <v>10591</v>
          </cell>
          <cell r="C1945" t="str">
            <v>BRIDA CIEGA EN ACERO D= 24". PRESIÓN DE TRABAJO= 150 PSI. No incluye espárragos, tuerca ni empaques. Norma de fabricación AWWA C 207 Clase D. Incluye Transporte.</v>
          </cell>
          <cell r="D1945">
            <v>3264573</v>
          </cell>
        </row>
        <row r="1946">
          <cell r="B1946">
            <v>10592</v>
          </cell>
          <cell r="C1946" t="str">
            <v>FIBRA ÓPTICA MONOMODO 4 HILOS</v>
          </cell>
          <cell r="D1946">
            <v>3131</v>
          </cell>
        </row>
        <row r="1947">
          <cell r="B1947">
            <v>10593</v>
          </cell>
          <cell r="C1947" t="str">
            <v>TUBO ACERO CARBÓN 16" STD 150 PSI</v>
          </cell>
          <cell r="D1947">
            <v>515017</v>
          </cell>
        </row>
        <row r="1948">
          <cell r="B1948">
            <v>10594</v>
          </cell>
          <cell r="C1948" t="str">
            <v>CODO 90° ALCANTARILLADO D=10"</v>
          </cell>
          <cell r="D1948">
            <v>299001</v>
          </cell>
        </row>
        <row r="1949">
          <cell r="B1949">
            <v>10596</v>
          </cell>
          <cell r="C1949" t="str">
            <v>CODO 90° ALCANTARILLADO D=12"</v>
          </cell>
          <cell r="D1949">
            <v>465000</v>
          </cell>
        </row>
        <row r="1950">
          <cell r="B1950">
            <v>10597</v>
          </cell>
          <cell r="C1950" t="str">
            <v>CODO 90° ALCANTARILLADO D=16"</v>
          </cell>
          <cell r="D1950">
            <v>1888254</v>
          </cell>
        </row>
        <row r="1951">
          <cell r="B1951">
            <v>10599</v>
          </cell>
          <cell r="C1951" t="str">
            <v>BRIDA FLANGLES SLIP-ON ACERO CARBÓN 150 D= 16"</v>
          </cell>
          <cell r="D1951">
            <v>988741</v>
          </cell>
        </row>
        <row r="1952">
          <cell r="B1952">
            <v>10600</v>
          </cell>
          <cell r="C1952" t="str">
            <v>TUBERIA EN ACERO D=16" CON UNIONES ESPIGO-CAMPANA CON EMPAQUE DE CAUCHO, CON REVESTIMIENTO INTERIOR Y RECUBRIMIENTO EXTERIOR EN MORTERO DE CEMENTO. PRESIÓN DE TRABAJO = 150 PSI</v>
          </cell>
          <cell r="D1952">
            <v>944770</v>
          </cell>
        </row>
        <row r="1953">
          <cell r="B1953">
            <v>10601</v>
          </cell>
          <cell r="C1953" t="str">
            <v>TUBO ACERO CARBÓN A106 SCH-40  S/C 4"</v>
          </cell>
          <cell r="D1953">
            <v>81544</v>
          </cell>
        </row>
        <row r="1954">
          <cell r="B1954">
            <v>10602</v>
          </cell>
          <cell r="C1954" t="str">
            <v>TUBERIA EN ACERO D=24" CON UNIONES ESPIGO-CAMPANA CON EMPAQUE DE CAUCHO, CON REVESTIMIENTO INTERIOR Y RECUBRIMIENTO EXTERIOR EN MORTERO DE CEMENTO. PRESIÓN DE TRABAJO = 150 PSI</v>
          </cell>
          <cell r="D1954">
            <v>1373519</v>
          </cell>
        </row>
        <row r="1955">
          <cell r="B1955">
            <v>10603</v>
          </cell>
          <cell r="C1955" t="str">
            <v>FLECHA LUMINOSA INTERMITENTE DE 1.10 MTS DE LONGITUD Y 40 CMS DE ANCHO CON ESTRUCTURA EN TUBO CUADRADO DE 1" DE 1.60CMS DE ALTO (ALTURA TOTAL 2 MTS) EN CALIBRE 20. ESTRUCTURA EN ANGULO DE 1 1/2 X 1/8</v>
          </cell>
          <cell r="D1955">
            <v>792976</v>
          </cell>
        </row>
        <row r="1956">
          <cell r="B1956">
            <v>10604</v>
          </cell>
          <cell r="C1956" t="str">
            <v>GEOMALLA RESISTENCIA ÚLTIMA 60 KN/M</v>
          </cell>
          <cell r="D1956">
            <v>13661</v>
          </cell>
        </row>
        <row r="1957">
          <cell r="B1957">
            <v>10605</v>
          </cell>
          <cell r="C1957" t="str">
            <v>TUBO ACERO CARBÓN 24" STD 150 PSI</v>
          </cell>
          <cell r="D1957">
            <v>674427</v>
          </cell>
        </row>
        <row r="1958">
          <cell r="B1958">
            <v>10606</v>
          </cell>
          <cell r="C1958" t="str">
            <v>JUEGO INFANTIL TIPO M-5A DE TRES PUESTOS, ACABADO SUPERFICIAL EN PINTURA EN POLVO SECO TGIC RESISTENTE A LA INTERPERIE. (Incluye suministro e instalación)</v>
          </cell>
          <cell r="D1958">
            <v>2142000</v>
          </cell>
        </row>
        <row r="1959">
          <cell r="B1959">
            <v>10608</v>
          </cell>
          <cell r="C1959" t="str">
            <v>JUEGO INFANTIL TIPO M-3 METÁLICO. INCLUYE RODADERO, BARRAS DE FLEXIÓN, ESCALADOR ÁRBOL Y ARCO, PASAMANOS Y ANGULATADO, PLATAFORMAS CUBIERTAS, ACABDO SUPERFICIAL EN PINTURA EN POLVO EN SECO TGIC</v>
          </cell>
          <cell r="D1959">
            <v>6247500</v>
          </cell>
        </row>
        <row r="1960">
          <cell r="B1960">
            <v>10609</v>
          </cell>
          <cell r="C1960" t="str">
            <v>BRIDA FLANGLES SLIP-ON ACERO CARBÓN 150 D= 12"</v>
          </cell>
          <cell r="D1960">
            <v>585844</v>
          </cell>
        </row>
        <row r="1961">
          <cell r="B1961">
            <v>10613</v>
          </cell>
          <cell r="C1961" t="str">
            <v>BRIDA FLANGLES SLIP-ON ACERO CARBÓN 150 D= 4"</v>
          </cell>
          <cell r="D1961">
            <v>109498</v>
          </cell>
        </row>
        <row r="1962">
          <cell r="B1962">
            <v>10614</v>
          </cell>
          <cell r="C1962" t="str">
            <v>SEÑAL VERTICAL SP/SR PARA CICLORUTA DE 0.45 m x 0.45 m, INCLUYE POSTE</v>
          </cell>
          <cell r="D1962">
            <v>276677</v>
          </cell>
        </row>
        <row r="1963">
          <cell r="B1963">
            <v>10617</v>
          </cell>
          <cell r="C1963" t="str">
            <v>PALMA DE CERA H=3.5mt (Incluye tutor H=3.00m con manguera y alambre) SUMINISTRO. No incluye caja ni abono.</v>
          </cell>
          <cell r="D1963">
            <v>235000</v>
          </cell>
        </row>
        <row r="1964">
          <cell r="B1964">
            <v>10618</v>
          </cell>
          <cell r="C1964" t="str">
            <v>PERFORACIÓN HORIZONTAL DIRIGIDA PARA ACUED. D=16", INCLUYE INSTAL. DE CAMISA ACERO D=24", MOVILIZACIÓN Y DESMOVILIZACIÓN EQUIPOS, EQUIPO Y COMPRESORES PARA HINCADO, OBRA MECÁNICA Y LIMPIEZA DE CAMISAS</v>
          </cell>
          <cell r="D1964">
            <v>2422800</v>
          </cell>
        </row>
        <row r="1965">
          <cell r="B1965">
            <v>10619</v>
          </cell>
          <cell r="C1965" t="str">
            <v>PERFORACIÓN HORIZONTAL DIRIGIDA PARA ACUED. D=24", INCLUYE INSTAL. DE CAMISA ACERO D=36", MOVILIZACIÓN Y DESMOVILIZACIÓN EQUIPOS, EQUIPO Y COMPRESORES PARA HINCADO, OBRA MECÁNICA Y LIMPIEZA DE CAMISAS</v>
          </cell>
          <cell r="D1965">
            <v>3502965</v>
          </cell>
        </row>
        <row r="1966">
          <cell r="B1966">
            <v>10620</v>
          </cell>
          <cell r="C1966" t="str">
            <v>REDUCCIÓN HD 24" x 16"</v>
          </cell>
          <cell r="D1966">
            <v>5864056</v>
          </cell>
        </row>
        <row r="1967">
          <cell r="B1967">
            <v>10621</v>
          </cell>
          <cell r="C1967" t="str">
            <v>REDUCCION HD TIPO  U.M. 12" X 6"</v>
          </cell>
          <cell r="D1967">
            <v>1767150</v>
          </cell>
        </row>
        <row r="1968">
          <cell r="B1968">
            <v>10622</v>
          </cell>
          <cell r="C1968" t="str">
            <v>REDUCCION PVC TIPO  U.M. 12" X 8"</v>
          </cell>
          <cell r="D1968">
            <v>1944460</v>
          </cell>
        </row>
        <row r="1969">
          <cell r="B1969">
            <v>10623</v>
          </cell>
          <cell r="C1969" t="str">
            <v>REDUCCION PVC TIPO  U.M. 6" X 3"</v>
          </cell>
          <cell r="D1969">
            <v>311780</v>
          </cell>
        </row>
        <row r="1970">
          <cell r="B1970">
            <v>10624</v>
          </cell>
          <cell r="C1970" t="str">
            <v>ACERO LISO  D= 2 1/2"</v>
          </cell>
          <cell r="D1970">
            <v>2826</v>
          </cell>
        </row>
        <row r="1971">
          <cell r="B1971">
            <v>10625</v>
          </cell>
          <cell r="C1971" t="str">
            <v>SEÑAL CICLORUTA SIC-02, TABLERO 0.70M X 0.18M. INCLUYE POSTE. SUMINISTRO E INSTALACIÓN</v>
          </cell>
          <cell r="D1971">
            <v>391213</v>
          </cell>
        </row>
        <row r="1972">
          <cell r="B1972">
            <v>10626</v>
          </cell>
          <cell r="C1972" t="str">
            <v>SEÑAL CICLORUTA SIC-02, TABLERO 0.70M X 0.30M. INCLUYE POSTE. SUMINISTRO E INSTALACIÓN</v>
          </cell>
          <cell r="D1972">
            <v>426095</v>
          </cell>
        </row>
        <row r="1973">
          <cell r="B1973">
            <v>10627</v>
          </cell>
          <cell r="C1973" t="str">
            <v>SEÑAL CICLORUTA SIC-02, TABLERO 0.70M X 0.40M. EN LÁMINA GALVANIZADA CAL-16. INCLUYE SOPORTE EN TUBO REDONDO 2" EN REFLECTIVO CON PINTURA ELECTROSTÁTICA</v>
          </cell>
          <cell r="D1973">
            <v>426095</v>
          </cell>
        </row>
        <row r="1974">
          <cell r="B1974">
            <v>10628</v>
          </cell>
          <cell r="C1974" t="str">
            <v>SEÑAL CICLORUTA SIC-02, TABLERO 0.80M X 0.18M. INCLUYE POSTE. SUMINISTRO E INSTALACIÓN</v>
          </cell>
          <cell r="D1974">
            <v>426095</v>
          </cell>
        </row>
        <row r="1975">
          <cell r="B1975">
            <v>10629</v>
          </cell>
          <cell r="C1975" t="str">
            <v>SEÑAL CICLORUTA SIC-02, TABLERO 0.80M X 0.80M. EN LÁMINA GALVANIZADA C-16. INCLUYE SOPORTE EN TUBO REDONDO 2" EN REFLECTIVO CON PINTURA ELECTROSTÁTICA</v>
          </cell>
          <cell r="D1975">
            <v>426095</v>
          </cell>
        </row>
        <row r="1976">
          <cell r="B1976">
            <v>10634</v>
          </cell>
          <cell r="C1976" t="str">
            <v>SEÑAL VERTICAL SR 90x30 , INCLUYE POSTE. SUMINISTRO E INSTALACIÓN</v>
          </cell>
          <cell r="D1976">
            <v>428400</v>
          </cell>
        </row>
        <row r="1977">
          <cell r="B1977">
            <v>10635</v>
          </cell>
          <cell r="C1977" t="str">
            <v>SEÑAL VERTICAL SR PARA CICLORUTA D=0.45M. INCLUYE POSTE</v>
          </cell>
          <cell r="D1977">
            <v>426095</v>
          </cell>
        </row>
        <row r="1978">
          <cell r="B1978">
            <v>10636</v>
          </cell>
          <cell r="C1978" t="str">
            <v>SEÑAL VERTICAL GRUPO I (60X60CM) CON PLAQUETA. INCLUYE POSTE. SUMINISTRO E INSTALACIÓN</v>
          </cell>
          <cell r="D1978">
            <v>467650</v>
          </cell>
        </row>
        <row r="1979">
          <cell r="B1979">
            <v>10639</v>
          </cell>
          <cell r="C1979" t="str">
            <v>TEE PVC U.M. 4" X 4"</v>
          </cell>
          <cell r="D1979">
            <v>179636</v>
          </cell>
        </row>
        <row r="1980">
          <cell r="B1980">
            <v>10640</v>
          </cell>
          <cell r="C1980" t="str">
            <v>TEE PVC U.M. 6" X 3"</v>
          </cell>
          <cell r="D1980">
            <v>447440</v>
          </cell>
        </row>
        <row r="1981">
          <cell r="B1981">
            <v>10641</v>
          </cell>
          <cell r="C1981" t="str">
            <v>TEE PVC U.M. 6" X 4"</v>
          </cell>
          <cell r="D1981">
            <v>453390</v>
          </cell>
        </row>
        <row r="1982">
          <cell r="B1982">
            <v>10642</v>
          </cell>
          <cell r="C1982" t="str">
            <v>TEE PVC U.M. 6" X 6"</v>
          </cell>
          <cell r="D1982">
            <v>566440</v>
          </cell>
        </row>
        <row r="1983">
          <cell r="B1983">
            <v>10643</v>
          </cell>
          <cell r="C1983" t="str">
            <v>TEE PVC U.M. 8" X 6"</v>
          </cell>
          <cell r="D1983">
            <v>948430</v>
          </cell>
        </row>
        <row r="1984">
          <cell r="B1984">
            <v>10644</v>
          </cell>
          <cell r="C1984" t="str">
            <v>TEE PVC U.M. 8" X 8"</v>
          </cell>
          <cell r="D1984">
            <v>990080</v>
          </cell>
        </row>
        <row r="1985">
          <cell r="B1985">
            <v>10645</v>
          </cell>
          <cell r="C1985" t="str">
            <v>TUBERIA PVC U.M. EXT CORRUGAD LISO U.M. NORMA NTC 3722-1  D=24"</v>
          </cell>
          <cell r="D1985">
            <v>542117</v>
          </cell>
        </row>
        <row r="1986">
          <cell r="B1986">
            <v>10646</v>
          </cell>
          <cell r="C1986" t="str">
            <v>TUBERIA PVC U.M. EXT CORRUGAD LISO U.M. NORMA NTC 3722-1  D=27"</v>
          </cell>
          <cell r="D1986">
            <v>649118</v>
          </cell>
        </row>
        <row r="1987">
          <cell r="B1987">
            <v>10647</v>
          </cell>
          <cell r="C1987" t="str">
            <v>TUBERIA PVC U.M. EXT CORRUGAD LISO U.M. NORMA NTC 3722-1  D=30"</v>
          </cell>
          <cell r="D1987">
            <v>810037</v>
          </cell>
        </row>
        <row r="1988">
          <cell r="B1988">
            <v>10648</v>
          </cell>
          <cell r="C1988" t="str">
            <v>TUBERIA PVC U.M. EXT CORRUGAD LISO U.M. NORMA NTC 3722-1  D=36"</v>
          </cell>
          <cell r="D1988">
            <v>1503529</v>
          </cell>
        </row>
        <row r="1989">
          <cell r="B1989">
            <v>10649</v>
          </cell>
          <cell r="C1989" t="str">
            <v>TUBERIA PVC U.M. EXT CORRUGAD LISO U.M. NORMA NTC 3722-1  D=39"</v>
          </cell>
          <cell r="D1989">
            <v>2011658</v>
          </cell>
        </row>
        <row r="1990">
          <cell r="B1990">
            <v>10650</v>
          </cell>
          <cell r="C1990" t="str">
            <v>TUBERIA PVC U.M. EXT CORRUGAD LISO U.M. NORMA NTC 3722-1  D=48"</v>
          </cell>
          <cell r="D1990">
            <v>3105416</v>
          </cell>
        </row>
        <row r="1991">
          <cell r="B1991">
            <v>10651</v>
          </cell>
          <cell r="C1991" t="str">
            <v>VÁLVULA 1 1/2" PARA EXPULSIÓN DE AIRE</v>
          </cell>
          <cell r="D1991">
            <v>330367</v>
          </cell>
        </row>
        <row r="1992">
          <cell r="B1992">
            <v>10653</v>
          </cell>
          <cell r="C1992" t="str">
            <v>KIT DE PUESTA A TIERRA CAPACITIVO VERTICAL DE 90 KG DE HIDROSOLTA</v>
          </cell>
          <cell r="D1992">
            <v>102340</v>
          </cell>
        </row>
        <row r="1993">
          <cell r="B1993">
            <v>10655</v>
          </cell>
          <cell r="C1993" t="str">
            <v>TUBO ACERO CARBÓN A106 SCH-40  S/C 2"</v>
          </cell>
          <cell r="D1993">
            <v>34028</v>
          </cell>
        </row>
        <row r="1994">
          <cell r="B1994">
            <v>10656</v>
          </cell>
          <cell r="C1994" t="str">
            <v>VÁLVULA COMPUERTA D=4" EXTREMOS BRIDADOS (A) (150 PSI)</v>
          </cell>
          <cell r="D1994">
            <v>1203090</v>
          </cell>
        </row>
        <row r="1995">
          <cell r="B1995">
            <v>10657</v>
          </cell>
          <cell r="C1995" t="str">
            <v>VÁLVULA DE GLOBO DE 4" (A)</v>
          </cell>
          <cell r="D1995">
            <v>2006290</v>
          </cell>
        </row>
        <row r="1996">
          <cell r="B1996">
            <v>10658</v>
          </cell>
          <cell r="C1996" t="str">
            <v>HIDROSOLTA (15 KILOGRAMOS)</v>
          </cell>
          <cell r="D1996">
            <v>65450</v>
          </cell>
        </row>
        <row r="1997">
          <cell r="B1997">
            <v>10659</v>
          </cell>
          <cell r="C1997" t="str">
            <v>VÁLVULA DE MARIPOSA Ø 12"A BRIDA - BRIDA (A) (150 PSI)</v>
          </cell>
          <cell r="D1997">
            <v>10577778</v>
          </cell>
        </row>
        <row r="1998">
          <cell r="B1998">
            <v>10662</v>
          </cell>
          <cell r="C1998" t="str">
            <v>CAÑUELA PREFABRICADA CU 004 (20cm x 30cm x 100cm)</v>
          </cell>
          <cell r="D1998">
            <v>38627</v>
          </cell>
        </row>
        <row r="1999">
          <cell r="B1999">
            <v>10669</v>
          </cell>
          <cell r="C1999" t="str">
            <v>SEÑAL VERTICAL DE TRÁNSITO TIPO DELINEADOR OBSTÁCULO LATERAL CON LÁMINA RETRORREFLECTIVA TIPO GRADO DIAMANTE (90X20) INCLUYE POSTE</v>
          </cell>
          <cell r="D1999">
            <v>252014</v>
          </cell>
        </row>
        <row r="2000">
          <cell r="B2000">
            <v>10670</v>
          </cell>
          <cell r="C2000" t="str">
            <v>SEÑAL VERTICAL DE TRÁNSITO TIPO DELINEADOR OBSTÁCULO LATERAL CON LÁMINA RETRORREFLECTIVA TIPO GRADO DIAMANTE (40X50) INCLUYE POSTE</v>
          </cell>
          <cell r="D2000">
            <v>226245</v>
          </cell>
        </row>
        <row r="2001">
          <cell r="B2001">
            <v>10671</v>
          </cell>
          <cell r="C2001" t="str">
            <v>TEE PVC U.M. 12" X 6"</v>
          </cell>
          <cell r="D2001">
            <v>2050370</v>
          </cell>
        </row>
        <row r="2002">
          <cell r="B2002">
            <v>10672</v>
          </cell>
          <cell r="C2002" t="str">
            <v>TEE PVC U.M. 12" X 4"</v>
          </cell>
          <cell r="D2002">
            <v>1696940</v>
          </cell>
        </row>
        <row r="2003">
          <cell r="B2003">
            <v>10673</v>
          </cell>
          <cell r="C2003" t="str">
            <v>TUBERIA PVC U.M. EXT CORRUGAD LISO U.M. NORMA NTC 3722-1 D=33"</v>
          </cell>
          <cell r="D2003">
            <v>1059521</v>
          </cell>
        </row>
        <row r="2004">
          <cell r="B2004">
            <v>10674</v>
          </cell>
          <cell r="C2004" t="str">
            <v>TUBERIA PVC U.M. EXT CORRUGAD LISO U.M. NORMA NTC 3722-1 D=42"</v>
          </cell>
          <cell r="D2004">
            <v>2361667</v>
          </cell>
        </row>
        <row r="2005">
          <cell r="B2005">
            <v>10676</v>
          </cell>
          <cell r="C2005" t="str">
            <v>TUBO ACERO CARBÓN A106 SCH-40  S/C 1"</v>
          </cell>
          <cell r="D2005">
            <v>17290</v>
          </cell>
        </row>
        <row r="2006">
          <cell r="B2006">
            <v>10677</v>
          </cell>
          <cell r="C2006" t="str">
            <v>TUBO ACERO CARBÓN A106 SCH-40  S/C 1 1/2"</v>
          </cell>
          <cell r="D2006">
            <v>26156</v>
          </cell>
        </row>
        <row r="2007">
          <cell r="B2007">
            <v>10678</v>
          </cell>
          <cell r="C2007" t="str">
            <v>UNIÓN JUNTA DE DESMONTAJE AUTOPORTANTE Ø 16" (A)</v>
          </cell>
          <cell r="D2007">
            <v>4366630</v>
          </cell>
        </row>
        <row r="2008">
          <cell r="B2008">
            <v>10679</v>
          </cell>
          <cell r="C2008" t="str">
            <v>TAPON PVC U.M. JUNTA HIDRAULICA NORMA NTC 382 D=2"</v>
          </cell>
          <cell r="D2008">
            <v>9770</v>
          </cell>
        </row>
        <row r="2009">
          <cell r="B2009">
            <v>10680</v>
          </cell>
          <cell r="C2009" t="str">
            <v>UNIÓN JUNTA DE DESMONTAJE AUTOPORTANTE Ø 12" (A)</v>
          </cell>
          <cell r="D2009">
            <v>2346033</v>
          </cell>
        </row>
        <row r="2010">
          <cell r="B2010">
            <v>10681</v>
          </cell>
          <cell r="C2010" t="str">
            <v>UNIÓN JUNTA DE DESMONTAJE AUTOPORTANTE Ø 24" (A)</v>
          </cell>
          <cell r="D2010">
            <v>9554523</v>
          </cell>
        </row>
        <row r="2011">
          <cell r="B2011">
            <v>10682</v>
          </cell>
          <cell r="C2011" t="str">
            <v>VÁLVULA DE COMPUERTA Ø 4" (E.L) CON SELLO EN BRONCE</v>
          </cell>
          <cell r="D2011">
            <v>1687104</v>
          </cell>
        </row>
        <row r="2012">
          <cell r="B2012">
            <v>10684</v>
          </cell>
          <cell r="C2012" t="str">
            <v>VENTOSA DE DOBLE ACCIÓN DE 2" DE BRIDA (A)</v>
          </cell>
          <cell r="D2012">
            <v>462513</v>
          </cell>
        </row>
        <row r="2013">
          <cell r="B2013">
            <v>10687</v>
          </cell>
          <cell r="C2013" t="str">
            <v>CODO EN ACERO D=16" ENTRE 67.5° Y 90  L=1.25 m x 1.25 m, INCLUYE UNIONES ESPIGO-CAMPANA CON EMPAQUE CAUCHO. CON REVESTIMIENTO INTERIOR Y EXTERIOR EN MORTERO DE CEMENTO. PRESIÓN TRABAJO 150 PSI</v>
          </cell>
          <cell r="D2013">
            <v>5276148</v>
          </cell>
        </row>
        <row r="2014">
          <cell r="B2014">
            <v>10688</v>
          </cell>
          <cell r="C2014" t="str">
            <v>CODO EN ACERO D=4"</v>
          </cell>
          <cell r="D2014">
            <v>111411</v>
          </cell>
        </row>
        <row r="2015">
          <cell r="B2015">
            <v>10689</v>
          </cell>
          <cell r="C2015" t="str">
            <v>SEÑAL METÁLICA DEFINITIVA DOBLE DE 0.75x0.75m REFLECTIVO GRADO INGENIERÍA ÁNGULOS DE 2x1/4", LÁMINA CLA. 16 PINTADA UNA CARA PINTURA ELECTROSTÁTICA. INCL. POSTE</v>
          </cell>
          <cell r="D2015">
            <v>520197</v>
          </cell>
        </row>
        <row r="2016">
          <cell r="B2016">
            <v>10690</v>
          </cell>
          <cell r="C2016" t="str">
            <v>CODO EN ACERO D=16" ENTRE 45° y 67.5°   JUNTA ESPIGO-CAMPANA CON EMPAQUE CAUCHO.  REVESTIMIENTO INTERIOR Y EXTERIOR EN MORTERO DE CEMENTO. L=0.85X0.85M PRESIÓN TRABAJO 150 PSI</v>
          </cell>
          <cell r="D2016">
            <v>4176450</v>
          </cell>
        </row>
        <row r="2017">
          <cell r="B2017">
            <v>10692</v>
          </cell>
          <cell r="C2017" t="str">
            <v>SEÑAL DOBLE DE 60 CM, REFLECTIVO ALTA DENSIDAD TIPO IV EN LAMINA GALVANIZADA, PEDESTAL EN ANGULO SP/SR/SI. (SUMINISTRO E INSTALACION)</v>
          </cell>
          <cell r="D2017">
            <v>527150</v>
          </cell>
        </row>
        <row r="2018">
          <cell r="B2018">
            <v>10694</v>
          </cell>
          <cell r="C2018" t="str">
            <v>SEÑAL VERTICAL REGLAMENTARIA CICLORRUTA (D= 45cm) CON PLAQUETA. INCLUYE POSTE.</v>
          </cell>
          <cell r="D2018">
            <v>493850</v>
          </cell>
        </row>
        <row r="2019">
          <cell r="B2019">
            <v>10695</v>
          </cell>
          <cell r="C2019" t="str">
            <v>TUBO EN ACERO SCH 40 D= 1"</v>
          </cell>
          <cell r="D2019">
            <v>25400</v>
          </cell>
        </row>
        <row r="2020">
          <cell r="B2020">
            <v>10696</v>
          </cell>
          <cell r="C2020" t="str">
            <v>TUBO EN ACERO SCH 40 D= 1 1/2"</v>
          </cell>
          <cell r="D2020">
            <v>40079</v>
          </cell>
        </row>
        <row r="2021">
          <cell r="B2021">
            <v>10697</v>
          </cell>
          <cell r="C2021" t="str">
            <v>SEÑAL VERTICAL INFORMATIVA CICLORUTA (D= 45cm x 45cm) CON PLAQUETA. INCLUYE POSTE. LÁMINA CALIBRE 16 PINTADA POR UNA CARA CON PINTURA ELECTROSTÁTICA</v>
          </cell>
          <cell r="D2021">
            <v>493850</v>
          </cell>
        </row>
        <row r="2022">
          <cell r="B2022">
            <v>10698</v>
          </cell>
          <cell r="C2022" t="str">
            <v>SEÑAL VERTICAL GRUPO DE REGLAMENTARIAS TIPO CIRCULO (D= 60cm). INCLUYE POSTE.</v>
          </cell>
          <cell r="D2022">
            <v>428400</v>
          </cell>
        </row>
        <row r="2023">
          <cell r="B2023">
            <v>10699</v>
          </cell>
          <cell r="C2023" t="str">
            <v>SEÑAL VERTICAL GRUPO DE REGLAMENTARIAS TIPO CIRCULO (D= 60cm). CON PLAQUETA. INCLUYE POSTE. REFLECTIVO GRADO ING. CON ÁNGULO DE 2" x 1/4" x 3m LÁMINA CAL. 16 PINTADA UNA CARA PINTURA ELECTROSTATICA</v>
          </cell>
          <cell r="D2023">
            <v>428400</v>
          </cell>
        </row>
        <row r="2024">
          <cell r="B2024">
            <v>10700</v>
          </cell>
          <cell r="C2024" t="str">
            <v>CODO 90° PVC ALCANTARILLADO D=8"</v>
          </cell>
          <cell r="D2024">
            <v>155000</v>
          </cell>
        </row>
        <row r="2025">
          <cell r="B2025">
            <v>10706</v>
          </cell>
          <cell r="C2025" t="str">
            <v>PERNOS ROSCADO EN "U" PARA TUBERÍA D=3"</v>
          </cell>
          <cell r="D2025">
            <v>9813</v>
          </cell>
        </row>
        <row r="2026">
          <cell r="B2026">
            <v>10710</v>
          </cell>
          <cell r="C2026" t="str">
            <v>POSTE TIPO MÁSTIL T1 (3.80m) EN TUBO SCH 40 GALVANIZADO Y PINTADO</v>
          </cell>
          <cell r="D2026">
            <v>2343236</v>
          </cell>
        </row>
        <row r="2027">
          <cell r="B2027">
            <v>10712</v>
          </cell>
          <cell r="C2027" t="str">
            <v>TAPA VALVULA TIPO CHOROTE TRAFICO PESADO</v>
          </cell>
          <cell r="D2027">
            <v>436334</v>
          </cell>
        </row>
        <row r="2028">
          <cell r="B2028">
            <v>10723</v>
          </cell>
          <cell r="C2028" t="str">
            <v>AGUA - E. COLI</v>
          </cell>
          <cell r="D2028">
            <v>39270</v>
          </cell>
        </row>
        <row r="2029">
          <cell r="B2029">
            <v>10728</v>
          </cell>
          <cell r="C2029" t="str">
            <v>AGUA - COLOR APARENTE</v>
          </cell>
          <cell r="D2029">
            <v>13479</v>
          </cell>
        </row>
        <row r="2030">
          <cell r="B2030">
            <v>10733</v>
          </cell>
          <cell r="C2030" t="str">
            <v>VALVULA COMPUERTA ELASTICA HD DN D=12" PVC L.F.</v>
          </cell>
          <cell r="D2030">
            <v>4625133</v>
          </cell>
        </row>
        <row r="2031">
          <cell r="B2031">
            <v>10734</v>
          </cell>
          <cell r="C2031" t="str">
            <v>VALVULA COMPUERTA ELASTICA HD DN D=8" PVC L.F.</v>
          </cell>
          <cell r="D2031">
            <v>2651320</v>
          </cell>
        </row>
        <row r="2032">
          <cell r="B2032">
            <v>10736</v>
          </cell>
          <cell r="C2032" t="str">
            <v>VALVULA COMPUERTA ELASTICA HD DN D=6" PVC L.F.</v>
          </cell>
          <cell r="D2032">
            <v>1666000</v>
          </cell>
        </row>
        <row r="2033">
          <cell r="B2033">
            <v>10737</v>
          </cell>
          <cell r="C2033" t="str">
            <v>VALVULA COMPUERTA ELASTICA HD DN D=4" PVC L.F.</v>
          </cell>
          <cell r="D2033">
            <v>938910</v>
          </cell>
        </row>
        <row r="2034">
          <cell r="B2034">
            <v>10754</v>
          </cell>
          <cell r="C2034" t="str">
            <v>REDUCCIÓN EXCÉNTRICA HD 27" x 24". Br PN10 x Br CL 125</v>
          </cell>
          <cell r="D2034">
            <v>10975095</v>
          </cell>
        </row>
        <row r="2035">
          <cell r="B2035">
            <v>10755</v>
          </cell>
          <cell r="C2035" t="str">
            <v>UNIÓN JUNTA DE DESMONTAJE TIPO DRESSER Ø 4" 150 PSI</v>
          </cell>
          <cell r="D2035">
            <v>295083</v>
          </cell>
        </row>
        <row r="2036">
          <cell r="B2036">
            <v>10756</v>
          </cell>
          <cell r="C2036" t="str">
            <v>VÁLVULA DE CHEQUE DE 4" 150 PSI EXTREMOS BRIDADOS.</v>
          </cell>
          <cell r="D2036">
            <v>1110666</v>
          </cell>
        </row>
        <row r="2037">
          <cell r="B2037">
            <v>10757</v>
          </cell>
          <cell r="C2037" t="str">
            <v>VÁLVULA VENTOSA HD COMBINADA TRIPLE ACCIÓN (TRIPLE EFECTO) D=3" EXTREMO EN BRIDA CLASE 150</v>
          </cell>
          <cell r="D2037">
            <v>1044937</v>
          </cell>
        </row>
        <row r="2038">
          <cell r="B2038">
            <v>10758</v>
          </cell>
          <cell r="C2038" t="str">
            <v>VÁLVULA COMPUERTA ELÁSTICA EXTREMOS BRIDADOS. D=3"  150 PSI (VASTAGO ASCENDENTE)</v>
          </cell>
          <cell r="D2038">
            <v>912334</v>
          </cell>
        </row>
        <row r="2039">
          <cell r="B2039">
            <v>10767</v>
          </cell>
          <cell r="C2039" t="str">
            <v>PINTURA DE TRÁFICO ESPESOR SECO 4mils PARA SEÑALIZACIÓN DE PISO EN PUERTA CORREDIZA SENCILLA, SEGÚN MANUAL DE IMAGEN DE TRANSMILENIO - Incluye suministro y aplicación</v>
          </cell>
          <cell r="D2039">
            <v>125977</v>
          </cell>
        </row>
        <row r="2040">
          <cell r="B2040">
            <v>10768</v>
          </cell>
          <cell r="C2040" t="str">
            <v>PINTURA DE TRÁFICO ESPESOR SECO 4mils PARA SEÑALIZACIÓN DE PISO EN PUERTA CORREDIZA TELESCÓPICA, SEGÚN MANUAL DE IMAGEN DE TRANSMILENIO - Incluye suministro y aplicación</v>
          </cell>
          <cell r="D2040">
            <v>180565</v>
          </cell>
        </row>
        <row r="2041">
          <cell r="B2041">
            <v>10770</v>
          </cell>
          <cell r="C2041" t="str">
            <v>SEÑAL TIPO DE FRECUENCIA EN LÁMINA, RECUBRIMIENTO POR AMBAS CARAS EN PELÍCULA REFLECTORA GRADO INGENIERÍA AZUL PARA EL FONDO Y BLANCO PARA NÚMERO O LETRA. SEGÚN MANUAL DE IMAGEN TRANSMILENIO.</v>
          </cell>
          <cell r="D2041">
            <v>83747</v>
          </cell>
        </row>
        <row r="2042">
          <cell r="B2042">
            <v>10774</v>
          </cell>
          <cell r="C2042" t="str">
            <v>RUTEROS MONTAJE RUTA FÁCIL EN VINILO CON ADHESIVO EN VINILO FUNDIDO 32cm x 16cm SOBRE IMPRESIÓN. SEGÚN MANUAL DE IMAGEN TRANSMILENIO. SUMINISTRO E INSTALACIÓN</v>
          </cell>
          <cell r="D2042">
            <v>71249</v>
          </cell>
        </row>
        <row r="2043">
          <cell r="B2043">
            <v>10776</v>
          </cell>
          <cell r="C2043" t="str">
            <v>RUTEROS MONTANTE SERVICIOS Y HORARIOS + INFORMACIÓN + RIELES. SEGÚN MANUAL DE IMAGEN TRANSMILENIO. SUMINISTRO E INSTALACIÓN.</v>
          </cell>
          <cell r="D2043">
            <v>86234</v>
          </cell>
        </row>
        <row r="2044">
          <cell r="B2044">
            <v>10777</v>
          </cell>
          <cell r="C2044" t="str">
            <v>YEE REDUCIDA PVC SANITARIA 4" x 3"</v>
          </cell>
          <cell r="D2044">
            <v>28371</v>
          </cell>
        </row>
        <row r="2045">
          <cell r="B2045">
            <v>10783</v>
          </cell>
          <cell r="C2045" t="str">
            <v>CONDUCTORES DE ALUMINIO 4X(1X2/0) AWG AISLADO HFFR 600 V C.A.</v>
          </cell>
          <cell r="D2045">
            <v>6624</v>
          </cell>
        </row>
        <row r="2046">
          <cell r="B2046">
            <v>10787</v>
          </cell>
          <cell r="C2046" t="str">
            <v>SIFON PVC 135° D=3"</v>
          </cell>
          <cell r="D2046">
            <v>13459</v>
          </cell>
        </row>
        <row r="2047">
          <cell r="B2047">
            <v>10788</v>
          </cell>
          <cell r="C2047" t="str">
            <v>BARRA SOPORTE BAÑO MOVILIDAD REDUCIDA</v>
          </cell>
          <cell r="D2047">
            <v>291550</v>
          </cell>
        </row>
        <row r="2048">
          <cell r="B2048">
            <v>10790</v>
          </cell>
          <cell r="C2048" t="str">
            <v>PUERTA METÁLICA CON REJILLA DE 0.80 m x 2.10 m.</v>
          </cell>
          <cell r="D2048">
            <v>409930</v>
          </cell>
        </row>
        <row r="2049">
          <cell r="B2049">
            <v>10792</v>
          </cell>
          <cell r="C2049" t="str">
            <v>LUMINARIA PANEL LED 1.20 X 0.30MT. INSTALADA EN EL TECHO. INCLUYE SUMINISTRO E INSTALACIÓN, 42W 120V C.A 4396LM</v>
          </cell>
          <cell r="D2049">
            <v>107171</v>
          </cell>
        </row>
        <row r="2050">
          <cell r="B2050">
            <v>10794</v>
          </cell>
          <cell r="C2050" t="str">
            <v>SIFON PVC 135° D=4"</v>
          </cell>
          <cell r="D2050">
            <v>29417</v>
          </cell>
        </row>
        <row r="2051">
          <cell r="B2051">
            <v>10795</v>
          </cell>
          <cell r="C2051" t="str">
            <v>LUMINARIA PANEL LED 60 X 60CM. INSTALADA EN EL TECHO. INCLUYE SUMINISTRO E INSTALACIÓN, 33W 120V C.A 3520LM</v>
          </cell>
          <cell r="D2051">
            <v>74327</v>
          </cell>
        </row>
        <row r="2052">
          <cell r="B2052">
            <v>10796</v>
          </cell>
          <cell r="C2052" t="str">
            <v>LUMINARIA PANEL LED  REDONDO INSTALADA EN EL TECHO. INCLUYE SUMINISTRO E INSTALACIÓN, 12W 120V C.A 710LM</v>
          </cell>
          <cell r="D2052">
            <v>11688</v>
          </cell>
        </row>
        <row r="2053">
          <cell r="B2053">
            <v>10808</v>
          </cell>
          <cell r="C2053" t="str">
            <v>ACCESORIOS DE INSTALACIÓN ADICIONALES: CONDULETAS, CONECTORES, RECTOS, ADAPTADOR PVC A EMT, CAJAS METÁLICAS 5800 ENTRE OTROS</v>
          </cell>
          <cell r="D2053">
            <v>57257</v>
          </cell>
        </row>
        <row r="2054">
          <cell r="B2054">
            <v>10813</v>
          </cell>
          <cell r="C2054" t="str">
            <v>CODO 90° PVC E.L.  D= 2"</v>
          </cell>
          <cell r="D2054">
            <v>14420</v>
          </cell>
        </row>
        <row r="2055">
          <cell r="B2055">
            <v>10822</v>
          </cell>
          <cell r="C2055" t="str">
            <v>LUMINARIA LED I, 16 LED, RA03SIM, 21W, 4000°K  100-227 V</v>
          </cell>
          <cell r="D2055">
            <v>1007405</v>
          </cell>
        </row>
        <row r="2056">
          <cell r="B2056">
            <v>10824</v>
          </cell>
          <cell r="C2056" t="str">
            <v>UPS 2.0 KVA</v>
          </cell>
          <cell r="D2056">
            <v>1654100</v>
          </cell>
        </row>
        <row r="2057">
          <cell r="B2057">
            <v>10825</v>
          </cell>
          <cell r="C2057" t="str">
            <v>ESPECIES DE JARDINERÍA PORTE BAJO (CINTAS)</v>
          </cell>
          <cell r="D2057">
            <v>58500</v>
          </cell>
        </row>
        <row r="2058">
          <cell r="B2058">
            <v>10830</v>
          </cell>
          <cell r="C2058" t="str">
            <v>ESPECIES DE JARDINERÍA PORTE ALTO (GARRAS DE CANGURO)</v>
          </cell>
          <cell r="D2058">
            <v>65000</v>
          </cell>
        </row>
        <row r="2059">
          <cell r="B2059">
            <v>10836</v>
          </cell>
          <cell r="C2059" t="str">
            <v>POSTE METALICO GALVANIZADO EN CALIENTE H=14m CON BRAZO SENCILLO</v>
          </cell>
          <cell r="D2059">
            <v>4736446</v>
          </cell>
        </row>
        <row r="2060">
          <cell r="B2060">
            <v>10842</v>
          </cell>
          <cell r="C2060" t="str">
            <v>CONECTOR TIPO CUÑA</v>
          </cell>
          <cell r="D2060">
            <v>14994</v>
          </cell>
        </row>
        <row r="2061">
          <cell r="B2061">
            <v>10847</v>
          </cell>
          <cell r="C2061" t="str">
            <v>POSTE METALICO GALVANIZADO EN CALIENTE H=14m CON BRAZO DOBLE PROPOSITO DE 1.5m</v>
          </cell>
          <cell r="D2061">
            <v>4788690</v>
          </cell>
        </row>
        <row r="2062">
          <cell r="B2062">
            <v>10848</v>
          </cell>
          <cell r="C2062" t="str">
            <v>CURVA DE ACERO GALVANIZADA DE 4" X 90°</v>
          </cell>
          <cell r="D2062">
            <v>67116</v>
          </cell>
        </row>
        <row r="2063">
          <cell r="B2063">
            <v>10849</v>
          </cell>
          <cell r="C2063" t="str">
            <v>UNIÓN GALVANIZADA DE 4"</v>
          </cell>
          <cell r="D2063">
            <v>39679</v>
          </cell>
        </row>
        <row r="2064">
          <cell r="B2064">
            <v>10850</v>
          </cell>
          <cell r="C2064" t="str">
            <v>ABRAZADERA DE UNA SALIDA PARA SUJECIÓN DE CABLES AL POSTE</v>
          </cell>
          <cell r="D2064">
            <v>11932</v>
          </cell>
        </row>
        <row r="2065">
          <cell r="B2065">
            <v>10851</v>
          </cell>
          <cell r="C2065" t="str">
            <v>POSTE METALICO GALVANIZADO EN CALIENTE H=14m CON BRAZO TRIPLE PROPOSITO DE 1.5m</v>
          </cell>
          <cell r="D2065">
            <v>3516843</v>
          </cell>
        </row>
        <row r="2066">
          <cell r="B2066">
            <v>10852</v>
          </cell>
          <cell r="C2066" t="str">
            <v>LUMINARIA REALED IV 128 LED, RA02SII, 200W COMPLETA PARA ALUMBRADO PÚBLICO</v>
          </cell>
          <cell r="D2066">
            <v>1446627</v>
          </cell>
        </row>
        <row r="2067">
          <cell r="B2067">
            <v>10854</v>
          </cell>
          <cell r="C2067" t="str">
            <v>CIMBRA DE SOPORTE. FORZA ANDAMIOS Y FORZA ACERO LOSA</v>
          </cell>
          <cell r="D2067">
            <v>4760</v>
          </cell>
        </row>
        <row r="2068">
          <cell r="B2068">
            <v>10855</v>
          </cell>
          <cell r="C2068" t="str">
            <v>CAJA METÁLICA DE PASO 30cmX30cmX10cm</v>
          </cell>
          <cell r="D2068">
            <v>49266</v>
          </cell>
        </row>
        <row r="2069">
          <cell r="B2069">
            <v>10862</v>
          </cell>
          <cell r="C2069" t="str">
            <v>CAJA DE EMPALME PARA 12 HILOS MÍNIMO</v>
          </cell>
          <cell r="D2069">
            <v>355375</v>
          </cell>
        </row>
        <row r="2070">
          <cell r="B2070">
            <v>10863</v>
          </cell>
          <cell r="C2070" t="str">
            <v>OTDR FIBRA ÓPTICA ALQUILER</v>
          </cell>
          <cell r="D2070">
            <v>54994</v>
          </cell>
        </row>
        <row r="2071">
          <cell r="B2071">
            <v>10864</v>
          </cell>
          <cell r="C2071" t="str">
            <v>FUSIONADOR DE FIBRA ÓPTICA ALQUILER</v>
          </cell>
          <cell r="D2071">
            <v>54994</v>
          </cell>
        </row>
        <row r="2072">
          <cell r="B2072">
            <v>10872</v>
          </cell>
          <cell r="C2072" t="str">
            <v>TABLERO TRIFASICO CON PUERTA Y ESPACIO PARA TOTALIZADOR DE 24 CIRCUITOS CON BARRAJE DE 225A-BARRA NEUTRO-BARRA TIERRA-CHAPA Y LLAVE.</v>
          </cell>
          <cell r="D2072">
            <v>410441</v>
          </cell>
        </row>
        <row r="2073">
          <cell r="B2073">
            <v>10876</v>
          </cell>
          <cell r="C2073" t="str">
            <v>POSTE METÁLICO AP, H=21M CON CANASTA DE ANCLAJE, CANASTA DE MANTENIMIENTO, SOPORTE PARA LUMINARIAS, LÍNEA DE VIDA Y PELDAÑOS. INCLUYE TRANSPORTE AL PORTAL AMÉRICAS</v>
          </cell>
          <cell r="D2073">
            <v>12657666</v>
          </cell>
        </row>
        <row r="2074">
          <cell r="B2074">
            <v>10877</v>
          </cell>
          <cell r="C2074" t="str">
            <v>PROYECTOR LED PRO 600W 5000K, 120-277V, 6000 LM, CON DIFUSOR DE VIDRIO PLANO (INCLUYE ACCESORIOS DE FIJACION)</v>
          </cell>
          <cell r="D2074">
            <v>3990800</v>
          </cell>
        </row>
        <row r="2075">
          <cell r="B2075">
            <v>10878</v>
          </cell>
          <cell r="C2075" t="str">
            <v>TRAGANTE CÚPULA 4" x 3" PLÁSTICAS</v>
          </cell>
          <cell r="D2075">
            <v>5640</v>
          </cell>
        </row>
        <row r="2076">
          <cell r="B2076">
            <v>10880</v>
          </cell>
          <cell r="C2076" t="str">
            <v>MATERIAL GRANULAR TIPO B-400 PROVENIENTE DE CENTROS DE TRATAMIENTO Y/O APROVECHAMIENTO DE RCD</v>
          </cell>
          <cell r="D2076">
            <v>19754</v>
          </cell>
        </row>
        <row r="2077">
          <cell r="B2077">
            <v>10882</v>
          </cell>
          <cell r="C2077" t="str">
            <v>CABLE ALUMINIO AISLADO THHW, 500 KCMIL AA8000-CPT 600V 90°C CT</v>
          </cell>
          <cell r="D2077">
            <v>27507</v>
          </cell>
        </row>
        <row r="2078">
          <cell r="B2078">
            <v>10890</v>
          </cell>
          <cell r="C2078" t="str">
            <v>TUBERÍA DE ACERO D 1 1/2" (DN40), ASTM A53 GALVANIZADO ASTM A123, SCH10, SC, CLASE 150, CONEXIONES ROSCADAS NPT.</v>
          </cell>
          <cell r="D2078">
            <v>45410</v>
          </cell>
        </row>
        <row r="2079">
          <cell r="B2079">
            <v>10891</v>
          </cell>
          <cell r="C2079" t="str">
            <v>VÁLVULA ANTI-RETORNO, (CHEQUE CORTINA) TIPO SWING, D 1 1/2" (DN40), CLASE 150, CONEXIONES ROSCADAS NPT.</v>
          </cell>
          <cell r="D2079">
            <v>89105</v>
          </cell>
        </row>
        <row r="2080">
          <cell r="B2080">
            <v>10920</v>
          </cell>
          <cell r="C2080" t="str">
            <v>TEE BRIDADO, D 6"X6" (DN150), ASTM A126, GALVANIZADO ASTM A123, ASME B16.42, RF CLASE 150</v>
          </cell>
          <cell r="D2080">
            <v>1134070</v>
          </cell>
        </row>
        <row r="2081">
          <cell r="B2081">
            <v>10936</v>
          </cell>
          <cell r="C2081" t="str">
            <v>BRIDA FLANGLES SLIP-ON D= 3" ACERO SOLDABLE RF 150 LB. ANSI B16.5</v>
          </cell>
          <cell r="D2081">
            <v>76454</v>
          </cell>
        </row>
        <row r="2082">
          <cell r="B2082">
            <v>10937</v>
          </cell>
          <cell r="C2082" t="str">
            <v>BRIDA FLANGLES SLIP-ON D= 6" ACERO SOLDABLE RF 150 LB. ANSI B16.5</v>
          </cell>
          <cell r="D2082">
            <v>104178</v>
          </cell>
        </row>
        <row r="2083">
          <cell r="B2083">
            <v>10947</v>
          </cell>
          <cell r="C2083" t="str">
            <v>ACERO LISO  D= 1 1/2" A37 - ACERO DE TRANSFERENCIA</v>
          </cell>
          <cell r="D2083">
            <v>3570</v>
          </cell>
        </row>
        <row r="2084">
          <cell r="B2084">
            <v>10948</v>
          </cell>
          <cell r="C2084" t="str">
            <v>ACERO LISO  D= 1" A37 - ACERO DE TRANSFERENCIA</v>
          </cell>
          <cell r="D2084">
            <v>3257</v>
          </cell>
        </row>
        <row r="2085">
          <cell r="B2085">
            <v>10955</v>
          </cell>
          <cell r="C2085" t="str">
            <v>CAMIÓN APLICADOR DE VÍAS DOBLE CABINA DE 3.5 ton DE CAPACIDAD, CON EQUIPO DE APLICACIÓN DE DOS MAQUINAS DEMARCADORAS HIDRA AIRLESS HIDRAM 4000, UNA MAQUINA DEMARCADORA POWRLINE</v>
          </cell>
          <cell r="D2085">
            <v>4331600</v>
          </cell>
        </row>
        <row r="2086">
          <cell r="B2086">
            <v>10957</v>
          </cell>
          <cell r="C2086" t="str">
            <v>MÉTODOS PARA MUESTREO Y ENSAYOS DE UNIDADES DE MAMPOSTERÍA Y OTROS PRODUCTOS DE ARCILLA. EFLORECENCIA. Norma técnica: NTC 4017 numeral 12.</v>
          </cell>
          <cell r="D2086">
            <v>43600</v>
          </cell>
        </row>
        <row r="2087">
          <cell r="B2087">
            <v>10958</v>
          </cell>
          <cell r="C2087" t="str">
            <v>MÉTODOS PARA MUESTREO Y ENSAYOS DE UNIDADES DE MAMPOSTERÍA Y OTROS PRODUCTOS DE ARCILLA. ABSORCIÓN DE AGUA. Norma técnica: NTC 4017 numeral 10.3.</v>
          </cell>
          <cell r="D2087">
            <v>31401</v>
          </cell>
        </row>
        <row r="2088">
          <cell r="B2088">
            <v>10959</v>
          </cell>
          <cell r="C2088" t="str">
            <v>MÉTODOS PARA MUESTREO Y ENSAYOS DE UNIDADES DE MAMPOSTERÍA Y OTROS PRODUCTOS DE ARCILLA. MEDICIÓN DEL ALABEO. Norma técnica: NTC 4017 numeral 19.</v>
          </cell>
          <cell r="D2088">
            <v>34510</v>
          </cell>
        </row>
        <row r="2089">
          <cell r="B2089">
            <v>10960</v>
          </cell>
          <cell r="C2089" t="str">
            <v>MÉTODOS PARA MUESTREO Y ENSAYOS DE UNIDADES DE MAMPOSTERÍA Y OTROS PRODUCTOS DE ARCILLA. RESISTENCIA A LA COMPRESIÓN. Norma técnica: NTC 4017 numeral 7.</v>
          </cell>
          <cell r="D2089">
            <v>33320</v>
          </cell>
        </row>
        <row r="2090">
          <cell r="B2090">
            <v>10961</v>
          </cell>
          <cell r="C2090" t="str">
            <v>MÉTODOS PARA MUESTREO Y ENSAYOS DE UNIDADES DE MAMPOSTERÍA Y OTROS PRODUCTOS DE ARCILLA. MEDICIÓN DEL TAMAÑO. Norma técnica: NTC 4017 numeral 18.</v>
          </cell>
          <cell r="D2090">
            <v>18802</v>
          </cell>
        </row>
        <row r="2091">
          <cell r="B2091">
            <v>10962</v>
          </cell>
          <cell r="C2091" t="str">
            <v>MEDICIONES (DIMENSIONES) DE LOSETAS DE CONCRETO PARA PAVIMENTOS. Norma técnica: NTC 4992 numeral 6.2.10.</v>
          </cell>
          <cell r="D2091">
            <v>32725</v>
          </cell>
        </row>
        <row r="2092">
          <cell r="B2092">
            <v>10963</v>
          </cell>
          <cell r="C2092" t="str">
            <v>PREFABRICADOS DE CONCRETO. MUESTREO Y ENSAYO DE PREFABRICADOS DE CONCRETO NO REFORZADOS, VIBROCOMPACTADOS. ABSORCIÓN DE AGUA. Norma técnica: NTC 4024 numeral 8.</v>
          </cell>
          <cell r="D2092">
            <v>31401</v>
          </cell>
        </row>
        <row r="2093">
          <cell r="B2093">
            <v>10964</v>
          </cell>
          <cell r="C2093" t="str">
            <v>ADOQUINES DE CONCRETO PARA PAVIMENTOS. MEDICIONES. Norma técnica: NTC 2017 numeral 6.2.</v>
          </cell>
          <cell r="D2093">
            <v>32130</v>
          </cell>
        </row>
        <row r="2094">
          <cell r="B2094">
            <v>10965</v>
          </cell>
          <cell r="C2094" t="str">
            <v>DETERMINACIÓN DE LA VISCOSIDAD DEL ASFALTO EMPLEANDO VISCOSÍMETROS CAPILARES DE VACÍO. Norma técnica: INV E – 716 - 13 ASTM D2171.</v>
          </cell>
          <cell r="D2094">
            <v>202300</v>
          </cell>
        </row>
        <row r="2095">
          <cell r="B2095">
            <v>10966</v>
          </cell>
          <cell r="C2095" t="str">
            <v>CARACTERIZACIÓN DE LAS MEZCLAS ASFÁLTICAS ABIERTAS POR MEDIO DEL ENSAYO CANTABRO DE PÉRDIDA POR DESGASTE. Norma técnica: INV E - 760 - 13 NLT 352.</v>
          </cell>
          <cell r="D2095">
            <v>100793</v>
          </cell>
        </row>
        <row r="2096">
          <cell r="B2096">
            <v>10967</v>
          </cell>
          <cell r="C2096" t="str">
            <v>DISEÑO DE MEZCLAS DE AGREGADOS CON CEMENTO ASFÁLTICO ESPUMADO. COMPACTACIÓN DE 6 PROBETAS. Norma técnica: INV E – 785 - 13.</v>
          </cell>
          <cell r="D2096">
            <v>773000</v>
          </cell>
        </row>
        <row r="2097">
          <cell r="B2097">
            <v>10968</v>
          </cell>
          <cell r="C2097" t="str">
            <v>EFECTO DEL AGUA SOBRE LAS MEZCLAS ASFÁLTICAS SUELTAS. Norma técnica:  INV E – 757 - 13.</v>
          </cell>
          <cell r="D2097">
            <v>117215</v>
          </cell>
        </row>
        <row r="2098">
          <cell r="B2098">
            <v>10969</v>
          </cell>
          <cell r="C2098" t="str">
            <v>DETERMINACIÓN DEL POTENCIAL DE REACTIVIDAD ÁLCALI DEL AGREGADOS (MÉTODO DE LAS BARRAS DE MORTERO). Norma técnica: ASTM 1260.</v>
          </cell>
          <cell r="D2098">
            <v>792897</v>
          </cell>
        </row>
        <row r="2099">
          <cell r="B2099">
            <v>10971</v>
          </cell>
          <cell r="C2099" t="str">
            <v>ENSAYO DE PLACA CON CARGA ESTÁTICA NO REPETIDA SOBRE SUELOS Y CAPAS NO TRATADAS DE PAVIMENTOS, PARA EMPLEAR ENLA EVALUACIÓN Y EL DISEÑO DE PAVIMENTOS (NO INCLUYE TRANSPORTE NI VOLQUETA) - TOMA POR PU. Norma técnica : INV E 168-13.</v>
          </cell>
          <cell r="D2099">
            <v>625345</v>
          </cell>
        </row>
        <row r="2100">
          <cell r="B2100">
            <v>10972</v>
          </cell>
          <cell r="C2100" t="str">
            <v>DISEÑO DE MEZCLAS DE AGREGADOS, RECICLADOS O SIN RECICLAR, CON EMULSIÓN ASFÁLTICA, MEDIANTE EL MÉTODO DE INMERSIÓN – COMPRESIÓN (INCLUYE ELABORACIÓN DE PROBETAS). Norma técnica: INV E 622-13.</v>
          </cell>
          <cell r="D2100">
            <v>2005150</v>
          </cell>
        </row>
        <row r="2101">
          <cell r="B2101">
            <v>10973</v>
          </cell>
          <cell r="C2101" t="str">
            <v>TIEMPO DE FRAGUADO, DESVIACIÓN MÁXIMA RESPECTO DEL TIEMPO DE CONTROL (HORAS:MINUTOS). Norma técnica: ASTM C 403.</v>
          </cell>
          <cell r="D2101">
            <v>257036</v>
          </cell>
        </row>
        <row r="2102">
          <cell r="B2102">
            <v>10974</v>
          </cell>
          <cell r="C2102" t="str">
            <v>DETERMINACIÓN DE LA VELOCIDAD DE PULSO ULTRASONIDO A TRAVÉS DEL CONCRETO, POR ELEMENTO. Norma técnica: NTC 4325.</v>
          </cell>
          <cell r="D2102">
            <v>130781</v>
          </cell>
        </row>
        <row r="2103">
          <cell r="B2103">
            <v>10975</v>
          </cell>
          <cell r="C2103" t="str">
            <v>DENSIDAD, ABSORCIÓN Y VACÍOS EN CONCRETO ENDURECIDO. Norma técnica: NTC 5653-2008 ASTM C642.</v>
          </cell>
          <cell r="D2103">
            <v>77350</v>
          </cell>
        </row>
        <row r="2104">
          <cell r="B2104">
            <v>10976</v>
          </cell>
          <cell r="C2104" t="str">
            <v>BRIDA CIEGA EN ACERO D= 16". PRESIÓN DE TRABAJO= 150 PSI. No incluye espárragos, tuerca ni empaques. Norma de fabricación AWWA C 207 Clase D. Incluye Transporte.</v>
          </cell>
          <cell r="D2104">
            <v>1483112</v>
          </cell>
        </row>
        <row r="2105">
          <cell r="B2105">
            <v>10977</v>
          </cell>
          <cell r="C2105" t="str">
            <v>TEE PVC U.M. 8" X 4"</v>
          </cell>
          <cell r="D2105">
            <v>906780</v>
          </cell>
        </row>
        <row r="2106">
          <cell r="B2106">
            <v>10987</v>
          </cell>
          <cell r="C2106" t="str">
            <v>BRIDA CIEGA EN ACERO (HD) D= 2". PRESIÓN DE TRABAJO= 150 PSI. No incluye espárragos, tuerca ni empaques. Incluye Transporte.</v>
          </cell>
          <cell r="D2106">
            <v>82110</v>
          </cell>
        </row>
        <row r="2107">
          <cell r="B2107">
            <v>10988</v>
          </cell>
          <cell r="C2107" t="str">
            <v>BRIDA CIEGA EN ACERO (HD) D= 4". PRESIÓN DE TRABAJO= 150 PSI. No incluye espárragos, tuerca ni empaques. Incluye Transporte, Incluye IVA.</v>
          </cell>
          <cell r="D2107">
            <v>195160</v>
          </cell>
        </row>
        <row r="2108">
          <cell r="B2108">
            <v>10989</v>
          </cell>
          <cell r="C2108" t="str">
            <v>BRIDA CIEGA EN ACERO (HD) D= 12". PRESIÓN DE TRABAJO= 150 PSI. No incluye espárragos, tuerca ni empaques. Incluye Transporte, Incluye IVA.</v>
          </cell>
          <cell r="D2108">
            <v>885872</v>
          </cell>
        </row>
        <row r="2109">
          <cell r="B2109">
            <v>10992</v>
          </cell>
          <cell r="C2109" t="str">
            <v>CODO 90° Ø4" EN HIERRO GALVANIZADO</v>
          </cell>
          <cell r="D2109">
            <v>149680</v>
          </cell>
        </row>
        <row r="2110">
          <cell r="B2110">
            <v>10995</v>
          </cell>
          <cell r="C2110" t="str">
            <v>MEDICIÓN DE PERFIL TRANSVERSAL PARA DETERMINACIÓN DEL AHUELLAMIENTO (100 M)</v>
          </cell>
          <cell r="D2110">
            <v>29750</v>
          </cell>
        </row>
        <row r="2111">
          <cell r="B2111">
            <v>10996</v>
          </cell>
          <cell r="C2111" t="str">
            <v>APIQUE MANUAL HASTA 2 M DE 1.5 M X 1.5 M - RELLENO Y ADECUACIÓN DEL SITIO - INCLUYE TRANSPORTE</v>
          </cell>
          <cell r="D2111">
            <v>273700</v>
          </cell>
        </row>
        <row r="2112">
          <cell r="B2112">
            <v>11007</v>
          </cell>
          <cell r="C2112" t="str">
            <v>TUBO (PERFIL TUBULAR) GALVANIZADO DE DIÁMETRO 3" ESPESOR 2.3 mm</v>
          </cell>
          <cell r="D2112">
            <v>45545</v>
          </cell>
        </row>
        <row r="2113">
          <cell r="B2113">
            <v>11008</v>
          </cell>
          <cell r="C2113" t="str">
            <v>FRESADO DE PAVIMENTO - INCLUYE FRESADORA, OPERARIO Y COMBUSTIBLE. Incluye agua, puntas. No incluye transporte de maquinaria, transporte del fresado ni disposición final. A TODO COSTO</v>
          </cell>
          <cell r="D2113">
            <v>88227</v>
          </cell>
        </row>
        <row r="2114">
          <cell r="B2114">
            <v>11026</v>
          </cell>
          <cell r="C2114" t="str">
            <v>BASE GRANULAR CLASE C - Gr1 (BGC_Gr1)</v>
          </cell>
          <cell r="D2114">
            <v>58310</v>
          </cell>
        </row>
        <row r="2115">
          <cell r="B2115">
            <v>11027</v>
          </cell>
          <cell r="C2115" t="str">
            <v>BASE GRANULAR CLASE C - Gr2 (BGC_Gr2)</v>
          </cell>
          <cell r="D2115">
            <v>64260</v>
          </cell>
        </row>
        <row r="2116">
          <cell r="B2116">
            <v>11028</v>
          </cell>
          <cell r="C2116" t="str">
            <v>BASE GRANULAR CLASE B - Gr1 (BGB_Gr1)</v>
          </cell>
          <cell r="D2116">
            <v>67949</v>
          </cell>
        </row>
        <row r="2117">
          <cell r="B2117">
            <v>11029</v>
          </cell>
          <cell r="C2117" t="str">
            <v>BASE GRANULAR CLASE B - Gr2 (BGB_Gr2)</v>
          </cell>
          <cell r="D2117">
            <v>69020</v>
          </cell>
        </row>
        <row r="2118">
          <cell r="B2118">
            <v>11030</v>
          </cell>
          <cell r="C2118" t="str">
            <v>BASE GRANULAR CLASE A - Gr1 (BGA_Gr1)</v>
          </cell>
          <cell r="D2118">
            <v>71400</v>
          </cell>
        </row>
        <row r="2119">
          <cell r="B2119">
            <v>11031</v>
          </cell>
          <cell r="C2119" t="str">
            <v>BASE GRANULAR CLASE A - Gr2 (BGA_Gr2)</v>
          </cell>
          <cell r="D2119">
            <v>71400</v>
          </cell>
        </row>
        <row r="2120">
          <cell r="B2120">
            <v>11032</v>
          </cell>
          <cell r="C2120" t="str">
            <v>SUBBASE GRANULAR CLASE C - Gr1 (SBGC_Gr1)</v>
          </cell>
          <cell r="D2120">
            <v>55930</v>
          </cell>
        </row>
        <row r="2121">
          <cell r="B2121">
            <v>11033</v>
          </cell>
          <cell r="C2121" t="str">
            <v>SUBBASE GRANULAR CLASE C - Gr2 (SBGC_Gr2)</v>
          </cell>
          <cell r="D2121">
            <v>55930</v>
          </cell>
        </row>
        <row r="2122">
          <cell r="B2122">
            <v>11034</v>
          </cell>
          <cell r="C2122" t="str">
            <v>SUBBASE GRANULAR CLASE B - Gr1 (SBGB_Gr1)</v>
          </cell>
          <cell r="D2122">
            <v>63368</v>
          </cell>
        </row>
        <row r="2123">
          <cell r="B2123">
            <v>11035</v>
          </cell>
          <cell r="C2123" t="str">
            <v>SUBBASE GRANULAR CLASE B - Gr2 (SBGB_Gr2)</v>
          </cell>
          <cell r="D2123">
            <v>59500</v>
          </cell>
        </row>
        <row r="2124">
          <cell r="B2124">
            <v>11036</v>
          </cell>
          <cell r="C2124" t="str">
            <v>SUBBASE GRANULAR CLASE A - Gr1 (SBGA_Gr1)</v>
          </cell>
          <cell r="D2124">
            <v>57120</v>
          </cell>
        </row>
        <row r="2125">
          <cell r="B2125">
            <v>11037</v>
          </cell>
          <cell r="C2125" t="str">
            <v>SUBBASE GRANULAR CLASE A - Gr2 (SBGA_Gr2)</v>
          </cell>
          <cell r="D2125">
            <v>59500</v>
          </cell>
        </row>
        <row r="2126">
          <cell r="B2126">
            <v>11038</v>
          </cell>
          <cell r="C2126" t="str">
            <v>MATERIAL ADECUADO</v>
          </cell>
          <cell r="D2126">
            <v>12495</v>
          </cell>
        </row>
        <row r="2127">
          <cell r="B2127">
            <v>11039</v>
          </cell>
          <cell r="C2127" t="str">
            <v>MATERIAL TOLERABLE</v>
          </cell>
          <cell r="D2127">
            <v>11305</v>
          </cell>
        </row>
        <row r="2128">
          <cell r="B2128">
            <v>11057</v>
          </cell>
          <cell r="C2128" t="str">
            <v>GEOCELDA</v>
          </cell>
          <cell r="D2128">
            <v>55145</v>
          </cell>
        </row>
        <row r="2129">
          <cell r="B2129">
            <v>11074</v>
          </cell>
          <cell r="C2129" t="str">
            <v>GRÚA TELESCÓPICA MOVIL - CARGA MÁXIMA DE 55 A 64 TONELADAS - INCLUYE TRANSPORTE DE IDA Y VUELTA, COMBUSTIBLE Y OPERARIO</v>
          </cell>
          <cell r="D2129">
            <v>416500</v>
          </cell>
        </row>
        <row r="2130">
          <cell r="B2130">
            <v>11080</v>
          </cell>
          <cell r="C2130" t="str">
            <v>MEZCLA ASFÁLTICA EN CALIENTE DENSA MD10 CON CEMENTO ASFÁLTICO TIPO II</v>
          </cell>
          <cell r="D2130">
            <v>704480</v>
          </cell>
        </row>
        <row r="2131">
          <cell r="B2131">
            <v>11081</v>
          </cell>
          <cell r="C2131" t="str">
            <v>MEZCLA ASFÁLTICA EN CALIENTE DENSA MD12 CON CEMENTO ASFÁLTICO TIPO II</v>
          </cell>
          <cell r="D2131">
            <v>673780</v>
          </cell>
        </row>
        <row r="2132">
          <cell r="B2132">
            <v>11082</v>
          </cell>
          <cell r="C2132" t="str">
            <v>MEZCLA ASFÁLTICA EN CALIENTE DENSA MD20 CON CEMENTO ASFÁLTICO TIPO II</v>
          </cell>
          <cell r="D2132">
            <v>672181</v>
          </cell>
        </row>
        <row r="2133">
          <cell r="B2133">
            <v>11083</v>
          </cell>
          <cell r="C2133" t="str">
            <v>EXTINTOR x 10 LB</v>
          </cell>
          <cell r="D2133">
            <v>38900</v>
          </cell>
        </row>
        <row r="2134">
          <cell r="B2134">
            <v>11084</v>
          </cell>
          <cell r="C2134" t="str">
            <v>CAMILLA EN FIBRA CON ARNÉS - INMOVILIZADOR Y SEÑAL</v>
          </cell>
          <cell r="D2134">
            <v>159900</v>
          </cell>
        </row>
        <row r="2135">
          <cell r="B2135">
            <v>11085</v>
          </cell>
          <cell r="C2135" t="str">
            <v>VALLA DE 3.0m x 6.0m CON ESTRUCTURA METÁLICA - ESTRUCTURA TIPO VALLA EN CERCHA + BANNER. Incluye suministro e instalación. Impresión 720 DPI; Tintas para exteriores.</v>
          </cell>
          <cell r="D2135">
            <v>4545714</v>
          </cell>
        </row>
        <row r="2136">
          <cell r="B2136">
            <v>11086</v>
          </cell>
          <cell r="C2136" t="str">
            <v>VALLA MÓVIL DE 1.20m x 1.20m EN LÁMINA GALVANIZADA CALIBRE 20, ÁNGULO EN HIERRO DE 2 x 1-1/8" IMPRESO EN VINILO ADHESIVO. Incluye suministro e instalación. Impresión 720 DPI; Tintas para exteriores.</v>
          </cell>
          <cell r="D2136">
            <v>382737</v>
          </cell>
        </row>
        <row r="2137">
          <cell r="B2137">
            <v>11089</v>
          </cell>
          <cell r="C2137" t="str">
            <v>SELLADOR ELÁSTICO UNIVERSAL DE ALTO DESEMPEÑO (300 cc)</v>
          </cell>
          <cell r="D2137">
            <v>24300</v>
          </cell>
        </row>
        <row r="2138">
          <cell r="B2138">
            <v>11091</v>
          </cell>
          <cell r="C2138" t="str">
            <v>ADITIVOS INCURSORES DE AIRE</v>
          </cell>
          <cell r="D2138">
            <v>3349</v>
          </cell>
        </row>
        <row r="2139">
          <cell r="B2139">
            <v>11092</v>
          </cell>
          <cell r="C2139" t="str">
            <v>ADITIVO REDUCTOR DE AGUA</v>
          </cell>
          <cell r="D2139">
            <v>8053</v>
          </cell>
        </row>
        <row r="2140">
          <cell r="B2140">
            <v>11093</v>
          </cell>
          <cell r="C2140" t="str">
            <v>ADITIVO RETARDANTE</v>
          </cell>
          <cell r="D2140">
            <v>7010</v>
          </cell>
        </row>
        <row r="2141">
          <cell r="B2141">
            <v>11094</v>
          </cell>
          <cell r="C2141" t="str">
            <v>ADITIVO REDUCTOR DE AGUA Y RETARDANTE</v>
          </cell>
          <cell r="D2141">
            <v>5795</v>
          </cell>
        </row>
        <row r="2142">
          <cell r="B2142">
            <v>11096</v>
          </cell>
          <cell r="C2142" t="str">
            <v>ADITIVO REDUCTOR DE AGUA DE ALTO RANGO</v>
          </cell>
          <cell r="D2142">
            <v>12553</v>
          </cell>
        </row>
        <row r="2143">
          <cell r="B2143">
            <v>11097</v>
          </cell>
          <cell r="C2143" t="str">
            <v>ADITIVO REDUCTOR DE AGUA DE ALTO RANGO Y RETARDANTE</v>
          </cell>
          <cell r="D2143">
            <v>12553</v>
          </cell>
        </row>
        <row r="2144">
          <cell r="B2144">
            <v>11098</v>
          </cell>
          <cell r="C2144" t="str">
            <v>ADITIVO SUPERPLASTIFICANTE Y REDUCTOR DE AGUA DE ALTO PODER</v>
          </cell>
          <cell r="D2144">
            <v>12553</v>
          </cell>
        </row>
        <row r="2145">
          <cell r="B2145">
            <v>11101</v>
          </cell>
          <cell r="C2145" t="str">
            <v>PERFORACIÓN MECÁNICA POR PERCUSIÓN Y LAVADO EN SUELO BLANDO DE 0 a 10m. Incl descrip visual de estratos encontrados,lecturas de campo,tipo y prof. muestras recuperadas,datos nivel freático,SPT,Veleta</v>
          </cell>
          <cell r="D2145">
            <v>78540</v>
          </cell>
        </row>
        <row r="2146">
          <cell r="B2146">
            <v>11102</v>
          </cell>
          <cell r="C2146" t="str">
            <v>PERFORACIÓN MECÁNICA POR ROTACIÓN EN ROCA DE 0 a 10m. Incl recuperación continua muestras,descrip visual estratos encontrados,lecturas de campo,tipo y prof muestras recuperadas,SPT,Veleta de campo</v>
          </cell>
          <cell r="D2146">
            <v>357000</v>
          </cell>
        </row>
        <row r="2147">
          <cell r="B2147">
            <v>11103</v>
          </cell>
          <cell r="C2147" t="str">
            <v>PERFORACIÓN MECÁNICA POR ROTACIÓN EN COLUVIÓN/ALUVIÓN DE 0 a 10m. Incl recuperación continua muestras,descrip visual estrat encontrados,lecturas de campo,tipo y prof muestras recuperadas,SPT,Veleta</v>
          </cell>
          <cell r="D2147">
            <v>416500</v>
          </cell>
        </row>
        <row r="2148">
          <cell r="B2148">
            <v>11106</v>
          </cell>
          <cell r="C2148" t="str">
            <v>PERFORACIÓN MECÁNICA POR ROTACIÓN EN ROCA DE 0 a 30m. Incl recuperación continua muestras,descrip visual estratos encontrados,lecturas de campo,tipo y prof muestras recuperadas,SPT,Veleta de campo</v>
          </cell>
          <cell r="D2148">
            <v>380800</v>
          </cell>
        </row>
        <row r="2149">
          <cell r="B2149">
            <v>11107</v>
          </cell>
          <cell r="C2149" t="str">
            <v>PERFORACIÓN MECÁNICA POR ROTACIÓN EN COLUVIÓN/ALUVIÓN DE 0 a 30m. Incl recuperación continua muestras,descrip visual estrat encontrados,lecturas de campo,tipo y prof muestras recuperadas,SPT,Veleta</v>
          </cell>
          <cell r="D2149">
            <v>606900</v>
          </cell>
        </row>
        <row r="2150">
          <cell r="B2150">
            <v>11110</v>
          </cell>
          <cell r="C2150" t="str">
            <v>PERFORACIÓN MECÁNICA POR ROTACIÓN EN ROCA DE 0 a 50m. Incl recuperación continua muestras,descrip visual estratos encontrados,lecturas de campo,tipo y prof muestras recuperadas,SPT,Veleta de campo</v>
          </cell>
          <cell r="D2150">
            <v>404600</v>
          </cell>
        </row>
        <row r="2151">
          <cell r="B2151">
            <v>11114</v>
          </cell>
          <cell r="C2151" t="str">
            <v>PERFORACIÓN MECÁNICA POR ROTACIÓN EN ROCA DE 0 + 50m. Incl recuperación continua muestras,descrip visual estratos encontrados,lecturas de campo,tipo y prof muestras recuperadas,SPT,Veleta de campo</v>
          </cell>
          <cell r="D2151">
            <v>428400</v>
          </cell>
        </row>
        <row r="2152">
          <cell r="B2152">
            <v>11116</v>
          </cell>
          <cell r="C2152" t="str">
            <v>ENSAYO DE CPTU HASTA 30 METROS</v>
          </cell>
          <cell r="D2152">
            <v>309400</v>
          </cell>
        </row>
        <row r="2153">
          <cell r="B2153">
            <v>11117</v>
          </cell>
          <cell r="C2153" t="str">
            <v>ENSAYO DE CPTU HASTA 50 METROS</v>
          </cell>
          <cell r="D2153">
            <v>333200</v>
          </cell>
        </row>
        <row r="2154">
          <cell r="B2154">
            <v>11118</v>
          </cell>
          <cell r="C2154" t="str">
            <v>ENSAYO DE CPTUS HASTA 30 METROS  (CONO SÍSMICO SCPTu)</v>
          </cell>
          <cell r="D2154">
            <v>333200</v>
          </cell>
        </row>
        <row r="2155">
          <cell r="B2155">
            <v>11119</v>
          </cell>
          <cell r="C2155" t="str">
            <v>ENSAYO DE CPTUS HASTA 50 METROS  (CONO SÍSMICO SCPTu)</v>
          </cell>
          <cell r="D2155">
            <v>357000</v>
          </cell>
        </row>
        <row r="2156">
          <cell r="B2156">
            <v>11120</v>
          </cell>
          <cell r="C2156" t="str">
            <v>ENSAYO DE DOWNHOLE HASTA 30 METROS (Sin perforación, ni tubería de PVC)</v>
          </cell>
          <cell r="D2156">
            <v>2142000</v>
          </cell>
        </row>
        <row r="2157">
          <cell r="B2157">
            <v>11121</v>
          </cell>
          <cell r="C2157" t="str">
            <v>ENSAYO DE DOWNHOLE HASTA 50 METROS (Sin perforación, ni tubería de PVC)</v>
          </cell>
          <cell r="D2157">
            <v>2856000</v>
          </cell>
        </row>
        <row r="2158">
          <cell r="B2158">
            <v>11122</v>
          </cell>
          <cell r="C2158" t="str">
            <v>SISTEMA (SONDEO) ELÉCTRICO VERTICAL (30 metros de profundidad)</v>
          </cell>
          <cell r="D2158">
            <v>1428000</v>
          </cell>
        </row>
        <row r="2159">
          <cell r="B2159">
            <v>11125</v>
          </cell>
          <cell r="C2159" t="str">
            <v>CEMENTO ASFÁLTICO MODIFICADO CON POLÍMEROS TIPO III</v>
          </cell>
          <cell r="D2159">
            <v>3225</v>
          </cell>
        </row>
        <row r="2160">
          <cell r="B2160">
            <v>11127</v>
          </cell>
          <cell r="C2160" t="str">
            <v>CEMENTO ASFÁLTICO MODIFICADO CON POLÍMEROS TIPO V</v>
          </cell>
          <cell r="D2160">
            <v>3268</v>
          </cell>
        </row>
        <row r="2161">
          <cell r="B2161">
            <v>11135</v>
          </cell>
          <cell r="C2161" t="str">
            <v>INSTAL. Y PUESTA EN SERVICIO DE CONTROLADOR DE TRAFICO C900 EN BOGOTÁ, (Incl. transp. de controlador desde SDM hasta lugar instalación en Bogotá, M de O e IVA, No incl. suministro de Controlador</v>
          </cell>
          <cell r="D2161">
            <v>4206174</v>
          </cell>
        </row>
        <row r="2162">
          <cell r="B2162">
            <v>11136</v>
          </cell>
          <cell r="C2162" t="str">
            <v>DEFENSA VIAL METÁLICA en acero laminado en frío, vigas en forma doble honda o W, parales y separadores metálicos</v>
          </cell>
          <cell r="D2162">
            <v>266560</v>
          </cell>
        </row>
        <row r="2163">
          <cell r="B2163">
            <v>11137</v>
          </cell>
          <cell r="C2163" t="str">
            <v>LEVANTAMIENTO TOPOGRÁFICO A TODO COSTO. NIVEL DE COMPLEJIDAD ALTO. Incluye personal, equipos, costos operacionales, procesamiento y entrega de la información, todos los costos indirectos e IVA.</v>
          </cell>
          <cell r="D2163">
            <v>1547</v>
          </cell>
        </row>
        <row r="2164">
          <cell r="B2164">
            <v>11138</v>
          </cell>
          <cell r="C2164" t="str">
            <v>LEVANTAMIENTO TOPOGRÁFICO A TODO COSTO. NIVEL DE COMPLEJIDAD MEDIO. Incluye personal, equipos, costos operacionales, procesamiento y entrega de la información, todos los costos indirectos e IVA.</v>
          </cell>
          <cell r="D2164">
            <v>1131</v>
          </cell>
        </row>
        <row r="2165">
          <cell r="B2165">
            <v>11139</v>
          </cell>
          <cell r="C2165" t="str">
            <v>LEVANTAMIENTO TOPOGRÁFICO A TODO COSTO. NIVEL DE COMPLEJIDAD BAJO. Incluye personal, equipos, costos operacionales, procesamiento y entrega de la información, todos los costos indirectos e IVA.</v>
          </cell>
          <cell r="D2165">
            <v>812</v>
          </cell>
        </row>
        <row r="2166">
          <cell r="B2166">
            <v>11143</v>
          </cell>
          <cell r="C2166" t="str">
            <v>ALQUILER CEPILLO TEXTURIZADOR DE 1.20 m. Con tubo en aluminio de 1.85 m.</v>
          </cell>
          <cell r="D2166">
            <v>515360</v>
          </cell>
        </row>
        <row r="2167">
          <cell r="B2167">
            <v>11145</v>
          </cell>
          <cell r="C2167" t="str">
            <v>KIT SILLA YEE 250 x 200 PVC</v>
          </cell>
          <cell r="D2167">
            <v>197792</v>
          </cell>
        </row>
        <row r="2168">
          <cell r="B2168">
            <v>11146</v>
          </cell>
          <cell r="C2168" t="str">
            <v>KIT SILLA YEE 315 x 200 PVC</v>
          </cell>
          <cell r="D2168">
            <v>279548</v>
          </cell>
        </row>
        <row r="2169">
          <cell r="B2169">
            <v>11147</v>
          </cell>
          <cell r="C2169" t="str">
            <v>KIT SILLA YEE 400 x 200 PVC</v>
          </cell>
          <cell r="D2169">
            <v>341357</v>
          </cell>
        </row>
        <row r="2170">
          <cell r="B2170">
            <v>11148</v>
          </cell>
          <cell r="C2170" t="str">
            <v>KIT SILLA YEE 450 x 200 PVC</v>
          </cell>
          <cell r="D2170">
            <v>363960</v>
          </cell>
        </row>
        <row r="2171">
          <cell r="B2171">
            <v>11152</v>
          </cell>
          <cell r="C2171" t="str">
            <v>RUTEADORA PARA PAVIMENTOS - PROFUNDIDAD DE CORTE DE 30 A 50 MM</v>
          </cell>
          <cell r="D2171">
            <v>5831</v>
          </cell>
        </row>
        <row r="2172">
          <cell r="B2172">
            <v>11156</v>
          </cell>
          <cell r="C2172" t="str">
            <v>ANDAMIO CERTIFICADO MULTIDIRECCIONAL, 2 TORRES CON PASARELA DE 3 M, SECCIÓN  DE 2.07 X 2.07 M, ALTURA DE ANDAMIO 4 M</v>
          </cell>
          <cell r="D2172">
            <v>34827</v>
          </cell>
        </row>
        <row r="2173">
          <cell r="B2173">
            <v>11161</v>
          </cell>
          <cell r="C2173" t="str">
            <v>TRATAMIENTO Y DISPOSICIÓN FINAL DE RESIDUOS PELIGROSOS</v>
          </cell>
          <cell r="D2173">
            <v>952</v>
          </cell>
        </row>
        <row r="2174">
          <cell r="B2174">
            <v>11162</v>
          </cell>
          <cell r="C2174" t="str">
            <v>CERRAMIENTO NYLOFOR 3D PRO Altura 2.00 m Fabricada en alambre de acero galvanizado de 5mm, recubierto con pintura de Poliéster Verde, de 4.75 mm de diámetro.Concreto de 3000 psi.</v>
          </cell>
          <cell r="D2174">
            <v>334406</v>
          </cell>
        </row>
        <row r="2175">
          <cell r="B2175">
            <v>11164</v>
          </cell>
          <cell r="C2175" t="str">
            <v>MANIJA EN VARILLA LISA DE 1" EN ACERO A-37 ENMANTELADO CON TUBO PVC DE 1" x 1/4" CON PLATINA DE 1 1/2" x 1/4" SOLDADA</v>
          </cell>
          <cell r="D2175">
            <v>37320</v>
          </cell>
        </row>
        <row r="2176">
          <cell r="B2176">
            <v>11165</v>
          </cell>
          <cell r="C2176" t="str">
            <v>ESTOPEROLES METÁLICOS CON ESPIGO. INCLUYE SUMINISTRO E INSTALACIÓN.</v>
          </cell>
          <cell r="D2176">
            <v>6025</v>
          </cell>
        </row>
        <row r="2177">
          <cell r="B2177">
            <v>11167</v>
          </cell>
          <cell r="C2177" t="str">
            <v>TALADRO ROTOPERCUTOR MAYOR A 3/4"</v>
          </cell>
          <cell r="D2177">
            <v>5355</v>
          </cell>
        </row>
        <row r="2178">
          <cell r="B2178">
            <v>11169</v>
          </cell>
          <cell r="C2178" t="str">
            <v>REPARADUCTO PVC D=4" - DUCTO TELEFÓNICO</v>
          </cell>
          <cell r="D2178">
            <v>91678</v>
          </cell>
        </row>
        <row r="2179">
          <cell r="B2179">
            <v>11171</v>
          </cell>
          <cell r="C2179" t="str">
            <v>CONCRETO MR45 GRAVA COMÚN ACELERADO A 3 DÍAS.</v>
          </cell>
          <cell r="D2179">
            <v>496165</v>
          </cell>
        </row>
        <row r="2180">
          <cell r="B2180">
            <v>11172</v>
          </cell>
          <cell r="C2180" t="str">
            <v>CONCRETO MR50 GRAVA COMÚN ACELERADO A 3 DÍAS.</v>
          </cell>
          <cell r="D2180">
            <v>551565</v>
          </cell>
        </row>
        <row r="2181">
          <cell r="B2181">
            <v>11173</v>
          </cell>
          <cell r="C2181" t="str">
            <v>PENDONES ELABORADOS  EN BANNER, CON UNA DIMENSIÓN DE 1.00 m DE ANCHO POR 1.50 m DE LARGO. IMPRESIÓN A FULL COLOR SEGÚN DISEÑOS DE OJALETES.</v>
          </cell>
          <cell r="D2181">
            <v>44625</v>
          </cell>
        </row>
        <row r="2182">
          <cell r="B2182">
            <v>11175</v>
          </cell>
          <cell r="C2182" t="str">
            <v>BASTÓN LUMINOSO 5 FUNCIONES GRANDE ST -900 -1 55 x 4.5 cm RECARGABLE.</v>
          </cell>
          <cell r="D2182">
            <v>49980</v>
          </cell>
        </row>
        <row r="2183">
          <cell r="B2183">
            <v>11277</v>
          </cell>
          <cell r="C2183" t="str">
            <v>TACHA REFLECTIVA UNIDIRECCIONAL BLANCA/ROJA. Incluye suministro e instalación</v>
          </cell>
          <cell r="D2183">
            <v>11156</v>
          </cell>
        </row>
        <row r="2184">
          <cell r="B2184">
            <v>11278</v>
          </cell>
          <cell r="C2184" t="str">
            <v>SEÑAL VERTICAL INFORMATIVA SI-27C (70 cm x 100 cm). INCLUYE SUMINISTRO E INSTALACION.</v>
          </cell>
          <cell r="D2184">
            <v>435421</v>
          </cell>
        </row>
        <row r="2185">
          <cell r="B2185">
            <v>11279</v>
          </cell>
          <cell r="C2185" t="str">
            <v>SEÑAL VERTICAL PREVENTIVA SP-47B TIPO PENTÁGONO CON FLECHA. (INCLUYE SUMINISTRO E INSTALACION).</v>
          </cell>
          <cell r="D2185">
            <v>569891</v>
          </cell>
        </row>
        <row r="2186">
          <cell r="B2186">
            <v>11280</v>
          </cell>
          <cell r="C2186" t="str">
            <v>POSTE TIPO MÉNSULA T2 (2.50m) EN TUBO SCH 40 GALVANIZADO Y PINTADO.</v>
          </cell>
          <cell r="D2186">
            <v>3251437</v>
          </cell>
        </row>
        <row r="2187">
          <cell r="B2187">
            <v>11291</v>
          </cell>
          <cell r="C2187" t="str">
            <v>ALQUILER EQUIPO DE PERFORACIÓN, INCLUYE  JUEGO DE BROCAS - (BARRENADORA. Incl. Trípode y elementos de perforación y extensión) Incl. OPERARIO Y COMBUSTIBLE. Incluye Stand By mínimo de 5 horas diarias.</v>
          </cell>
          <cell r="D2187">
            <v>358330</v>
          </cell>
        </row>
        <row r="2188">
          <cell r="B2188">
            <v>11292</v>
          </cell>
          <cell r="C2188" t="str">
            <v>ADAPTADOR TERMINAL CAMPANA PVC D= 6"</v>
          </cell>
          <cell r="D2188">
            <v>26497</v>
          </cell>
        </row>
        <row r="2189">
          <cell r="B2189">
            <v>11304</v>
          </cell>
          <cell r="C2189" t="str">
            <v>MEDICIÓN DE LA RESISTENCIA AL DESLIZAMIENTO EN ESTRUCTURA DE PAVIMENTO RÍGIDOS Y FLEXIBLES (Coeficiente de Fricción) CON CON EQUIPO DE ALTO RENDIMIENTO. Incl. movilización, toma de información, proces</v>
          </cell>
          <cell r="D2189">
            <v>101150</v>
          </cell>
        </row>
        <row r="2190">
          <cell r="B2190">
            <v>11305</v>
          </cell>
          <cell r="C2190"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D2190">
            <v>113536</v>
          </cell>
        </row>
        <row r="2191">
          <cell r="B2191">
            <v>11308</v>
          </cell>
          <cell r="C2191" t="str">
            <v>ALQUILER DE GPS DE MANO GARMIN GPSMAP Serie 64 x Día, CON ALTÍMETRO Y BRÚJULA. PANTALLA A COLOR DE 2.6"</v>
          </cell>
          <cell r="D2191">
            <v>4646</v>
          </cell>
        </row>
        <row r="2192">
          <cell r="B2192">
            <v>11328</v>
          </cell>
          <cell r="C2192" t="str">
            <v>BARRERA EPOXICA POLIAMIDA</v>
          </cell>
          <cell r="D2192">
            <v>162540</v>
          </cell>
        </row>
        <row r="2193">
          <cell r="B2193">
            <v>11329</v>
          </cell>
          <cell r="C2193" t="str">
            <v>ESMALTE POLIURETANO ACRÍLICO (AMARILLO RAL 1003)</v>
          </cell>
          <cell r="D2193">
            <v>320000</v>
          </cell>
        </row>
        <row r="2194">
          <cell r="B2194">
            <v>11330</v>
          </cell>
          <cell r="C2194" t="str">
            <v>ESMALTE POLIURETANO ACRÍLICO (NEGRO RAL 9005)</v>
          </cell>
          <cell r="D2194">
            <v>290000</v>
          </cell>
        </row>
        <row r="2195">
          <cell r="B2195">
            <v>11331</v>
          </cell>
          <cell r="C2195" t="str">
            <v>ESMALTE POLIURETANO ACRÍLICO (GRIS RAL 7045)</v>
          </cell>
          <cell r="D2195">
            <v>290000</v>
          </cell>
        </row>
        <row r="2196">
          <cell r="B2196">
            <v>11332</v>
          </cell>
          <cell r="C2196" t="str">
            <v>BARANDA DE TRES TUBOS M82</v>
          </cell>
          <cell r="D2196">
            <v>232050</v>
          </cell>
        </row>
        <row r="2197">
          <cell r="B2197">
            <v>11334</v>
          </cell>
          <cell r="C2197" t="str">
            <v>CERRAMIENTO TIPO CED M72</v>
          </cell>
          <cell r="D2197">
            <v>410889</v>
          </cell>
        </row>
        <row r="2198">
          <cell r="B2198">
            <v>11335</v>
          </cell>
          <cell r="C2198" t="str">
            <v>BARANDA M-80 A, CON MÓDULO FRONTAL EN MALLA ESLABONADA</v>
          </cell>
          <cell r="D2198">
            <v>285600</v>
          </cell>
        </row>
        <row r="2199">
          <cell r="B2199">
            <v>11337</v>
          </cell>
          <cell r="C2199" t="str">
            <v>MACROFIBRAS SINTÉTICAS DE POLIPROPILENO</v>
          </cell>
          <cell r="D2199">
            <v>25942</v>
          </cell>
        </row>
        <row r="2200">
          <cell r="B2200">
            <v>11338</v>
          </cell>
          <cell r="C2200" t="str">
            <v>MEZCLA ASFÁLTICA EN CALIENTE SEMIDENSA MS 25 CON CEMENTO ASFÁLTICO 60-70</v>
          </cell>
          <cell r="D2200">
            <v>548851</v>
          </cell>
        </row>
        <row r="2201">
          <cell r="B2201">
            <v>11342</v>
          </cell>
          <cell r="C2201" t="str">
            <v>CONCRETO MR41 CON MACROFIBRAS DE POLIPROPILENO</v>
          </cell>
          <cell r="D2201">
            <v>486710</v>
          </cell>
        </row>
        <row r="2202">
          <cell r="B2202">
            <v>11343</v>
          </cell>
          <cell r="C2202" t="str">
            <v>CONCRETO MR43 CON MACROFIBRAS DE POLIPROPILENO</v>
          </cell>
          <cell r="D2202">
            <v>499800</v>
          </cell>
        </row>
        <row r="2203">
          <cell r="B2203">
            <v>11344</v>
          </cell>
          <cell r="C2203" t="str">
            <v>MICROFIBRAS SINTÉTICA MONOFILAMENTO DE POLIPROPILENO</v>
          </cell>
          <cell r="D2203">
            <v>38871</v>
          </cell>
        </row>
        <row r="2204">
          <cell r="B2204">
            <v>11346</v>
          </cell>
          <cell r="C2204" t="str">
            <v>FONDO DE JUNTA EN ESPUMA DE POLIETILENO DE BAJA DENSIDAD D= 32 mm</v>
          </cell>
          <cell r="D2204">
            <v>10674</v>
          </cell>
        </row>
        <row r="2205">
          <cell r="B2205">
            <v>11349</v>
          </cell>
          <cell r="C2205" t="str">
            <v>REHABILITACIÓN RED DE ALCANTARILLADO CON TECNOLOGÍA CIPP, CON RESINA DE GRP CURADA CON RAYOS UV, INCLUYE EQUIPOS, MATERIALES, TRANSPORTES Y PERSONAL. DIÁMETRO 8”. ESPESOR 3,00 mm. EC = 14.200 MPA.</v>
          </cell>
          <cell r="D2205">
            <v>1092122</v>
          </cell>
        </row>
        <row r="2206">
          <cell r="B2206">
            <v>11350</v>
          </cell>
          <cell r="C2206" t="str">
            <v>REHABILITACIÓN RED DE ALCANTARILLADO CON TECNOLOGÍA CIPP, CON RESINA DE GRP CURADA CON RAYOS UV, INCLUYE EQUIPOS, MATERIALES, TRANSPORTES Y PERSONAL. DIÁMETRO 10”. ESPESOR 3,00 mm. EC = 14.200 MPA.</v>
          </cell>
          <cell r="D2206">
            <v>1148435</v>
          </cell>
        </row>
        <row r="2207">
          <cell r="B2207">
            <v>11351</v>
          </cell>
          <cell r="C2207" t="str">
            <v>REHABILITACIÓN RED DE ALCANTARILLADO CON TECNOLOGÍA CIPP, CON RESINA DE GRP CURADA CON RAYOS UV, INCLUYE EQUIPOS, MATERIALES, TRANSPORTES Y PERSONAL. DIÁMETRO 12”. ESPESOR 3,00 mm. EC = 14.200 MPA.</v>
          </cell>
          <cell r="D2207">
            <v>1268061</v>
          </cell>
        </row>
        <row r="2208">
          <cell r="B2208">
            <v>11352</v>
          </cell>
          <cell r="C2208" t="str">
            <v>REHABILITACIÓN RED DE ALCANTARILLADO CON TECNOLOGÍA CIPP, CON RESINA DE GRP CURADA CON RAYOS UV, INCLUYE EQUIPOS, MATERIALES, TRANSPORTES Y PERSONAL. DIÁMETRO 14”. ESPESOR 3,50 mm. EC = 14.200 MPA.</v>
          </cell>
          <cell r="D2208">
            <v>1506815</v>
          </cell>
        </row>
        <row r="2209">
          <cell r="B2209">
            <v>11353</v>
          </cell>
          <cell r="C2209" t="str">
            <v>REHABILITACIÓN RED DE ALCANTARILLAO CON TECNOLOGÍA CIPP, CON RESINA DE GRP CURADA CON RAYOS UV, INCLUYE EQUIPOS, MATERIALES, TRANSPORTES Y PERSONAL. DIÁMETRO 16”. ESPESOR 4.20 mm. EC = 14.200 MPA.</v>
          </cell>
          <cell r="D2209">
            <v>1720713</v>
          </cell>
        </row>
        <row r="2210">
          <cell r="B2210">
            <v>11354</v>
          </cell>
          <cell r="C2210" t="str">
            <v>REHABILITACIÓN RED DE ALCANTARILLADO CON TECNOLOGÍA CIPP, CON RESINA DE GRP CURADA CON RAYOS UV, INCLUYE EQUIPOS, MATERIALES, TRANSPORTES Y PERSONAL. DIÁMETRO 18”. ESPESOR 4.20 mm. EC = 14.200 MPA.</v>
          </cell>
          <cell r="D2210">
            <v>1877924</v>
          </cell>
        </row>
        <row r="2211">
          <cell r="B2211">
            <v>11355</v>
          </cell>
          <cell r="C2211" t="str">
            <v>REHABILITACIÓN RED DE ALCANTARILLADO CON TECNOLOGÍA CIPP, CON RESINA DE GRP CURADA CON RAYOS UV, INCLUYE EQUIPOS, MATERIALES, TRANSPORTES Y PERSONAL. DIÁMETRO 20”. ESPESOR 4.90 mm. EC = 14.200 MPA.</v>
          </cell>
          <cell r="D2211">
            <v>2306992</v>
          </cell>
        </row>
        <row r="2212">
          <cell r="B2212">
            <v>11356</v>
          </cell>
          <cell r="C2212" t="str">
            <v>REHABILITACIÓN RED DE ALCANTARILLADO CON TECNOLOGÍA CIPP, CON RESINA DE GRP CURADA CON RAYOS UV, INCLUYE EQUIPOS, MATERIALES, TRANSPORTES Y PERSONAL. DIÁMETRO 24”. ESPESOR 5.60 mm. EC = 14.200 MPA.</v>
          </cell>
          <cell r="D2212">
            <v>2561579</v>
          </cell>
        </row>
        <row r="2213">
          <cell r="B2213">
            <v>11357</v>
          </cell>
          <cell r="C2213" t="str">
            <v>REHABILITACIÓN RED DE ALCANTARILLADO CON TECNOLOGÍA CIPP, CON RESINA DE GRP CURADA CON RAYOS UV, INCLUYE EQUIPOS, MATERIALES, TRANSPORTES Y PERSONAL. DIÁMETRO 27”. ESPESOR 6.30 mm. EC = 14.200 MPA.</v>
          </cell>
          <cell r="D2213">
            <v>3062029</v>
          </cell>
        </row>
        <row r="2214">
          <cell r="B2214">
            <v>11358</v>
          </cell>
          <cell r="C2214" t="str">
            <v>REHABILITACIÓN RED DE ALCANTARILLADO CON TECNOLOGÍA CIPP, CON RESINA DE GRP CURADA CON RAYOS UV, INCLUYE EQUIPOS, MATERIALES, TRANSPORTES Y PERSONAL. DIÁMETRO 30”. ESPESOR 7.00 mm. EC = 14.200 MPA.</v>
          </cell>
          <cell r="D2214">
            <v>3524432</v>
          </cell>
        </row>
        <row r="2215">
          <cell r="B2215">
            <v>11359</v>
          </cell>
          <cell r="C2215" t="str">
            <v>REHABILITACIÓN RED DE ALCANTARILLADO CON TECNOLOGÍA CIPP, CON RESINA DE GRP CURADA CON RAYOS UV, INCLUYE EQUIPOS, MATERIALES, TRANSPORTES Y PERSONAL. DIÁMETRO 36”. ESPESOR 9.10 mm. EC = 16.875 MPA.</v>
          </cell>
          <cell r="D2215">
            <v>4633902</v>
          </cell>
        </row>
        <row r="2216">
          <cell r="B2216">
            <v>11360</v>
          </cell>
          <cell r="C2216" t="str">
            <v>REHABILITACIÓN RED DE ALCANTARILLADO CON TECNOLOGÍA CIPP, CON RESINA DE GRP CURADA CON RAYOS UV, INCLUYE EQUIPOS, MATERIALES, TRANSPORTES Y PERSONAL. DIÁMETRO 40”. ESPESOR 9.80 mm. EC = 16.875 MPA.</v>
          </cell>
          <cell r="D2216">
            <v>5894965</v>
          </cell>
        </row>
        <row r="2217">
          <cell r="B2217">
            <v>11361</v>
          </cell>
          <cell r="C2217" t="str">
            <v>REHABILITACIÓN RED DE ALCANTARILLADO CON TECNOLOGÍA CIPP, CON RESINA DE GRP CURADA CON RAYOS UV, INCLUYE EQUIPOS, MATERIALES, TRANSPORTES Y PERSONAL. DIÁMETRO 42”. ESPESOR 10.50 mm. EC = 16.875 MPA.</v>
          </cell>
          <cell r="D2217">
            <v>6454983</v>
          </cell>
        </row>
        <row r="2218">
          <cell r="B2218">
            <v>11362</v>
          </cell>
          <cell r="C2218" t="str">
            <v>REDUCCIÓN PVC E.L.  D= 1 1/2 x 1" (BUJE SOLDADO)</v>
          </cell>
          <cell r="D2218">
            <v>3804</v>
          </cell>
        </row>
        <row r="2219">
          <cell r="B2219">
            <v>11363</v>
          </cell>
          <cell r="C2219" t="str">
            <v>INTERRUPTOR GRADO INDUSTRIAL, 20A, EN CAJA FUNCIÓN ALUMINIO 11.7X11.7X5 CM, CON TAPA Y EMPAQUE</v>
          </cell>
          <cell r="D2219">
            <v>78926</v>
          </cell>
        </row>
        <row r="2220">
          <cell r="B2220">
            <v>11366</v>
          </cell>
          <cell r="C2220" t="str">
            <v>CONCRETO MR45 CON MACROFIBRAS DE POLIPROPILENO</v>
          </cell>
          <cell r="D2220">
            <v>512890</v>
          </cell>
        </row>
        <row r="2221">
          <cell r="B2221">
            <v>11367</v>
          </cell>
          <cell r="C2221" t="str">
            <v>AUTOIMPRIMANTE EPÓXICO TOLERANTE DE SUPERFICIE</v>
          </cell>
          <cell r="D2221">
            <v>156615</v>
          </cell>
        </row>
        <row r="2222">
          <cell r="B2222">
            <v>11368</v>
          </cell>
          <cell r="C2222" t="str">
            <v>IMPRIMANTE EPÓXICO TOLERANTE DE SUPERFICIE</v>
          </cell>
          <cell r="D2222">
            <v>173605</v>
          </cell>
        </row>
        <row r="2223">
          <cell r="B2223">
            <v>11370</v>
          </cell>
          <cell r="C2223" t="str">
            <v>SELLO DE SILICONA TIPO SL</v>
          </cell>
          <cell r="D2223">
            <v>374713</v>
          </cell>
        </row>
        <row r="2224">
          <cell r="B2224">
            <v>11379</v>
          </cell>
          <cell r="C2224" t="str">
            <v>CINTURÓN DE CIERRE Ø24" e=1/4"</v>
          </cell>
          <cell r="D2224">
            <v>702449</v>
          </cell>
        </row>
        <row r="2225">
          <cell r="B2225">
            <v>11381</v>
          </cell>
          <cell r="C2225" t="str">
            <v>NIPLE HD Ø4" BRIDA B16.5 x LISO Long. 816 mm. CON PASAMURO z=665mm</v>
          </cell>
          <cell r="D2225">
            <v>656981</v>
          </cell>
        </row>
        <row r="2226">
          <cell r="B2226">
            <v>11382</v>
          </cell>
          <cell r="C2226" t="str">
            <v>NIPLE HD Ø4" BRIDA B16.5 x LISO Long. 1274 mm. CON PASAMURO z=824mm</v>
          </cell>
          <cell r="D2226">
            <v>918783</v>
          </cell>
        </row>
        <row r="2227">
          <cell r="B2227">
            <v>11384</v>
          </cell>
          <cell r="C2227" t="str">
            <v>NIPLE HD Ø4" BRIDA B16.5 x LISO Long. 500 mm. CON PASAMURO z=310mm</v>
          </cell>
          <cell r="D2227">
            <v>476350</v>
          </cell>
        </row>
        <row r="2228">
          <cell r="B2228">
            <v>11385</v>
          </cell>
          <cell r="C2228" t="str">
            <v>NIPLE HD Ø4" BRIDA B16.5 x LISO Long. 1020 mm. CON PASAMURO z=820mm</v>
          </cell>
          <cell r="D2228">
            <v>773592</v>
          </cell>
        </row>
        <row r="2229">
          <cell r="B2229">
            <v>11388</v>
          </cell>
          <cell r="C2229" t="str">
            <v>PIEZA ESPECIAL CCP Ø24" LISOxLISO CL300 LONGITUD 4000mm CON (1) SALIDA VERTICAL SOBRE LOMO DE Ø3" LONGITUD 200mm DE LA CAJA EXTERNA DEL TUBO A BRIDA B.16.5  Y (2) RUANAS PASAMURO Ø24" e=1' HA SOLDADAS</v>
          </cell>
          <cell r="D2229">
            <v>10675357</v>
          </cell>
        </row>
        <row r="2230">
          <cell r="B2230">
            <v>11391</v>
          </cell>
          <cell r="C2230" t="str">
            <v>PIEZA ESPECIAL CCP Ø18" CL300 TIPO NIPLE LISO-BRIDA LONGITUD= 2300mm, (1) RUANA PASAMURO Ø18" HA e=1" SOLDADA A DISTANCIA z=0.85m (1) AMPLIACIÓN Ø18"A Ø24" LONGITUD=450mm SOLDADA A 1150mm DE LA BRIDA</v>
          </cell>
          <cell r="D2230">
            <v>12113815</v>
          </cell>
        </row>
        <row r="2231">
          <cell r="B2231">
            <v>11408</v>
          </cell>
          <cell r="C2231" t="str">
            <v>TUBERIA HG Ø1 1/2"</v>
          </cell>
          <cell r="D2231">
            <v>40270</v>
          </cell>
        </row>
        <row r="2232">
          <cell r="B2232">
            <v>11409</v>
          </cell>
          <cell r="C2232" t="str">
            <v>UNION DE DESMONTAJE AUTOPORTANTE HD Ø4" BRIDA B16.5</v>
          </cell>
          <cell r="D2232">
            <v>953884</v>
          </cell>
        </row>
        <row r="2233">
          <cell r="B2233">
            <v>11424</v>
          </cell>
          <cell r="C2233" t="str">
            <v>CODO EN ACERO F 18" ENTRE 5° Y 22½° JUNTA ESPIGO / CAMPANA CON EMPAQUE DE CAUCHO, CON REVESTIMIENTO INTERIOR Y RECUBRIMIENTO EXTERIOR EN MORTERO DE CEMENTO. L=0,4 X 0,4M. PRESIÓN DE TRABAJO HASTA = 25</v>
          </cell>
          <cell r="D2233">
            <v>2879905</v>
          </cell>
        </row>
        <row r="2234">
          <cell r="B2234">
            <v>11425</v>
          </cell>
          <cell r="C2234" t="str">
            <v>CODO EN ACERO F 18" ENTRE 22½° Y 45° JUNTA ESPIGO / CAMPANA CON EMPAQUE DE CAUCHO, CON REVESTIMIENTO INTERIOR Y RECUBRIMIENTO EXTERIOR EN MORTERO DE CEMENTO. L=0,60 X 0,60M. PRESIÓN DE TRABAJO HASTA =</v>
          </cell>
          <cell r="D2234">
            <v>3685435</v>
          </cell>
        </row>
        <row r="2235">
          <cell r="B2235">
            <v>11426</v>
          </cell>
          <cell r="C2235" t="str">
            <v>CODO EN ACERO F 18" ENTRE 45° Y 67½° JUNTA ESPIGO / CAMPANA CON EMPAQUE DE CAUCHO, CON REVESTIMIENTO INTERIOR Y RECUBRIMIENTO EXTERIOR EN MORTERO DE CEMENTO. L=0,90 X 0,90M. PRESIÓN DE TRABAJO HASTA =</v>
          </cell>
          <cell r="D2235">
            <v>4688548</v>
          </cell>
        </row>
        <row r="2236">
          <cell r="B2236">
            <v>11427</v>
          </cell>
          <cell r="C2236" t="str">
            <v>CODO EN ACERO F 18" ENTRE 45° Y 67½° JUNTA ESPIGO / CAMPANA CON EMPAQUE DE CAUCHO, CON REVESTIMIENTO INTERIOR Y RECUBRIMIENTO EXTERIOR EN MORTERO DE CEMENTO. L=1,35 X 1,35M. PRESIÓN DE TRABAJO HASTA =</v>
          </cell>
          <cell r="D2236">
            <v>5626821</v>
          </cell>
        </row>
        <row r="2237">
          <cell r="B2237">
            <v>11428</v>
          </cell>
          <cell r="C2237" t="str">
            <v>TUBO EN ACERO F 20" CON UNIONES ESPIGO / CAMPANA CON EMPAQUE DE CAUCHO, CON REVESTIMIENTO INTERIOR Y RECUBRIMIENTO EXTERIOR EN MORTERO DE CEMENTO. FABRICADO DE CONFORMIDAD CON LA NORMA AWWA C 200 A PA</v>
          </cell>
          <cell r="D2237">
            <v>1179859</v>
          </cell>
        </row>
        <row r="2238">
          <cell r="B2238">
            <v>11429</v>
          </cell>
          <cell r="C2238" t="str">
            <v>CODO EN ACERO F 20" ENTRE 5° Y 22½° JUNTA ESPIGO / CAMPANA CON EMPAQUE DE CAUCHO, CON REVESTIMIENTO INTERIOR Y RECUBRIMIENTO EXTERIOR EN MORTERO DE CEMENTO. L=0,4 X 0,4M. PRESIÓN DE TRABAJO HASTA = 25</v>
          </cell>
          <cell r="D2238">
            <v>3209128</v>
          </cell>
        </row>
        <row r="2239">
          <cell r="B2239">
            <v>11430</v>
          </cell>
          <cell r="C2239" t="str">
            <v>CODO EN ACERO F 20" ENTRE 22½° Y 45° JUNTA ESPIGO / CAMPANA CON EMPAQUE DE CAUCHO, CON REVESTIMIENTO INTERIOR Y RECUBRIMIENTO EXTERIOR EN MORTERO DE CEMENTO. L=0,65 X 0,65M. PRESIÓN DE TRABAJO = 250 P</v>
          </cell>
          <cell r="D2239">
            <v>4271074</v>
          </cell>
        </row>
        <row r="2240">
          <cell r="B2240">
            <v>11431</v>
          </cell>
          <cell r="C2240" t="str">
            <v>TUBO EN ACERO F 24" CON UNIONES ESPIGO / CAMPANA CON EMPAQUE DE CAUCHO, CON REVESTIMIENTO INTERIOR Y RECUBRIMIENTO EXTERIOR EN MORTERO DE CEMENTO. FABRICADO DE CONFORMIDAD CON LA NORMA AWWA C 200 A PA</v>
          </cell>
          <cell r="D2240">
            <v>1373519</v>
          </cell>
        </row>
        <row r="2241">
          <cell r="B2241">
            <v>11432</v>
          </cell>
          <cell r="C2241" t="str">
            <v>CODO EN ACERO F 24" ENTRE 5° Y 22½° JUNTA ESPIGO / CAMPANA CON EMPAQUE DE CAUCHO, CON REVESTIMIENTO INTERIOR Y RECUBRIMIENTO EXTERIOR EN MORTERO DE CEMENTO. L=0,45 X 0,45M. PRESIÓN DE TRABAJO HASTA =</v>
          </cell>
          <cell r="D2241">
            <v>4058783</v>
          </cell>
        </row>
        <row r="2242">
          <cell r="B2242">
            <v>11433</v>
          </cell>
          <cell r="C2242" t="str">
            <v>CODO EN ACERO F 24" ENTRE 22½° Y 45° JUNTA ESPIGO / CAMPANA CON EMPAQUE DE CAUCHO, CON REVESTIMIENTO INTERIOR Y RECUBRIMIENTO EXTERIOR EN MORTERO DE CEMENTO. L=0,80 X 0,80M. PRESIÓN DE TRABAJO = 250 P</v>
          </cell>
          <cell r="D2242">
            <v>5668127</v>
          </cell>
        </row>
        <row r="2243">
          <cell r="B2243">
            <v>11434</v>
          </cell>
          <cell r="C2243" t="str">
            <v>CODO EN ACERO F 24" ENTRE 45° Y 67½° JUNTA ESPIGO / CAMPANA CON EMPAQUE DE CAUCHO, CON REVESTIMIENTO INTERIOR Y RECUBRIMIENTO EXTERIOR EN MORTERO DE CEMENTO. L=1,20 X 1,20M. PRESIÓN DE TRABAJO = 250 P</v>
          </cell>
          <cell r="D2243">
            <v>7361843</v>
          </cell>
        </row>
        <row r="2244">
          <cell r="B2244">
            <v>11435</v>
          </cell>
          <cell r="C2244" t="str">
            <v>CANAL DE DRENAJE MONOLÍTICO EN CONCRETO POLIMÉRICO PD 150V, CLASE D400, COLOR NATURAL, H=27cm, A=20cm, Long=100cm, (Incluye rejilla)</v>
          </cell>
          <cell r="D2244">
            <v>507693</v>
          </cell>
        </row>
        <row r="2245">
          <cell r="B2245">
            <v>11436</v>
          </cell>
          <cell r="C2245" t="str">
            <v>CANAL DE INSPECCION MONOLÍTICO EN CONCRETO POLIMÉRICO DE DRENAJE PD 150V, CLASE D400, COLOR NATURAL, H=27cm, A=20cm, Long=50cm, (Incluye rejilla)</v>
          </cell>
          <cell r="D2245">
            <v>507693</v>
          </cell>
        </row>
        <row r="2246">
          <cell r="B2246">
            <v>11437</v>
          </cell>
          <cell r="C2246" t="str">
            <v>SUMIDERO PARA CANAL DE DRENAJE MONOLÍTICO EN CONCRETO POLIMÉRICO PD 150V, CLASE D400, COLOR NATURAL, CON REJA DE FUNDICIÓN, H=57,5cm, A=18cm, Long=50cm (Incluye rejilla)</v>
          </cell>
          <cell r="D2246">
            <v>741132</v>
          </cell>
        </row>
        <row r="2247">
          <cell r="B2247">
            <v>11438</v>
          </cell>
          <cell r="C2247" t="str">
            <v>CANAL DE DRENAJE MONOLÍTICO EN CONCRETO POLIMÉRICO RD 200V, CLASE F900, COLOR NATURAL, H=53cm, A=26cm, Long=100cm (Incluye rejilla)</v>
          </cell>
          <cell r="D2247">
            <v>990304</v>
          </cell>
        </row>
        <row r="2248">
          <cell r="B2248">
            <v>11439</v>
          </cell>
          <cell r="C2248" t="str">
            <v>CANAL DE INSPECCION DE DRENAJE MONOLÍTICO EN CONCRETO POLIMÉRICO RD 200V, CLASE F900, COLOR NATURAL, H=53cm, A=26cm, Long=66cm (Incluye rejilla)</v>
          </cell>
          <cell r="D2248">
            <v>1173340</v>
          </cell>
        </row>
        <row r="2249">
          <cell r="B2249">
            <v>11442</v>
          </cell>
          <cell r="C2249" t="str">
            <v>PENNISETUM (Incluye 16 unidades por M2)</v>
          </cell>
          <cell r="D2249">
            <v>55000</v>
          </cell>
        </row>
        <row r="2250">
          <cell r="B2250">
            <v>11443</v>
          </cell>
          <cell r="C2250" t="str">
            <v>LIRIOPE (Incluye 16 unidades por M2)</v>
          </cell>
          <cell r="D2250">
            <v>49500</v>
          </cell>
        </row>
        <row r="2251">
          <cell r="B2251">
            <v>11444</v>
          </cell>
          <cell r="C2251" t="str">
            <v>CLAVEL CHINO (Incluye 16 unidades por M2)</v>
          </cell>
          <cell r="D2251">
            <v>26500</v>
          </cell>
        </row>
        <row r="2252">
          <cell r="B2252">
            <v>11446</v>
          </cell>
          <cell r="C2252" t="str">
            <v>PRUEBA DE CARGA ESTÁTICA Y DINÁMICA PARA PUENTE PEATONAL EN ESTRUCTURA METÁLICA Y CONCRETO REFORZADO. (Incl. logística, equipos y personal para toma información, procesamiento y entrega informe final.</v>
          </cell>
          <cell r="D2252">
            <v>32130000</v>
          </cell>
        </row>
        <row r="2253">
          <cell r="B2253">
            <v>11447</v>
          </cell>
          <cell r="C2253" t="str">
            <v>PISO EN PORCELANATO COLOR GRIS OSCURO TIPO BARI PLUS, ACABADO PULIDO, FORMATO 0,60cmx0,60cm LÍNEA CONVENCIONAL.</v>
          </cell>
          <cell r="D2253">
            <v>62237</v>
          </cell>
        </row>
        <row r="2254">
          <cell r="B2254">
            <v>11448</v>
          </cell>
          <cell r="C2254" t="str">
            <v>PINO ROMERON H=1.5m (Incluye tutor con manguera y alambre)</v>
          </cell>
          <cell r="D2254">
            <v>132000</v>
          </cell>
        </row>
        <row r="2255">
          <cell r="B2255">
            <v>11449</v>
          </cell>
          <cell r="C2255" t="str">
            <v>CHALECO SENCILLO EN DRIL SIN LOGO DOS BOLSILLOS</v>
          </cell>
          <cell r="D2255">
            <v>34510</v>
          </cell>
        </row>
        <row r="2256">
          <cell r="B2256">
            <v>11450</v>
          </cell>
          <cell r="C2256" t="str">
            <v>CHALECO REFLECTIVO EN TELA</v>
          </cell>
          <cell r="D2256">
            <v>12971</v>
          </cell>
        </row>
        <row r="2257">
          <cell r="B2257">
            <v>11451</v>
          </cell>
          <cell r="C2257" t="str">
            <v>CARTUCHO RESPIRADOR P-100 VAPORES ORGÁNICOS</v>
          </cell>
          <cell r="D2257">
            <v>20230</v>
          </cell>
        </row>
        <row r="2258">
          <cell r="B2258">
            <v>11452</v>
          </cell>
          <cell r="C2258" t="str">
            <v>GUANTE SOLDADOR</v>
          </cell>
          <cell r="D2258">
            <v>27251</v>
          </cell>
        </row>
        <row r="2259">
          <cell r="B2259">
            <v>11453</v>
          </cell>
          <cell r="C2259" t="str">
            <v>DESCENDEDOR ANTICAIDA</v>
          </cell>
          <cell r="D2259">
            <v>747677</v>
          </cell>
        </row>
        <row r="2260">
          <cell r="B2260">
            <v>11454</v>
          </cell>
          <cell r="C2260" t="str">
            <v>EXÁMEN DE APTITUD PSICOFÍSICA PARA TRABAJO EN ALTURA (Incluye perfíl lipídico, glicemia pre y post.)</v>
          </cell>
          <cell r="D2260">
            <v>70000</v>
          </cell>
        </row>
        <row r="2261">
          <cell r="B2261">
            <v>11455</v>
          </cell>
          <cell r="C2261"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D2261">
            <v>23800</v>
          </cell>
        </row>
        <row r="2262">
          <cell r="B2262">
            <v>11456</v>
          </cell>
          <cell r="C2262"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D2262">
            <v>29750</v>
          </cell>
        </row>
        <row r="2263">
          <cell r="B2263">
            <v>11457</v>
          </cell>
          <cell r="C2263" t="str">
            <v>TOMA DE DEFLEXIONES CON EQUIPO DEFLECTÓMETRO DE IMPACTO (LWD) EN ESTRUCTURA DE PAVIMENTO. Incluye movilización, toma de información, procesamiento y entrega de resultados. Norma técnica: ASTM E2583.</v>
          </cell>
          <cell r="D2263">
            <v>37846</v>
          </cell>
        </row>
        <row r="2264">
          <cell r="B2264">
            <v>11458</v>
          </cell>
          <cell r="C2264"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D2264">
            <v>72663</v>
          </cell>
        </row>
        <row r="2265">
          <cell r="B2265">
            <v>11459</v>
          </cell>
          <cell r="C2265"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D2265">
            <v>65759</v>
          </cell>
        </row>
        <row r="2266">
          <cell r="B2266">
            <v>11460</v>
          </cell>
          <cell r="C2266"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266">
            <v>108994</v>
          </cell>
        </row>
        <row r="2267">
          <cell r="B2267">
            <v>11461</v>
          </cell>
          <cell r="C2267"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D2267">
            <v>142800</v>
          </cell>
        </row>
        <row r="2268">
          <cell r="B2268">
            <v>11462</v>
          </cell>
          <cell r="C2268"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D2268">
            <v>133821</v>
          </cell>
        </row>
        <row r="2269">
          <cell r="B2269">
            <v>11463</v>
          </cell>
          <cell r="C2269"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69">
            <v>160650</v>
          </cell>
        </row>
        <row r="2270">
          <cell r="B2270">
            <v>11464</v>
          </cell>
          <cell r="C2270"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D2270">
            <v>258944</v>
          </cell>
        </row>
        <row r="2271">
          <cell r="B2271">
            <v>11465</v>
          </cell>
          <cell r="C2271"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D2271">
            <v>187604</v>
          </cell>
        </row>
        <row r="2272">
          <cell r="B2272">
            <v>11466</v>
          </cell>
          <cell r="C2272"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72">
            <v>164707</v>
          </cell>
        </row>
        <row r="2273">
          <cell r="B2273">
            <v>11467</v>
          </cell>
          <cell r="C2273" t="str">
            <v>DETERMINACIÓN DE ESPESORES EN ESTRUCTURA DE PAVIMENTO CON EQUIPO GEORRADAR, EQUIPADO MÍNIMO CON DOS ANTENAS DE OPERACIÓN, CON FRECUENCIAS: LA PRIMERA COMO MÍNIMO 1000 MHZ Y LA SEGUNDA ENTRE 300 Y 600. Norma técnica: ASTM D4748.</v>
          </cell>
          <cell r="D2273">
            <v>197540</v>
          </cell>
        </row>
        <row r="2274">
          <cell r="B2274">
            <v>11468</v>
          </cell>
          <cell r="C2274" t="str">
            <v>MEDICIÓN DE LA RESISTENCIA AL DESLIZAMIENTO EN ESTRUCTURA DE PAVIMENTO CON DISPOSITIVO DE RUEDA PARCIALMENTE BLOQUEADA CON GRADO DE DESLIZAMIENTO FIJO. Incluye movilización y carro escolta del equipo. Norma técnica: ASTM E2340 ASTM E274 ASTM F408 ASTM E1551.</v>
          </cell>
          <cell r="D2274">
            <v>297500</v>
          </cell>
        </row>
        <row r="2275">
          <cell r="B2275">
            <v>11470</v>
          </cell>
          <cell r="C2275" t="str">
            <v>MEDICIÓN DE PERFIL TRANSVERSAL EN ESTRUCTURA DE PAVIMENTO CON PERFILÓMETRO LASER Y DETERMINACIÓN DE LA IRREGULARIDAD SUPERFICIAL (AHUELLAMIENTO). Incluye movilización y carro escolta del equipo y toma</v>
          </cell>
          <cell r="D2275">
            <v>73780</v>
          </cell>
        </row>
        <row r="2276">
          <cell r="B2276">
            <v>11471</v>
          </cell>
          <cell r="C2276" t="str">
            <v>MEDICIÓN DE PERFIL DE MACROTEXTURA EN ESTRUCTURA DE  PAVIMENTO CON PERFILÓMETRO LASER Y DETERMINACIÓN DE LA PROFUNDIDAD MEDIA DEL PERFIL (MDP). Incluye movilización y carro escolta del equipo y toma d. Norma técnica: ASTM E1845.</v>
          </cell>
          <cell r="D2276">
            <v>83300</v>
          </cell>
        </row>
        <row r="2277">
          <cell r="B2277">
            <v>11472</v>
          </cell>
          <cell r="C2277"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D2277">
            <v>79280</v>
          </cell>
        </row>
        <row r="2278">
          <cell r="B2278">
            <v>11473</v>
          </cell>
          <cell r="C2278" t="str">
            <v>ALQUILER  DE DEFLECTÓMETRO DE IMPACTO (FWD/HWD). Incluye movilización y carro escolta del equipo y toma de información, procesamiento y entrega de resultados. Norma técnica: INV E – 798 - 13 ASTM D4694 INV E – 797 - 13 ASTM D4695 ASTM D5858.</v>
          </cell>
          <cell r="D2278">
            <v>3570000</v>
          </cell>
        </row>
        <row r="2279">
          <cell r="B2279">
            <v>11474</v>
          </cell>
          <cell r="C2279" t="str">
            <v>ALQUILER  DE DEFLECTÓMETRO DE IMPACTO (LWD). Incluye movilización y toma de información, procesamiento y entrega de resultados. Norma técnica: ASTM E2583.</v>
          </cell>
          <cell r="D2279">
            <v>2798880</v>
          </cell>
        </row>
        <row r="2280">
          <cell r="B2280">
            <v>11477</v>
          </cell>
          <cell r="C2280" t="str">
            <v>ENSAYO RADIOGRÁFICO. Norma técnica: ASTM E94.</v>
          </cell>
          <cell r="D2280">
            <v>1071000</v>
          </cell>
        </row>
        <row r="2281">
          <cell r="B2281">
            <v>11481</v>
          </cell>
          <cell r="C2281" t="str">
            <v>EVALUACIÓN DEL GRADO DE LIMPIEZA MANUAL. Norma técnica: SSPC-SP2.</v>
          </cell>
          <cell r="D2281">
            <v>595000</v>
          </cell>
        </row>
        <row r="2282">
          <cell r="B2282">
            <v>11482</v>
          </cell>
          <cell r="C2282" t="str">
            <v>EVALUACIÓN DEL GRADO DE LIMPIEZA MANUAL Y MECÁNICA. Norma técnica: SSPC-SP3.</v>
          </cell>
          <cell r="D2282">
            <v>595000</v>
          </cell>
        </row>
        <row r="2283">
          <cell r="B2283">
            <v>11483</v>
          </cell>
          <cell r="C2283" t="str">
            <v>EVALUACIÓN DEL GRADO DE LIMPIEZA POR CHORRO ABRASIVO A GRADO METAL BLANCO BASADO EN EL PATRÓN SSPC - VIS1. Norma técnica: SSPC-SP5 SSPC-SP7.</v>
          </cell>
          <cell r="D2283">
            <v>595000</v>
          </cell>
        </row>
        <row r="2284">
          <cell r="B2284">
            <v>11484</v>
          </cell>
          <cell r="C2284" t="str">
            <v>EVALUACIÓN DEL GRADO DE RUGOSIDAD DEL RECUBRIMIENTO. Norma técnica: NTC 3951  ASTM D4417.</v>
          </cell>
          <cell r="D2284">
            <v>595000</v>
          </cell>
        </row>
        <row r="2285">
          <cell r="B2285">
            <v>11485</v>
          </cell>
          <cell r="C2285" t="str">
            <v>EVALUACIÓN DE CONDICIONES AMBIENTALES (EN EL MOMENTO DE LA APLICACIÓN DEL RECUBRIMIENTO). Norma técnica: NTC 3951  ASTM E337.</v>
          </cell>
          <cell r="D2285">
            <v>595000</v>
          </cell>
        </row>
        <row r="2286">
          <cell r="B2286">
            <v>11489</v>
          </cell>
          <cell r="C2286" t="str">
            <v>INSPECCIÓN VISUAL PARA EVALUACIÓN DE DEFECTOS Y DEFINICIÓN DE PROCEDIMIENTOS DE REPARACIÓN. Norma técnica: ASTM 123A/123M.</v>
          </cell>
          <cell r="D2286">
            <v>595000</v>
          </cell>
        </row>
        <row r="2287">
          <cell r="B2287">
            <v>11498</v>
          </cell>
          <cell r="C2287" t="str">
            <v>TRACCIÓN DE ACERO ESTRUCTURAL. Norma técnica: NTC 3353 - ASTM E8.</v>
          </cell>
          <cell r="D2287">
            <v>154500</v>
          </cell>
        </row>
        <row r="2288">
          <cell r="B2288">
            <v>11499</v>
          </cell>
          <cell r="C2288" t="str">
            <v>TRACCIÓN DE BARRAS LISAS Y CORRUGADAS EN ACERO AL CARBONO. Norma técnica: NTC 2289 NTC 3353 ASTM A370.</v>
          </cell>
          <cell r="D2288">
            <v>115000</v>
          </cell>
        </row>
        <row r="2289">
          <cell r="B2289">
            <v>11500</v>
          </cell>
          <cell r="C2289" t="str">
            <v>TRACCIÓN DE ALAMBRE DE ACERO/TORON DE ACERO. Norma técnica: NTC 2289 NTC 3353 ASTM A370.</v>
          </cell>
          <cell r="D2289">
            <v>115000</v>
          </cell>
        </row>
        <row r="2290">
          <cell r="B2290">
            <v>11501</v>
          </cell>
          <cell r="C2290" t="str">
            <v>DUREZA ROCKWELL DE MATERIALES METÁLICOS (ALUMINIO). Norma técnica: ASTM E18.</v>
          </cell>
          <cell r="D2290">
            <v>105000</v>
          </cell>
        </row>
        <row r="2291">
          <cell r="B2291">
            <v>11502</v>
          </cell>
          <cell r="C2291" t="str">
            <v>DETERMINACIÓN DE LA EXPANSIÓN DEL CEMENTO EN BARRAS DE MORTERO SUMERGIDAS AL AGUA. Norma técnica: NTC - 4927.</v>
          </cell>
          <cell r="D2291">
            <v>623503</v>
          </cell>
        </row>
        <row r="2292">
          <cell r="B2292">
            <v>11503</v>
          </cell>
          <cell r="C2292" t="str">
            <v>DETERMINACIÓN DE LA ACTIVIDAD PUZOLÁNICA EN CEMENTOS CON PUZOLANA. Norma técnica: NTC - 1512.</v>
          </cell>
          <cell r="D2292">
            <v>804202</v>
          </cell>
        </row>
        <row r="2293">
          <cell r="B2293">
            <v>11504</v>
          </cell>
          <cell r="C2293" t="str">
            <v>RESISTENCIA A LA ABRASIÓN - DESGASTE DE CONCRETO. Norma técnica: ASTM D3389 NTC-5147.</v>
          </cell>
          <cell r="D2293">
            <v>991500</v>
          </cell>
        </row>
        <row r="2294">
          <cell r="B2294">
            <v>11505</v>
          </cell>
          <cell r="C2294" t="str">
            <v>FLEXIÓN DE LOSETA EN CONCRETO PRETENSADO. Norma técnica: ASTM C78 NTC 2871.</v>
          </cell>
          <cell r="D2294">
            <v>465613</v>
          </cell>
        </row>
        <row r="2295">
          <cell r="B2295">
            <v>11506</v>
          </cell>
          <cell r="C2295" t="str">
            <v>PUNZONAMIENTO DE PANEL EN CONCRETO PRETENSADO. Norma técnica: PROTOCOLO PUNZONAMIENTO CONTRATO IDU-791-2017.</v>
          </cell>
          <cell r="D2295">
            <v>500780</v>
          </cell>
        </row>
        <row r="2296">
          <cell r="B2296">
            <v>11507</v>
          </cell>
          <cell r="C2296" t="str">
            <v>CONTENIDO DE AIRE INCLUIDO. Norma técnica: NTC 1032.</v>
          </cell>
          <cell r="D2296">
            <v>62043</v>
          </cell>
        </row>
        <row r="2297">
          <cell r="B2297">
            <v>11508</v>
          </cell>
          <cell r="C2297" t="str">
            <v>INSTRUMENTACIÓN INICIAL PARA ESTIMAR LA RESISTENCIA DEL CONCRETO POR EL MÉTODO DE LA MADUREZ. Norma técnica: NTC 3756.</v>
          </cell>
          <cell r="D2297">
            <v>64421</v>
          </cell>
        </row>
        <row r="2298">
          <cell r="B2298">
            <v>11509</v>
          </cell>
          <cell r="C2298" t="str">
            <v>FLUJO LIBRE, FLUJO RESTRINGIDO Y SEGREGACIÓN EN CONCRETOS AUTOCOMPACTANTES. Norma técnica: NTC 5222.</v>
          </cell>
          <cell r="D2298">
            <v>103072</v>
          </cell>
        </row>
        <row r="2299">
          <cell r="B2299">
            <v>11510</v>
          </cell>
          <cell r="C2299" t="str">
            <v>TIEMPO DE FRAGUADO DE MEZCLAS DE CONCRETO POR MEDIO DE SU RESISTENCIA A LA PENETRACIÓN. Norma técnica: NTC 890.</v>
          </cell>
          <cell r="D2299">
            <v>122399</v>
          </cell>
        </row>
        <row r="2300">
          <cell r="B2300">
            <v>11511</v>
          </cell>
          <cell r="C2300" t="str">
            <v>TOMA DE LECTURAS DIARIAS PARA ESTIMAR LA RESISTENCIA DEL CONCRETO POR EL MÉTODO DE MADUREZ. Norma técnica: NTC 3756.</v>
          </cell>
          <cell r="D2300">
            <v>103072</v>
          </cell>
        </row>
        <row r="2301">
          <cell r="B2301">
            <v>11512</v>
          </cell>
          <cell r="C2301" t="str">
            <v>RESISTENCIA A LA PENETRACIÓN PISTÓN DE 50 MM DE DIÁMETRO. Norma técnica: ASTM D6241.</v>
          </cell>
          <cell r="D2301">
            <v>319396</v>
          </cell>
        </row>
        <row r="2302">
          <cell r="B2302">
            <v>11513</v>
          </cell>
          <cell r="C2302" t="str">
            <v>TAMAÑO DE  ABERTURA APARENTE. Norma técnica: ASTM D4751 NTC-2255-2003.</v>
          </cell>
          <cell r="D2302">
            <v>188615</v>
          </cell>
        </row>
        <row r="2303">
          <cell r="B2303">
            <v>11514</v>
          </cell>
          <cell r="C2303" t="str">
            <v>ESTABILIDAD  ULTRAVIOLETA POR HR. Norma técnica: ASTM D4355.</v>
          </cell>
          <cell r="D2303">
            <v>23800</v>
          </cell>
        </row>
        <row r="2304">
          <cell r="B2304">
            <v>11515</v>
          </cell>
          <cell r="C2304" t="str">
            <v>DENSIDAD DE PLÁSTICOS MEDIANTE LA TÉCNICA DE GRADIENTE DE DENSIDAD. Norma técnica: ASTM D1505.</v>
          </cell>
          <cell r="D2304">
            <v>333200</v>
          </cell>
        </row>
        <row r="2305">
          <cell r="B2305">
            <v>11516</v>
          </cell>
          <cell r="C2305" t="str">
            <v>DENSIDAD Y GRAVEDAD ESPECÍFICA (DENSIDAD RELATIVA) DE PLÁSTICOS POR DESPLAZAMIENTO. Norma técnica: ASTM D792.</v>
          </cell>
          <cell r="D2305">
            <v>126140</v>
          </cell>
        </row>
        <row r="2306">
          <cell r="B2306">
            <v>11517</v>
          </cell>
          <cell r="C2306" t="str">
            <v>ESPESOR NOMINAL DE LOS GEOSINTÉTICOS. Norma técnica: ASTM D5199.</v>
          </cell>
          <cell r="D2306">
            <v>142800</v>
          </cell>
        </row>
        <row r="2307">
          <cell r="B2307">
            <v>11518</v>
          </cell>
          <cell r="C2307" t="str">
            <v>CONTENIDO DE CARBÓN NEGRO. Norma técnica: ASTM D1603 ASTM D4218 ISO 6964-19.</v>
          </cell>
          <cell r="D2307">
            <v>333200</v>
          </cell>
        </row>
        <row r="2308">
          <cell r="B2308">
            <v>11519</v>
          </cell>
          <cell r="C2308" t="str">
            <v>PROPIEDADES DE TRACCIÓN DE POLIETILENO NO REFORZADO Y GEOMEMBRANA DE POLIPROPILENO FLEXIBLE NO REFORZADO. Norma técnica: ASTM D1603 ASTM D4218 ISO 6964-19.</v>
          </cell>
          <cell r="D2308">
            <v>189210</v>
          </cell>
        </row>
        <row r="2309">
          <cell r="B2309">
            <v>11520</v>
          </cell>
          <cell r="C2309" t="str">
            <v>INTEGRIDAD DE LAS COSTURAS UTILIZADAS PARA UNIR GEOMEMBRANAS FLEXIBLES DE LÁMINAS POLIMÉRICAS. Norma técnica: ISO 13426 Método B ASTM D4437.</v>
          </cell>
          <cell r="D2309">
            <v>214200</v>
          </cell>
        </row>
        <row r="2310">
          <cell r="B2310">
            <v>11521</v>
          </cell>
          <cell r="C2310" t="str">
            <v>TIEMPO DE INDUCCIÓN OXIDATIVA. Norma técnica: ASTM D3895.</v>
          </cell>
          <cell r="D2310">
            <v>325500</v>
          </cell>
        </row>
        <row r="2311">
          <cell r="B2311">
            <v>11522</v>
          </cell>
          <cell r="C2311" t="str">
            <v>RESISTENCIA AL AGRIETAMIENTO AFECTACIONES MEDIOAMBIENTALES. Norma técnica: ASTM D1693.</v>
          </cell>
          <cell r="D2311">
            <v>214200</v>
          </cell>
        </row>
        <row r="2312">
          <cell r="B2312">
            <v>11523</v>
          </cell>
          <cell r="C2312" t="str">
            <v>ANGULO LA FRICCIÓN CONJUNTO ARENA – PARED DE CELDA. Norma técnica: ASTM D5321.</v>
          </cell>
          <cell r="D2312">
            <v>333200</v>
          </cell>
        </row>
        <row r="2313">
          <cell r="B2313">
            <v>11524</v>
          </cell>
          <cell r="C2313" t="str">
            <v>RESISTENCIA A LA TENSIÓN ÚLTIMA (VMPR). Norma técnica: ASTM D6637.</v>
          </cell>
          <cell r="D2313">
            <v>178500</v>
          </cell>
        </row>
        <row r="2314">
          <cell r="B2314">
            <v>11525</v>
          </cell>
          <cell r="C2314" t="str">
            <v>ELONGACIÓN A LA ROTURA. Norma técnica: ASTM D6637.</v>
          </cell>
          <cell r="D2314">
            <v>151130</v>
          </cell>
        </row>
        <row r="2315">
          <cell r="B2315">
            <v>11526</v>
          </cell>
          <cell r="C2315" t="str">
            <v>PUNTO DE FUSIÓN. Norma técnica: ASTM D276.</v>
          </cell>
          <cell r="D2315">
            <v>714000</v>
          </cell>
        </row>
        <row r="2316">
          <cell r="B2316">
            <v>11528</v>
          </cell>
          <cell r="C2316" t="str">
            <v>CONTENIDO DE AGUA EN UNA EMULSIÓN ASFÁLTICA. Norma técnica: INV E – 761 - 13 ASTM D244.</v>
          </cell>
          <cell r="D2316">
            <v>195160</v>
          </cell>
        </row>
        <row r="2317">
          <cell r="B2317">
            <v>11529</v>
          </cell>
          <cell r="C2317" t="str">
            <v>ESTABILIDAD DE LAS EMULSIONES ASFÁLTICAS DURANTE EL ALMACENAMIENTO. Norma técnica: INV E – 764 - 13 ASTM D 6930 NLT 140.</v>
          </cell>
          <cell r="D2317">
            <v>214200</v>
          </cell>
        </row>
        <row r="2318">
          <cell r="B2318">
            <v>11531</v>
          </cell>
          <cell r="C2318" t="str">
            <v>ALARGAMIENTO HASTA LA ROTURA. Norma técnica: ASTM D412 ISO 37 NTC 444.</v>
          </cell>
          <cell r="D2318">
            <v>159000</v>
          </cell>
        </row>
        <row r="2319">
          <cell r="B2319">
            <v>11532</v>
          </cell>
          <cell r="C2319" t="str">
            <v>RESISTENCIA A TRACCIÓN. Norma técnica: ASTM D412 ISO 37 NTC 444.</v>
          </cell>
          <cell r="D2319">
            <v>159000</v>
          </cell>
        </row>
        <row r="2320">
          <cell r="B2320">
            <v>11533</v>
          </cell>
          <cell r="C2320" t="str">
            <v>ENSAYO DE COMPRESIÓN - MÉTODO B. Norma técnica: ASTM D395 ASTM D1149 INV E 642.</v>
          </cell>
          <cell r="D2320">
            <v>505516</v>
          </cell>
        </row>
        <row r="2321">
          <cell r="B2321">
            <v>11534</v>
          </cell>
          <cell r="C2321" t="str">
            <v>RESISTENCIA AL OZONO. Norma técnica: ASTM D1149 NTC 6292.</v>
          </cell>
          <cell r="D2321">
            <v>1428000</v>
          </cell>
        </row>
        <row r="2322">
          <cell r="B2322">
            <v>11535</v>
          </cell>
          <cell r="C2322" t="str">
            <v>ADHERENCIA CAUCHO - ACERO. Norma técnica: ASTM D429 INV_E 642.</v>
          </cell>
          <cell r="D2322">
            <v>333200</v>
          </cell>
        </row>
        <row r="2323">
          <cell r="B2323">
            <v>11536</v>
          </cell>
          <cell r="C2323" t="str">
            <v>RESISTENCIA AL DESGARRO. Norma técnica: ASTM D624 NTC 445.</v>
          </cell>
          <cell r="D2323">
            <v>119500</v>
          </cell>
        </row>
        <row r="2324">
          <cell r="B2324">
            <v>11537</v>
          </cell>
          <cell r="C2324" t="str">
            <v>DUREZA (SHORE A). Norma técnica: ASTM D2240 ISO 48 NTC 467.</v>
          </cell>
          <cell r="D2324">
            <v>142800</v>
          </cell>
        </row>
        <row r="2325">
          <cell r="B2325">
            <v>11538</v>
          </cell>
          <cell r="C2325" t="str">
            <v>DETERIORO DE CAUCHO EN HORNO (70 HORAS). Norma técnica: ASTM D573 ISO48/ISO188 NTC 447.</v>
          </cell>
          <cell r="D2325">
            <v>505516</v>
          </cell>
        </row>
        <row r="2326">
          <cell r="B2326">
            <v>11543</v>
          </cell>
          <cell r="C2326" t="str">
            <v>MODULO DE CORTE. Norma técnica: ASTM D4014, Sección 14 CCP-14  INV E 642.</v>
          </cell>
          <cell r="D2326">
            <v>380800</v>
          </cell>
        </row>
        <row r="2327">
          <cell r="B2327">
            <v>11544</v>
          </cell>
          <cell r="C2327" t="str">
            <v>RIGIDEZ TÉRMICA INSTANTÁNEA. Norma técnica: ASTM D1043 INV E 642.</v>
          </cell>
          <cell r="D2327">
            <v>452200</v>
          </cell>
        </row>
        <row r="2328">
          <cell r="B2328">
            <v>11546</v>
          </cell>
          <cell r="C2328" t="str">
            <v>CONCENTRACIÓN DE SOLIDOS/VOLUMEN. Norma técnica: ASTM D2697.</v>
          </cell>
          <cell r="D2328">
            <v>124300</v>
          </cell>
        </row>
        <row r="2329">
          <cell r="B2329">
            <v>11547</v>
          </cell>
          <cell r="C2329" t="str">
            <v>VOC (COMPONENTES VOLÁTILES ORGÁNICOS). Norma técnica: ASTM D2369.</v>
          </cell>
          <cell r="D2329">
            <v>110500</v>
          </cell>
        </row>
        <row r="2330">
          <cell r="B2330">
            <v>11549</v>
          </cell>
          <cell r="C2330" t="str">
            <v>COMPRESIÓN DE PLÁSTICOS RÍGIDOS. Norma técnica: ASTM D695.</v>
          </cell>
          <cell r="D2330">
            <v>261705</v>
          </cell>
        </row>
        <row r="2331">
          <cell r="B2331">
            <v>11550</v>
          </cell>
          <cell r="C2331" t="str">
            <v>FLEXION DE LOSETA EN PLÁSTICO RÍGIDO. Norma técnica: NTC 663. Norma técnica: NTC 663.</v>
          </cell>
          <cell r="D2331">
            <v>229299</v>
          </cell>
        </row>
        <row r="2332">
          <cell r="B2332">
            <v>11551</v>
          </cell>
          <cell r="C2332" t="str">
            <v>RESISTENCIA A LA ABRASIÓN - DESGASTE DE PLÁSTICO RÍGIDO. Norma técnica: ASTM D3389. Norma técnica: ASTM D3389.</v>
          </cell>
          <cell r="D2332">
            <v>452200</v>
          </cell>
        </row>
        <row r="2333">
          <cell r="B2333">
            <v>11554</v>
          </cell>
          <cell r="C2333" t="str">
            <v>PERFILES C GR 50/GR 36 GALVANIZADO</v>
          </cell>
          <cell r="D2333">
            <v>4149</v>
          </cell>
        </row>
        <row r="2334">
          <cell r="B2334">
            <v>11561</v>
          </cell>
          <cell r="C2334" t="str">
            <v>CODO 45° PVC ALCANTARILLADO D=8"</v>
          </cell>
          <cell r="D2334">
            <v>155000</v>
          </cell>
        </row>
        <row r="2335">
          <cell r="B2335">
            <v>11562</v>
          </cell>
          <cell r="C2335" t="str">
            <v>TAPA CIEGA INICIO / FIN PARA CANAL DE DRENAJE MONOLÍTICO EN CONCRETO POLIMÉRICO PD 150V, CLASE D400, COLOR NATURAL, H= 27cm, A= 20cm, Long= 50cm</v>
          </cell>
          <cell r="D2335">
            <v>102175</v>
          </cell>
        </row>
        <row r="2336">
          <cell r="B2336">
            <v>11563</v>
          </cell>
          <cell r="C2336" t="str">
            <v>TAPA CIEGA INICIO / FIN PARA CANAL DE INSPECCIÓN DE DRENAJE MONOLÍTICO EN CONCRETO POLIMÉRICO RD 200V, CLASE F900, COLOR NATURAL, H= 53cm, A= 26cm, Long= 66cm</v>
          </cell>
          <cell r="D2336">
            <v>383651</v>
          </cell>
        </row>
        <row r="2337">
          <cell r="B2337">
            <v>11564</v>
          </cell>
          <cell r="C2337" t="str">
            <v>TRANSFORMADOR SEMISUMERGIBLE 115 KVA, 11.4 / 0.208-0.120 KV DYN5 (Suministro e instalación).</v>
          </cell>
          <cell r="D2337">
            <v>20652449</v>
          </cell>
        </row>
        <row r="2338">
          <cell r="B2338">
            <v>11565</v>
          </cell>
          <cell r="C2338" t="str">
            <v>TRANSFORMADOR SEMISUMERGIBLE 150 KVA 11.4 /0.208-0.120 KV DYN5.  (Suministro e instalación)</v>
          </cell>
          <cell r="D2338">
            <v>22020452</v>
          </cell>
        </row>
        <row r="2339">
          <cell r="B2339">
            <v>11566</v>
          </cell>
          <cell r="C2339" t="str">
            <v>SECCIONADOR O CAJA DE MANIOBRA DE 6 VÍAS, E-S 600, D200, SERIE 15 KV.</v>
          </cell>
          <cell r="D2339">
            <v>26295218</v>
          </cell>
        </row>
        <row r="2340">
          <cell r="B2340">
            <v>11567</v>
          </cell>
          <cell r="C2340" t="str">
            <v>SECCIONADOR O CAJA DE MANIOBRA DE 4 VÍAS, E-S 600, D200, SERIE 15 KV.</v>
          </cell>
          <cell r="D2340">
            <v>20981202</v>
          </cell>
        </row>
        <row r="2341">
          <cell r="B2341">
            <v>11568</v>
          </cell>
          <cell r="C2341" t="str">
            <v>BARRAJE PREFORMADO BT DE 6 SALIDAS PARA AP INCLUYE FUSIBLE DE PROTECCIÓN DE CABLE 500 AMP, NORMA CODENSA SC340. JGO x1. INCLUYE SOPORTE PARA BARRAJE JGOx2.</v>
          </cell>
          <cell r="D2341">
            <v>169343</v>
          </cell>
        </row>
        <row r="2342">
          <cell r="B2342">
            <v>11569</v>
          </cell>
          <cell r="C2342" t="str">
            <v>LOSETA PREFABRICADA A20 GRIS (200x200x60mm)</v>
          </cell>
          <cell r="D2342">
            <v>51135</v>
          </cell>
        </row>
        <row r="2343">
          <cell r="B2343">
            <v>11572</v>
          </cell>
          <cell r="C2343" t="str">
            <v>TUBERÍA FLEXIBLE DE ALTA DENSIDAD NEGRA. TUBO Ø6" (160mm), TUBERÍA PEAD, PE100, SDR17, DN50, PE.</v>
          </cell>
          <cell r="D2343">
            <v>75882</v>
          </cell>
        </row>
        <row r="2344">
          <cell r="B2344">
            <v>11573</v>
          </cell>
          <cell r="C2344" t="str">
            <v>LOSETA PODOTACTIL EN POLIPROPILENO. ANCHO 0,40m. ACABADOS SEGÚN NORMA NTC 5610. DEC. 308/2018. INCLUYE LIMPIEZA Y ALISTAMIENTO DE SUPERFICIE. INCLUYE TODOS LOS ELEMENTOS DE COLOCACION, FIJACION Y MANO</v>
          </cell>
          <cell r="D2344">
            <v>165838</v>
          </cell>
        </row>
        <row r="2345">
          <cell r="B2345">
            <v>11574</v>
          </cell>
          <cell r="C2345" t="str">
            <v>RECUBRIMIENTO PROTECTOR EPÓXICO APLICABLE EN ELEMENTOS DE CONCRETO Y METAL BAJO AGUA.</v>
          </cell>
          <cell r="D2345">
            <v>121193</v>
          </cell>
        </row>
        <row r="2346">
          <cell r="B2346">
            <v>11575</v>
          </cell>
          <cell r="C2346" t="str">
            <v>INHIBIDOR DE CORROSIÓN POR IMPREGNACIÓN (FORMULACIÓN MEJORADA)</v>
          </cell>
          <cell r="D2346">
            <v>50300</v>
          </cell>
        </row>
        <row r="2347">
          <cell r="B2347">
            <v>11576</v>
          </cell>
          <cell r="C2347" t="str">
            <v>LIMPIADOR PARA CONCRETO-LADRILLO</v>
          </cell>
          <cell r="D2347">
            <v>133900</v>
          </cell>
        </row>
        <row r="2348">
          <cell r="B2348">
            <v>11577</v>
          </cell>
          <cell r="C2348" t="str">
            <v>ADOQUIN DE CONCRETO A26 (200x100x60mm)</v>
          </cell>
          <cell r="D2348">
            <v>1068</v>
          </cell>
        </row>
        <row r="2349">
          <cell r="B2349">
            <v>11580</v>
          </cell>
          <cell r="C2349" t="str">
            <v>LOSETA PREFABRICADA A58 (200x200x60mm)</v>
          </cell>
          <cell r="D2349">
            <v>2133</v>
          </cell>
        </row>
        <row r="2350">
          <cell r="B2350">
            <v>11581</v>
          </cell>
          <cell r="C2350" t="str">
            <v>LOSETA PREFABRICADA A57 (200x200x60mm)</v>
          </cell>
          <cell r="D2350">
            <v>2133</v>
          </cell>
        </row>
        <row r="2351">
          <cell r="B2351">
            <v>11586</v>
          </cell>
          <cell r="C2351" t="str">
            <v>TUBERÍA FLEXIBLE DE ALTA DENSIDAD NEGRA. TUBO Ø4" (110mm), TUBERÍA PEAD, PE100, SDR17, DN50, PE.</v>
          </cell>
          <cell r="D2351">
            <v>36328</v>
          </cell>
        </row>
        <row r="2352">
          <cell r="B2352">
            <v>11587</v>
          </cell>
          <cell r="C2352" t="str">
            <v>TUBERÍA FLEXIBLE DE ALTA DENSIDAD NEGRA. TUBO Ø12" (315mm), TUBERÍA PEAD, PE100, SDR17, DN50, PE.</v>
          </cell>
          <cell r="D2352">
            <v>416738</v>
          </cell>
        </row>
        <row r="2353">
          <cell r="B2353">
            <v>11588</v>
          </cell>
          <cell r="C2353" t="str">
            <v>TUBERÍA FLEXIBLE DE ALTA DENSIDAD NEGRA. TUBO Ø8" (200mm), TUBERÍA PEAD, PE100, SDR17, DN50, PE.</v>
          </cell>
          <cell r="D2353">
            <v>161453</v>
          </cell>
        </row>
        <row r="2354">
          <cell r="B2354">
            <v>11589</v>
          </cell>
          <cell r="C2354" t="str">
            <v>TUBERÍA FLEXIBLE DE ALTA DENSIDAD NEGRA. TUBO Ø10" (250 mm), TUBERÍA PEAD, PE100, SDR17, DN50, PE.</v>
          </cell>
          <cell r="D2354">
            <v>269431</v>
          </cell>
        </row>
        <row r="2355">
          <cell r="B2355">
            <v>11590</v>
          </cell>
          <cell r="C2355" t="str">
            <v>LUMINARIA LED 103W, 48 LED. Driver electrónico 120-227 Vac. 4.000k</v>
          </cell>
          <cell r="D2355">
            <v>1053521</v>
          </cell>
        </row>
        <row r="2356">
          <cell r="B2356">
            <v>11591</v>
          </cell>
          <cell r="C2356" t="str">
            <v>LUMINARIA LED 37W, 16 LED. Driver electrónico 120-277 V.</v>
          </cell>
          <cell r="D2356">
            <v>476000</v>
          </cell>
        </row>
        <row r="2357">
          <cell r="B2357">
            <v>11592</v>
          </cell>
          <cell r="C2357" t="str">
            <v>LUMINARIA LED 70W, 32 LED. Driver electrónico 120-277 Vac. 4.000k</v>
          </cell>
          <cell r="D2357">
            <v>714000</v>
          </cell>
        </row>
        <row r="2358">
          <cell r="B2358">
            <v>11593</v>
          </cell>
          <cell r="C2358" t="str">
            <v>TUBERÍA EN POLIETILENO DE 1" (25mm)</v>
          </cell>
          <cell r="D2358">
            <v>3690</v>
          </cell>
        </row>
        <row r="2359">
          <cell r="B2359">
            <v>11595</v>
          </cell>
          <cell r="C2359" t="str">
            <v>TRANSFORMADOR SEMISUMERGIBLE 75 KVA 11.4 /0.208-0.120 KV DYN5.</v>
          </cell>
          <cell r="D2359">
            <v>20248234</v>
          </cell>
        </row>
        <row r="2360">
          <cell r="B2360">
            <v>11596</v>
          </cell>
          <cell r="C2360" t="str">
            <v>TRANSFORMADOR SEMISUMERGIBLE 45 KVA 11.4 /0.208-0.120 KV DYN5.</v>
          </cell>
          <cell r="D2360">
            <v>21188004</v>
          </cell>
        </row>
        <row r="2361">
          <cell r="B2361">
            <v>11597</v>
          </cell>
          <cell r="C2361" t="str">
            <v>TRANSFORMADOR SEMISUMERGIBLE 225 KVA 11.4 /0.208-0.120 KV DYN5.</v>
          </cell>
          <cell r="D2361">
            <v>29737549</v>
          </cell>
        </row>
        <row r="2362">
          <cell r="B2362">
            <v>11599</v>
          </cell>
          <cell r="C2362" t="str">
            <v>CIELORASO TIPO PANEL 300 C LISO LAMINA ALUMINIO 0.70 MM O SIMILAR. INCLUYE ESTRUCTURA SOPORTE CON PORTAPANEL EN ALUZINC, PINTURA POLIESTER 1 CARA, SOPORTES, ANCLAJES Y REMATES PERIMETRALES.</v>
          </cell>
          <cell r="D2362">
            <v>382829</v>
          </cell>
        </row>
        <row r="2363">
          <cell r="B2363">
            <v>11600</v>
          </cell>
          <cell r="C2363" t="str">
            <v>TAPA (REJILLA) PARA CAÑUELA A-124. Dimensiones: 600x300x100mm.</v>
          </cell>
          <cell r="D2363">
            <v>37652</v>
          </cell>
        </row>
        <row r="2364">
          <cell r="B2364">
            <v>11601</v>
          </cell>
          <cell r="C2364" t="str">
            <v>HORTENSIA JUMBO - FLOR AZUL - 6 PLANTAS POR M2</v>
          </cell>
          <cell r="D2364">
            <v>46500</v>
          </cell>
        </row>
        <row r="2365">
          <cell r="B2365">
            <v>11602</v>
          </cell>
          <cell r="C2365" t="str">
            <v>SEMÁFORO CUATRO MÓDULOS FIJACIÓN EN MÁSTIL. Semaforo fijo de 200 mm, Tres luces en teconologia led mueble en policarbonato de alto impacto, soportes para instalacion,alimentacion 110- 220 v</v>
          </cell>
          <cell r="D2365">
            <v>5293426</v>
          </cell>
        </row>
        <row r="2366">
          <cell r="B2366">
            <v>11603</v>
          </cell>
          <cell r="C2366" t="str">
            <v>SEMÁFORO CUATRO MÓDULOS FIJACIÓN EN MÁSTIL CON FLECHA DE GIRO</v>
          </cell>
          <cell r="D2366">
            <v>5093699</v>
          </cell>
        </row>
        <row r="2367">
          <cell r="B2367">
            <v>11604</v>
          </cell>
          <cell r="C2367" t="str">
            <v>CONCRETO GRAVA COMÚN 4000 PSI 28 MPa (280 Kg/cm2) CON RELACIÓN AGUA MATERIAL CEMENTANTE &lt; 0.45</v>
          </cell>
          <cell r="D2367">
            <v>416500</v>
          </cell>
        </row>
        <row r="2368">
          <cell r="B2368">
            <v>11605</v>
          </cell>
          <cell r="C2368" t="str">
            <v>CONCRETO 7000 PSI 28 MPa (280 Kg/cm2) GRAVA COMÚN 5"</v>
          </cell>
          <cell r="D2368">
            <v>410967</v>
          </cell>
        </row>
        <row r="2369">
          <cell r="B2369">
            <v>11606</v>
          </cell>
          <cell r="C2369" t="str">
            <v>TUBERIA METALICA CORRUGADA GALVANIZADA SEGUN NORMA ASTM A-760. DIAMETRO 108".  ESPESOR DE 2,5 mm. (INCLUYE TORNILLERIA PARA EL ARMADO DE LAS LÁMINAS ENTRE SI)</v>
          </cell>
          <cell r="D2369">
            <v>2066355</v>
          </cell>
        </row>
        <row r="2370">
          <cell r="B2370">
            <v>11607</v>
          </cell>
          <cell r="C2370" t="str">
            <v>TAPÓN INFERIOR Y SUPERIOR PARA TUBERÍA INCLINÓMETRO</v>
          </cell>
          <cell r="D2370">
            <v>13617</v>
          </cell>
        </row>
        <row r="2371">
          <cell r="B2371">
            <v>11608</v>
          </cell>
          <cell r="C2371" t="str">
            <v>ACOPLE PARA TUBERÍA INCLINÓMETRO</v>
          </cell>
          <cell r="D2371">
            <v>22695</v>
          </cell>
        </row>
        <row r="2372">
          <cell r="B2372">
            <v>11609</v>
          </cell>
          <cell r="C2372" t="str">
            <v>PIEZOMETRO DE HILO VIBRATIL PARA PRESIÓN DE 0.30 MPA</v>
          </cell>
          <cell r="D2372">
            <v>1542240</v>
          </cell>
        </row>
        <row r="2373">
          <cell r="B2373">
            <v>11610</v>
          </cell>
          <cell r="C2373" t="str">
            <v>CABLE PVC PARA PIZÓMETRO</v>
          </cell>
          <cell r="D2373">
            <v>9253</v>
          </cell>
        </row>
        <row r="2374">
          <cell r="B2374">
            <v>11616</v>
          </cell>
          <cell r="C2374" t="str">
            <v>TUBERÍA PARA INCLINÓMETRO D= 70mm (Tubo de 3m)</v>
          </cell>
          <cell r="D2374">
            <v>166682</v>
          </cell>
        </row>
        <row r="2375">
          <cell r="B2375">
            <v>11617</v>
          </cell>
          <cell r="C2375" t="str">
            <v>ADOQUIN DE CONCRETO A26 (200x100x60mm) AMARILLO</v>
          </cell>
          <cell r="D2375">
            <v>1228</v>
          </cell>
        </row>
        <row r="2376">
          <cell r="B2376">
            <v>11618</v>
          </cell>
          <cell r="C2376" t="str">
            <v>ADOQUIN DE CONCRETO A26 (200x100x60mm) OCRE</v>
          </cell>
          <cell r="D2376">
            <v>1153</v>
          </cell>
        </row>
        <row r="2377">
          <cell r="B2377">
            <v>11619</v>
          </cell>
          <cell r="C2377" t="str">
            <v>ACERO ESTRUCTURAL A709 GRADO 50. (Incluye transporte, fabricación y montaje con anticorrosivo y pintura de acabado en epóxico) (Incluye materiales, insumos, herramientas y equipos, andamios, mano de o</v>
          </cell>
          <cell r="D2377">
            <v>11829</v>
          </cell>
        </row>
        <row r="2378">
          <cell r="B2378">
            <v>11620</v>
          </cell>
          <cell r="C2378" t="str">
            <v>ADOQUIN DE CONCRETO A25 (200x100x60mm) PEATONAL CHOCOLATE</v>
          </cell>
          <cell r="D2378">
            <v>1286</v>
          </cell>
        </row>
        <row r="2379">
          <cell r="B2379">
            <v>11624</v>
          </cell>
          <cell r="C2379" t="str">
            <v>MUEBLE O MESA CON PUERTAS EN ACERO INOXIDABLE 1.23m x 0.60m x 0.90m</v>
          </cell>
          <cell r="D2379">
            <v>3689000</v>
          </cell>
        </row>
        <row r="2380">
          <cell r="B2380">
            <v>11625</v>
          </cell>
          <cell r="C2380" t="str">
            <v>MUEBLE O MESA CON PUERTAS EN ACERO INOXIDABLE 2.65m x 0.60m x 0.90m</v>
          </cell>
          <cell r="D2380">
            <v>7973000</v>
          </cell>
        </row>
        <row r="2381">
          <cell r="B2381">
            <v>11627</v>
          </cell>
          <cell r="C2381" t="str">
            <v>UNIDAD LECTORA PARA PIEZÓMETRO</v>
          </cell>
          <cell r="D2381">
            <v>7491050</v>
          </cell>
        </row>
        <row r="2382">
          <cell r="B2382">
            <v>11628</v>
          </cell>
          <cell r="C2382" t="str">
            <v>MÓDULOS SONOROS (Incluye suministro e instalación)</v>
          </cell>
          <cell r="D2382">
            <v>1180367</v>
          </cell>
        </row>
        <row r="2383">
          <cell r="B2383">
            <v>11629</v>
          </cell>
          <cell r="C2383" t="str">
            <v>TUBERIA EN ACERO D=36" CON UNIONES ESPIGO-CAMPANA CON EMPAQUE DE CAUCHO, CON REVESTIMIENTO INTERIOR Y RECUBRIMIENTO EXTERIOR EN MORTERO DE CEMENTO. PRESIÓN DE TRABAJO = 150 PSI</v>
          </cell>
          <cell r="D2383">
            <v>3401072</v>
          </cell>
        </row>
        <row r="2384">
          <cell r="B2384">
            <v>11630</v>
          </cell>
          <cell r="C2384" t="str">
            <v>CODO EN ACERO 36" ENTRE 5° Y 22½° JUNTA ESPIGO / CAMPANA CON EMPAQUE DE CAUCHO, CON REVESTIMIENTO INTERIOR Y RECUBRIMIENTO EXTERIOR EN MORTERO DE CEMENTO. L=0,50 X 0,50M. PRESIÓN DE TRABAJO =150 PSI</v>
          </cell>
          <cell r="D2384">
            <v>7510128</v>
          </cell>
        </row>
        <row r="2385">
          <cell r="B2385">
            <v>11631</v>
          </cell>
          <cell r="C2385" t="str">
            <v>CODO EN ACERO 36" ENTRE 22½° Y 45° JUNTA ESPIGO/CAMPANA CON EMPAQUE DE CAUCHO, CON REVESTIMIENTO INTERIOR Y RECUBRIMIENTO EXTERIOR EN MORTERO DE CEMENTO. L=0,80 X 0,80M. PRESIÓN DE TRABAJO =150 PSI</v>
          </cell>
          <cell r="D2385">
            <v>9650338</v>
          </cell>
        </row>
        <row r="2386">
          <cell r="B2386">
            <v>11632</v>
          </cell>
          <cell r="C2386" t="str">
            <v>CODO EN ACERO 36" ENTRE 45° Y 67½°  JUNTA ESPIGO/CAMPANA CON EMPAQUE DE CAUCHO, CON REVESTIMIENTO INTERIOR Y RECUBRIMIENTO EXTERIOR EN MORTERO DE CEMENTO. L=1.20 X 1.20 M. PRESIÓN DE TRABAJO =150 PSI</v>
          </cell>
          <cell r="D2386">
            <v>12252931</v>
          </cell>
        </row>
        <row r="2387">
          <cell r="B2387">
            <v>11633</v>
          </cell>
          <cell r="C2387" t="str">
            <v>CODO EN ACERO 36" ENTRE 67½° Y 90° JUNTA ESPIGO/CAMPANA CON EMPAQUE DE CAUCHO, CON REVESTIMIENTO INTERIOR Y RECUBRIMIENTO EXTERIOR EN MORTERO DE CEMENTO. L=1.65 X 1.65 M. PRESIÓN DE TRABAJO =150 PSI</v>
          </cell>
          <cell r="D2387">
            <v>15086714</v>
          </cell>
        </row>
        <row r="2388">
          <cell r="B2388">
            <v>11634</v>
          </cell>
          <cell r="C2388" t="str">
            <v>REDUCCIÓN EN ACERO 36" x 24" CON EXTREMO ESPIGO Ø36" Y CAMPANA Ø24", CON REVESTIMIENTO INTERIOR Y RECUBRIMIENTO EXTERIOR EN MORTERO DE CEMENTO. L=1.45m. PRESIÓN DE TRABAJO =150 PSI</v>
          </cell>
          <cell r="D2388">
            <v>6864859</v>
          </cell>
        </row>
        <row r="2389">
          <cell r="B2389">
            <v>11635</v>
          </cell>
          <cell r="C2389" t="str">
            <v>TEE EN ACERO Ø 24" x 24" CON EXTREMOS ESPIGO/CAMPANA Y BRIDA EN LA DERIVACIÓN, CON REVESTIMIENTO INTERIOR Y RECUBRIMIENTO EXTERIOR EN MORTERO CEMENTO, L=1,50x0,90m.</v>
          </cell>
          <cell r="D2389">
            <v>11550975</v>
          </cell>
        </row>
        <row r="2390">
          <cell r="B2390">
            <v>11641</v>
          </cell>
          <cell r="C2390" t="str">
            <v>NIPLE EN ACERO Ø 16" EXTREMOS BRIDA/CAMPANA, CON REVESTIMIENTO INTERIOR Y EXTERIOR EN MORTERO CEMENTO. L= 1500mm. SUMINISTRO Y TRANSPORTE</v>
          </cell>
          <cell r="D2390">
            <v>3382197</v>
          </cell>
        </row>
        <row r="2391">
          <cell r="B2391">
            <v>11642</v>
          </cell>
          <cell r="C2391" t="str">
            <v>NIPLE EN ACERO Ø 24" EXTREMOS ESPIGO/BRIDA,  CON REVESTIMIENTO INTERIOR Y EXTERIOR EN MORTERO CEMENTO. L= 2000mm CON SALIDA PARA VENTOSA Ø=2". SUMINISTRO Y TRANSPORTE</v>
          </cell>
          <cell r="D2391">
            <v>6365060</v>
          </cell>
        </row>
        <row r="2392">
          <cell r="B2392">
            <v>11643</v>
          </cell>
          <cell r="C2392" t="str">
            <v>TUBERÍA EN ACERO Ø30" CON UNIONES ESPIGO/CAMPANA CON EMPAQUE DE CAUCHO. REVEST.INTERIOR Y RECUBR EXT. EN MORTERO CEMENTO. NORMA AWWA C200. L= 6.00m PRESIÓN TRABAJO 150 PSI. SUMINISTRO Y TRANSPORTE</v>
          </cell>
          <cell r="D2392">
            <v>2181746</v>
          </cell>
        </row>
        <row r="2393">
          <cell r="B2393">
            <v>11644</v>
          </cell>
          <cell r="C2393" t="str">
            <v>CINTURÓN DE CIERRE EN ACERO Ø24" REVESTIDO CON PINTURA ANTICORROSIVA PARA EMPATES DE TUBERÍA EN WSP A CCP LINEAL. PRESIÓN TRABAJO 150 PSI.SUMINISTRO Y TRANSPORTE</v>
          </cell>
          <cell r="D2393">
            <v>702449</v>
          </cell>
        </row>
        <row r="2394">
          <cell r="B2394">
            <v>11646</v>
          </cell>
          <cell r="C2394" t="str">
            <v>CODO EN ACERO D=30"  ENTRE 45° Y 67 1/2°, JUNTA ESPIGO CAMPANA CON EMPAQUE DE CAUHO, CON REVESTIMIENTO INTERIOR Y EXTERIOR EN MORTERO DE CEMENTO. L=1.00M X 1.00M. PRESIÓN DE TRABAJO 150 PSI. SUM. Y TR</v>
          </cell>
          <cell r="D2394">
            <v>8741080</v>
          </cell>
        </row>
        <row r="2395">
          <cell r="B2395">
            <v>11647</v>
          </cell>
          <cell r="C2395" t="str">
            <v>REDUCCION  EN ACERO 30" x 24" CON EXTREMOS ESPIGO CAMPANA, REVEST.INTERIOR Y RECUBR EXT. EN MORTERO CEMENTO. L= 0,84m PRESIÓN TRABAJO 150 PSI. SUMINISTRO Y TRANSPORTE</v>
          </cell>
          <cell r="D2395">
            <v>5561859</v>
          </cell>
        </row>
        <row r="2396">
          <cell r="B2396">
            <v>11648</v>
          </cell>
          <cell r="C2396" t="str">
            <v>SALIDA NORMAL EN ACERO F 12" CON EXTREMO BRIDADO. REVESTIMIENTOS INTERIOR Y EXTERIOR EN PINTURA EPÓXICA. L=0.15M. INSTALADA EN FÁBRICA SOBRE TUBO O ACCESORIO HASTA F 30".. SUMINISTRO Y TRANSPORTE</v>
          </cell>
          <cell r="D2396">
            <v>1925474</v>
          </cell>
        </row>
        <row r="2397">
          <cell r="B2397">
            <v>11649</v>
          </cell>
          <cell r="C2397" t="str">
            <v>UNIÓN DRESSER D=30". SUMINISTRO Y TRANSPORTE</v>
          </cell>
          <cell r="D2397">
            <v>4415281</v>
          </cell>
        </row>
        <row r="2398">
          <cell r="B2398">
            <v>11652</v>
          </cell>
          <cell r="C2398" t="str">
            <v>NIPLE EN ACERO Ø=30" EXTREMOS BRIDA/CAMPANA,  REVEST.INTERIOR Y RECUBR EXT. EN MORTERO CEMENTO, CON SALIDA TANGENCIAL PARA PURGA 4" L= 2500mm. SUMINISTRO Y TRANSPORTE</v>
          </cell>
          <cell r="D2398">
            <v>14122570</v>
          </cell>
        </row>
        <row r="2399">
          <cell r="B2399">
            <v>11653</v>
          </cell>
          <cell r="C2399" t="str">
            <v>TEE EN ACERO Ø 30"x24" EXTREMOS ESPIGO/CAMPANA EN LA RAMA PRINCIPAL Y BRIDA EN LA DERIVACIÓN, REVEST.INTERIOR Y RECUBR EXT. EN MORTERO CEMENTO,  L= 3000mm. SUMINISTRO Y TRANSPORTE</v>
          </cell>
          <cell r="D2399">
            <v>16091693</v>
          </cell>
        </row>
        <row r="2400">
          <cell r="B2400">
            <v>11655</v>
          </cell>
          <cell r="C2400" t="str">
            <v>CINTURÓN DE CIERRE EN ACERO Ø 16" REVESTIDO CON PINTURA ANTICORROSIVA. PARA EMPATES DE TUBERÍA EN WSP A CCP LINEAL. PRESIÓN DE TRABAJO 150 PSI. SUMINISTRO Y TRANSPORTE</v>
          </cell>
          <cell r="D2400">
            <v>454980</v>
          </cell>
        </row>
        <row r="2401">
          <cell r="B2401">
            <v>11657</v>
          </cell>
          <cell r="C2401" t="str">
            <v>UNIÓN JUNTA DE DESMONTAJE Ø 8 (A) SUMINISTRO Y TRANSPORTE</v>
          </cell>
          <cell r="D2401">
            <v>1750490</v>
          </cell>
        </row>
        <row r="2402">
          <cell r="B2402">
            <v>11659</v>
          </cell>
          <cell r="C2402" t="str">
            <v>TEE EN ACERO Ø 20" x 20" CON EXTREMOS ESPIGO/CAMPANA Y BRIDA EN LA DERIVACIÓN (ACERO). SUMINISTRO Y TRANSPORTE</v>
          </cell>
          <cell r="D2402">
            <v>7019664</v>
          </cell>
        </row>
        <row r="2403">
          <cell r="B2403">
            <v>11665</v>
          </cell>
          <cell r="C2403" t="str">
            <v>UNION DRESSER D= 20" SUMINISTRO Y TRANSPORTE</v>
          </cell>
          <cell r="D2403">
            <v>1254170</v>
          </cell>
        </row>
        <row r="2404">
          <cell r="B2404">
            <v>11666</v>
          </cell>
          <cell r="C2404" t="str">
            <v>VÁLVULA DE MARIPOSA Ø 20" (A) (150 PSI). SUMINISTRO Y TRANSPORTE</v>
          </cell>
          <cell r="D2404">
            <v>22411666</v>
          </cell>
        </row>
        <row r="2405">
          <cell r="B2405">
            <v>11668</v>
          </cell>
          <cell r="C2405" t="str">
            <v>NIPLE EN ACERO Ø 3" CON BRIDA Y EXTREMO LISO L= 300mm, REVESTIMIENTO INTERIOR Y EXTERIOR EN PINTURA EXPOXICA. SUMINISTRO Y TRANSPORTE</v>
          </cell>
          <cell r="D2405">
            <v>281911</v>
          </cell>
        </row>
        <row r="2406">
          <cell r="B2406">
            <v>11670</v>
          </cell>
          <cell r="C2406" t="str">
            <v>VÁLVULA DE COMPUERTA DE Ø 3" BRONCE T/P RED WHITE. SUMINISTRO Y TRANSPORTE</v>
          </cell>
          <cell r="D2406">
            <v>1044337</v>
          </cell>
        </row>
        <row r="2407">
          <cell r="B2407">
            <v>11672</v>
          </cell>
          <cell r="C2407" t="str">
            <v>CODO EN ACERO D=20" ENTRE 45° y 67.5° JUNTA ESPIGO-CAMPANA CON EMPAQUE CAUCHO.  REVESTIMIENTO INTERIOR Y EXTERIOR EN MORTERO DE CEMENTO. L=1,00X1,00M PRESIÓN TRABAJO 150 PSI. SUMINISTRO Y TRANSPORTE</v>
          </cell>
          <cell r="D2407">
            <v>5554995</v>
          </cell>
        </row>
        <row r="2408">
          <cell r="B2408">
            <v>11693</v>
          </cell>
          <cell r="C2408" t="str">
            <v>LUMINARIA  SP 80W. DRIVER ELECTRONICO 120-277VAC. 4.000K. VIDA UTIL = 100.000 HORAS. SUMINISTRO E INSTALACIÓN, NO INCLUYE CABLEADO</v>
          </cell>
          <cell r="D2408">
            <v>743755</v>
          </cell>
        </row>
        <row r="2409">
          <cell r="B2409">
            <v>11699</v>
          </cell>
          <cell r="C2409" t="str">
            <v>LUMINARIA CELSA ACROLED 12W. DRIVER ELECTRONICO 120-277VAC. 4.000K. VIDA UTIL = 100.000 HORAS. SUMINISTRO E INSTALACIÓN, NO INCLUYE CABLEADO</v>
          </cell>
          <cell r="D2409">
            <v>606597</v>
          </cell>
        </row>
        <row r="2410">
          <cell r="B2410">
            <v>11708</v>
          </cell>
          <cell r="C2410" t="str">
            <v>REDUCCION AC  8"x4" EXTREMO LISO</v>
          </cell>
          <cell r="D2410">
            <v>262492</v>
          </cell>
        </row>
        <row r="2411">
          <cell r="B2411">
            <v>11711</v>
          </cell>
          <cell r="C2411" t="str">
            <v>TUBERIA HDPE 1.30m</v>
          </cell>
          <cell r="D2411">
            <v>3559191</v>
          </cell>
        </row>
        <row r="2412">
          <cell r="B2412">
            <v>11712</v>
          </cell>
          <cell r="C2412" t="str">
            <v>TUBERIA HDPE 1.40m</v>
          </cell>
          <cell r="D2412">
            <v>3885244</v>
          </cell>
        </row>
        <row r="2413">
          <cell r="B2413">
            <v>11713</v>
          </cell>
          <cell r="C2413" t="str">
            <v>TUBERIA HDPE 1.50m</v>
          </cell>
          <cell r="D2413">
            <v>4391885</v>
          </cell>
        </row>
        <row r="2414">
          <cell r="B2414">
            <v>11714</v>
          </cell>
          <cell r="C2414" t="str">
            <v>GABINETE CONTRAINCENDIO T2</v>
          </cell>
          <cell r="D2414">
            <v>720000</v>
          </cell>
        </row>
        <row r="2415">
          <cell r="B2415">
            <v>11715</v>
          </cell>
          <cell r="C2415" t="str">
            <v>TUBERIA HDPE 1.60m</v>
          </cell>
          <cell r="D2415">
            <v>4932863</v>
          </cell>
        </row>
        <row r="2416">
          <cell r="B2416">
            <v>11716</v>
          </cell>
          <cell r="C2416" t="str">
            <v>TUBERIA HDPE 1.80m</v>
          </cell>
          <cell r="D2416">
            <v>6289996</v>
          </cell>
        </row>
        <row r="2417">
          <cell r="B2417">
            <v>11717</v>
          </cell>
          <cell r="C2417" t="str">
            <v>TUBERIA HDPE 2.00m</v>
          </cell>
          <cell r="D2417">
            <v>7661157</v>
          </cell>
        </row>
        <row r="2418">
          <cell r="B2418">
            <v>11718</v>
          </cell>
          <cell r="C2418" t="str">
            <v>TUBO PE100 PN16 90mm Ø3"</v>
          </cell>
          <cell r="D2418">
            <v>48556</v>
          </cell>
        </row>
        <row r="2419">
          <cell r="B2419">
            <v>11719</v>
          </cell>
          <cell r="C2419" t="str">
            <v>TUBO PE100 PN16 110mm Ø4"</v>
          </cell>
          <cell r="D2419">
            <v>72246</v>
          </cell>
        </row>
        <row r="2420">
          <cell r="B2420">
            <v>11720</v>
          </cell>
          <cell r="C2420" t="str">
            <v>TUBO PE100 PN10 160mm Ø6"</v>
          </cell>
          <cell r="D2420">
            <v>153330</v>
          </cell>
        </row>
        <row r="2421">
          <cell r="B2421">
            <v>11721</v>
          </cell>
          <cell r="C2421" t="str">
            <v>CODO 45° PE100 PN16 110mm Ø4"</v>
          </cell>
          <cell r="D2421">
            <v>157087</v>
          </cell>
        </row>
        <row r="2422">
          <cell r="B2422">
            <v>11722</v>
          </cell>
          <cell r="C2422" t="str">
            <v>CODO 45° PE100 PN16 160mm Ø6"</v>
          </cell>
          <cell r="D2422">
            <v>293316</v>
          </cell>
        </row>
        <row r="2423">
          <cell r="B2423">
            <v>11723</v>
          </cell>
          <cell r="C2423" t="str">
            <v>CODO 90° PE100 PN16 160mm Ø6"</v>
          </cell>
          <cell r="D2423">
            <v>406455</v>
          </cell>
        </row>
        <row r="2424">
          <cell r="B2424">
            <v>11724</v>
          </cell>
          <cell r="C2424" t="str">
            <v>CODO 45° PE100 PN16 200mm Ø8"</v>
          </cell>
          <cell r="D2424">
            <v>518404</v>
          </cell>
        </row>
        <row r="2425">
          <cell r="B2425">
            <v>11727</v>
          </cell>
          <cell r="C2425" t="str">
            <v>TAPÓN PVC TIPO U.M D=12" (Suministro e Instalación)</v>
          </cell>
          <cell r="D2425">
            <v>1184615</v>
          </cell>
        </row>
        <row r="2426">
          <cell r="B2426">
            <v>11728</v>
          </cell>
          <cell r="C2426" t="str">
            <v>UNIÓN PE 3"</v>
          </cell>
          <cell r="D2426">
            <v>86152</v>
          </cell>
        </row>
        <row r="2427">
          <cell r="B2427">
            <v>11729</v>
          </cell>
          <cell r="C2427" t="str">
            <v>UNIÓN PE 4"</v>
          </cell>
          <cell r="D2427">
            <v>103523</v>
          </cell>
        </row>
        <row r="2428">
          <cell r="B2428">
            <v>11733</v>
          </cell>
          <cell r="C2428" t="str">
            <v>GIMNASIO EXTERIOR-DOBLE SWING. SUMINISTRO E INSTALACIÓN</v>
          </cell>
          <cell r="D2428">
            <v>2380000</v>
          </cell>
        </row>
        <row r="2429">
          <cell r="B2429">
            <v>11735</v>
          </cell>
          <cell r="C2429" t="str">
            <v>BRIDA LOCA POLIETILENO D= 8"</v>
          </cell>
          <cell r="D2429">
            <v>213488</v>
          </cell>
        </row>
        <row r="2430">
          <cell r="B2430">
            <v>11736</v>
          </cell>
          <cell r="C2430" t="str">
            <v>PORTABRIDA POLIETILENO D= 8"</v>
          </cell>
          <cell r="D2430">
            <v>200956</v>
          </cell>
        </row>
        <row r="2431">
          <cell r="B2431">
            <v>11737</v>
          </cell>
          <cell r="C2431" t="str">
            <v>UNIÓN PE 6"</v>
          </cell>
          <cell r="D2431">
            <v>200473</v>
          </cell>
        </row>
        <row r="2432">
          <cell r="B2432">
            <v>11738</v>
          </cell>
          <cell r="C2432" t="str">
            <v>BRIDA LOCA POLIETILENO D= 4"</v>
          </cell>
          <cell r="D2432">
            <v>89862</v>
          </cell>
        </row>
        <row r="2433">
          <cell r="B2433">
            <v>11739</v>
          </cell>
          <cell r="C2433" t="str">
            <v>PORTABRIDA POLIETILENO D= 4"</v>
          </cell>
          <cell r="D2433">
            <v>62839</v>
          </cell>
        </row>
        <row r="2434">
          <cell r="B2434">
            <v>11740</v>
          </cell>
          <cell r="C2434" t="str">
            <v>TUBO METÁLICO (COLD ROLLED) CALIBRE 16 D=2 1/2" PINTURA ANTICORROSIVA Y ESMALTE POLIESTER COLOR VERDE RAL 6028</v>
          </cell>
          <cell r="D2434">
            <v>68420</v>
          </cell>
        </row>
        <row r="2435">
          <cell r="B2435">
            <v>11741</v>
          </cell>
          <cell r="C2435" t="str">
            <v>MALLA METÁLICA PLASTIFICADA (0,05X0,05M) PINTURA ANTICORROSIVA Y ESMALTE POLIESTER COLOR VERDE RAL 6028</v>
          </cell>
          <cell r="D2435">
            <v>40382</v>
          </cell>
        </row>
        <row r="2436">
          <cell r="B2436">
            <v>11742</v>
          </cell>
          <cell r="C2436" t="str">
            <v>GANCHO METÁLICO PARA FIJAR MALLA AL TUBO</v>
          </cell>
          <cell r="D2436">
            <v>395</v>
          </cell>
        </row>
        <row r="2437">
          <cell r="B2437">
            <v>11743</v>
          </cell>
          <cell r="C2437" t="str">
            <v>NIPLE 36" ACERO CARBON EXTREMOS BRIDA/CAMPANA, CON REVESTIMIENTO INTERIOR Y RECUBRIMIENTO EXTERIOR EN MORTERO CEMENTO, CON SALIDA TANGENCIAL PARA PURGA 4" L= 2500mm. SUMINISTRO Y TRANSPORTE</v>
          </cell>
          <cell r="D2437">
            <v>24000155</v>
          </cell>
        </row>
        <row r="2438">
          <cell r="B2438">
            <v>11744</v>
          </cell>
          <cell r="C2438" t="str">
            <v>TUBERIA HDPE 200mm (8")</v>
          </cell>
          <cell r="D2438">
            <v>177592</v>
          </cell>
        </row>
        <row r="2439">
          <cell r="B2439">
            <v>11745</v>
          </cell>
          <cell r="C2439" t="str">
            <v>TUBERIA HDPE 250mm (10")</v>
          </cell>
          <cell r="D2439">
            <v>217705</v>
          </cell>
        </row>
        <row r="2440">
          <cell r="B2440">
            <v>11746</v>
          </cell>
          <cell r="C2440" t="str">
            <v>TUBERIA HDPE 300mm (12")</v>
          </cell>
          <cell r="D2440">
            <v>240894</v>
          </cell>
        </row>
        <row r="2441">
          <cell r="B2441">
            <v>11747</v>
          </cell>
          <cell r="C2441" t="str">
            <v>TUBERIA HDPE 350mm (14")</v>
          </cell>
          <cell r="D2441">
            <v>264088</v>
          </cell>
        </row>
        <row r="2442">
          <cell r="B2442">
            <v>11748</v>
          </cell>
          <cell r="C2442" t="str">
            <v>TUBERIA HDPE 400mm (16")</v>
          </cell>
          <cell r="D2442">
            <v>300813</v>
          </cell>
        </row>
        <row r="2443">
          <cell r="B2443">
            <v>11764</v>
          </cell>
          <cell r="C2443" t="str">
            <v>TEE PE 6"x4" (150x100mm)</v>
          </cell>
          <cell r="D2443">
            <v>180810</v>
          </cell>
        </row>
        <row r="2444">
          <cell r="B2444">
            <v>11765</v>
          </cell>
          <cell r="C2444" t="str">
            <v>UNION REPARACION DESLIZANTE PVC D=1"</v>
          </cell>
          <cell r="D2444">
            <v>16125</v>
          </cell>
        </row>
        <row r="2445">
          <cell r="B2445">
            <v>11766</v>
          </cell>
          <cell r="C2445" t="str">
            <v>TEE PE 8"x4" (200x100mm)</v>
          </cell>
          <cell r="D2445">
            <v>534121</v>
          </cell>
        </row>
        <row r="2446">
          <cell r="B2446">
            <v>11770</v>
          </cell>
          <cell r="C2446" t="str">
            <v>BRIDA LOCA POLIETILENO D= 3"</v>
          </cell>
          <cell r="D2446">
            <v>63792</v>
          </cell>
        </row>
        <row r="2447">
          <cell r="B2447">
            <v>11771</v>
          </cell>
          <cell r="C2447" t="str">
            <v>PORTABRIDA POLIETILENO D= 3"</v>
          </cell>
          <cell r="D2447">
            <v>50401</v>
          </cell>
        </row>
        <row r="2448">
          <cell r="B2448">
            <v>11772</v>
          </cell>
          <cell r="C2448" t="str">
            <v>TRAGANTE CÚPULA 3" x 2" EN ALUMINIO</v>
          </cell>
          <cell r="D2448">
            <v>6900</v>
          </cell>
        </row>
        <row r="2449">
          <cell r="B2449">
            <v>11774</v>
          </cell>
          <cell r="C2449" t="str">
            <v>BRIDA LOCA POLIETILENO D= 6"</v>
          </cell>
          <cell r="D2449">
            <v>125635</v>
          </cell>
        </row>
        <row r="2450">
          <cell r="B2450">
            <v>11775</v>
          </cell>
          <cell r="C2450" t="str">
            <v>PORTABRIDA POLIETILENO D= 6"</v>
          </cell>
          <cell r="D2450">
            <v>111545</v>
          </cell>
        </row>
        <row r="2451">
          <cell r="B2451">
            <v>11776</v>
          </cell>
          <cell r="C2451" t="str">
            <v>TEE HD EXTREMO JUNTA HIDRÁULICA 12"X12"</v>
          </cell>
          <cell r="D2451">
            <v>3171519</v>
          </cell>
        </row>
        <row r="2452">
          <cell r="B2452">
            <v>11777</v>
          </cell>
          <cell r="C2452" t="str">
            <v>TAPÓN HD EXTREMO LISO D=2"</v>
          </cell>
          <cell r="D2452">
            <v>57120</v>
          </cell>
        </row>
        <row r="2453">
          <cell r="B2453">
            <v>11780</v>
          </cell>
          <cell r="C2453" t="str">
            <v>TEE HD 3"</v>
          </cell>
          <cell r="D2453">
            <v>249900</v>
          </cell>
        </row>
        <row r="2454">
          <cell r="B2454">
            <v>11781</v>
          </cell>
          <cell r="C2454" t="str">
            <v>CAPACETE IMC DE 6"</v>
          </cell>
          <cell r="D2454">
            <v>221340</v>
          </cell>
        </row>
        <row r="2455">
          <cell r="B2455">
            <v>11783</v>
          </cell>
          <cell r="C2455" t="str">
            <v>CURVA PVC 6"</v>
          </cell>
          <cell r="D2455">
            <v>123104</v>
          </cell>
        </row>
        <row r="2456">
          <cell r="B2456">
            <v>11784</v>
          </cell>
          <cell r="C2456" t="str">
            <v>TEE PVC E.L. D=1/2</v>
          </cell>
          <cell r="D2456">
            <v>850</v>
          </cell>
        </row>
        <row r="2457">
          <cell r="B2457">
            <v>11785</v>
          </cell>
          <cell r="C2457" t="str">
            <v>CINTA BANDIT 1/2"</v>
          </cell>
          <cell r="D2457">
            <v>2442</v>
          </cell>
        </row>
        <row r="2458">
          <cell r="B2458">
            <v>11786</v>
          </cell>
          <cell r="C2458" t="str">
            <v>CODO 45° 1/8 CxE PVC SANITARIA D= 3"</v>
          </cell>
          <cell r="D2458">
            <v>10370</v>
          </cell>
        </row>
        <row r="2459">
          <cell r="B2459">
            <v>11787</v>
          </cell>
          <cell r="C2459" t="str">
            <v>YEE PVC SANITARIA 6" x 8"</v>
          </cell>
          <cell r="D2459">
            <v>165053</v>
          </cell>
        </row>
        <row r="2460">
          <cell r="B2460">
            <v>11789</v>
          </cell>
          <cell r="C2460" t="str">
            <v>TUBERIA PVC U.M. EXT CORRUGADO/INT LISO U.M. NORMA NTC 3722-1 D=60"</v>
          </cell>
          <cell r="D2460">
            <v>3683914</v>
          </cell>
        </row>
        <row r="2461">
          <cell r="B2461">
            <v>11790</v>
          </cell>
          <cell r="C2461" t="str">
            <v>SOPORTE PARA TUBERÍA DIÁMETRO 3"</v>
          </cell>
          <cell r="D2461">
            <v>3402</v>
          </cell>
        </row>
        <row r="2462">
          <cell r="B2462">
            <v>11794</v>
          </cell>
          <cell r="C2462" t="str">
            <v>PUNTO ECOLÓGICO COMPUESTO POR 3 CANECAS TIPO BARCELONA M-121</v>
          </cell>
          <cell r="D2462">
            <v>1642200</v>
          </cell>
        </row>
        <row r="2463">
          <cell r="B2463">
            <v>11796</v>
          </cell>
          <cell r="C2463" t="str">
            <v>NIPLE EN ACERO Ø 12" CON EXTREMOS BRIDADOS, CON REVESTIMIENTO INTERIOR EN MORTERO DE CEMENTO Y RECUBRIMIENTO EXTERIOR EN PINTURA EPÓXICA. L = 2.50 m. INCLUYE UNA SALIDA TANGENCIAL EN ACERO Ø 2" CON EX</v>
          </cell>
          <cell r="D2463">
            <v>4195010</v>
          </cell>
        </row>
        <row r="2464">
          <cell r="B2464">
            <v>11797</v>
          </cell>
          <cell r="C2464" t="str">
            <v>TRANSFORMADOR TIPO PEDESTAL PARA AP DE 75 KVA 11.4/0.380-0.220KV EN ACEITE VEGETAL.</v>
          </cell>
          <cell r="D2464">
            <v>19384379</v>
          </cell>
        </row>
        <row r="2465">
          <cell r="B2465">
            <v>11798</v>
          </cell>
          <cell r="C2465" t="str">
            <v>CODO HD 90° EXTREMO JUNTA HIDRÁULICA D=8"</v>
          </cell>
          <cell r="D2465">
            <v>571657</v>
          </cell>
        </row>
        <row r="2466">
          <cell r="B2466">
            <v>11799</v>
          </cell>
          <cell r="C2466" t="str">
            <v>TAPON HD EXTREMO JUNTA HIDRÁULICA D=8"</v>
          </cell>
          <cell r="D2466">
            <v>269188</v>
          </cell>
        </row>
        <row r="2467">
          <cell r="B2467">
            <v>11800</v>
          </cell>
          <cell r="C2467" t="str">
            <v>TEE HD EXTREMO JUNTA HIDRÁULICA 8"x4"</v>
          </cell>
          <cell r="D2467">
            <v>677374</v>
          </cell>
        </row>
        <row r="2468">
          <cell r="B2468">
            <v>11801</v>
          </cell>
          <cell r="C2468" t="str">
            <v>TEE HD EXTREMO JUNTA HIDRÁULICA 8"x6"</v>
          </cell>
          <cell r="D2468">
            <v>708698</v>
          </cell>
        </row>
        <row r="2469">
          <cell r="B2469">
            <v>11803</v>
          </cell>
          <cell r="C2469" t="str">
            <v>VÁLVULA DE MARIPOSA D=18" EXTREMOS BRIDADOS CLASE 150 OPERACIÓN MANUAL</v>
          </cell>
          <cell r="D2469">
            <v>17850000</v>
          </cell>
        </row>
        <row r="2470">
          <cell r="B2470">
            <v>11804</v>
          </cell>
          <cell r="C2470" t="str">
            <v>CODO HD 22.5° EXTREMO JUNTA HIDRÁULICA PARA PVC D= 3"</v>
          </cell>
          <cell r="D2470">
            <v>164220</v>
          </cell>
        </row>
        <row r="2471">
          <cell r="B2471">
            <v>11805</v>
          </cell>
          <cell r="C2471" t="str">
            <v>CODO HD 45° EXTREMO JUNTA HIDRÁULICA PARA PVC D= 3"</v>
          </cell>
          <cell r="D2471">
            <v>164220</v>
          </cell>
        </row>
        <row r="2472">
          <cell r="B2472">
            <v>11806</v>
          </cell>
          <cell r="C2472" t="str">
            <v>CODO HD 90° EXTREMO JUNTA HIDRÁULICA PARA PVC D= 3".</v>
          </cell>
          <cell r="D2472">
            <v>171360</v>
          </cell>
        </row>
        <row r="2473">
          <cell r="B2473">
            <v>11807</v>
          </cell>
          <cell r="C2473" t="str">
            <v>TEE HD EXTREMO JUNTA HIDRÁULICA 6"x6"</v>
          </cell>
          <cell r="D2473">
            <v>469855</v>
          </cell>
        </row>
        <row r="2474">
          <cell r="B2474">
            <v>11810</v>
          </cell>
          <cell r="C2474" t="str">
            <v>LUMINARIA LED 22.7 W, 120 V, 60 HZ (INCLUYE ACCESORIOS DE INSTALACIÓN Y FIJACIÓN, CAJA DE SALIDA, ELEMENTOS DE CONEXIÓN, DE EMPALME Y DE MONTAJE NO INCLUYE TUBERIA NI CABLEADO)</v>
          </cell>
          <cell r="D2474">
            <v>252530</v>
          </cell>
        </row>
        <row r="2475">
          <cell r="B2475">
            <v>11811</v>
          </cell>
          <cell r="C2475" t="str">
            <v>LUMINARIA LED 19 W, 120 V, 60 HZ (INCLUYE ACCESORIOS DE INSTALACIÓN Y FIJACIÓN, CAJA DE SALIDA, ELEMENTOS DE CONEXIÓN, DE EMPALME Y DE MONTAJE). NO INCLUYE TUBERIA NI CABLEADO)</v>
          </cell>
          <cell r="D2475">
            <v>770992</v>
          </cell>
        </row>
        <row r="2476">
          <cell r="B2476">
            <v>11812</v>
          </cell>
          <cell r="C2476" t="str">
            <v>BATERIA EXTERNA DE EMERGENCIA 120 V, 60 HZ, (PROPORCIONA ENERGÍA POR 90 MIN A LAS LUMINARIAS)</v>
          </cell>
          <cell r="D2476">
            <v>518666</v>
          </cell>
        </row>
        <row r="2477">
          <cell r="B2477">
            <v>11813</v>
          </cell>
          <cell r="C2477" t="str">
            <v>BREAKER INDUSTRIAL GRADUABLE DE 40A HASTA 100A</v>
          </cell>
          <cell r="D2477">
            <v>199474</v>
          </cell>
        </row>
        <row r="2478">
          <cell r="B2478">
            <v>11814</v>
          </cell>
          <cell r="C2478" t="str">
            <v>BLOQUE DE CEMENTO MACIZO 6X20X20 COLOR ARENA, CHOCOLATE O SIMILAR</v>
          </cell>
          <cell r="D2478">
            <v>2303</v>
          </cell>
        </row>
        <row r="2479">
          <cell r="B2479">
            <v>11815</v>
          </cell>
          <cell r="C2479" t="str">
            <v>RECEPCIÓN DE NIDOS RESCATADOS  (MAXIMO 3 HUEVOS).</v>
          </cell>
          <cell r="D2479">
            <v>48071</v>
          </cell>
        </row>
        <row r="2480">
          <cell r="B2480">
            <v>11816</v>
          </cell>
          <cell r="C2480" t="str">
            <v>GUACAL PARA TRASLADO DE FAUNA</v>
          </cell>
          <cell r="D2480">
            <v>341883</v>
          </cell>
        </row>
        <row r="2481">
          <cell r="B2481">
            <v>11817</v>
          </cell>
          <cell r="C2481" t="str">
            <v>BLOQUE DE CEMENTO MACIZO 6X20X20 COLOR OCRE</v>
          </cell>
          <cell r="D2481">
            <v>2303</v>
          </cell>
        </row>
        <row r="2482">
          <cell r="B2482">
            <v>11818</v>
          </cell>
          <cell r="C2482" t="str">
            <v>ELEMENTOS PARA AHUYENTAMIENTO DE AVIFAUNA</v>
          </cell>
          <cell r="D2482">
            <v>1133793</v>
          </cell>
        </row>
        <row r="2483">
          <cell r="B2483">
            <v>11819</v>
          </cell>
          <cell r="C2483" t="str">
            <v>RECEPCIÓN DE AVES RESCATADAS</v>
          </cell>
          <cell r="D2483">
            <v>48071</v>
          </cell>
        </row>
        <row r="2484">
          <cell r="B2484">
            <v>11820</v>
          </cell>
          <cell r="C2484" t="str">
            <v>INFORME SOBRE LAS AVES RESCATADAS</v>
          </cell>
          <cell r="D2484">
            <v>122885</v>
          </cell>
        </row>
        <row r="2485">
          <cell r="B2485">
            <v>11826</v>
          </cell>
          <cell r="C2485" t="str">
            <v>CABLE MONOPOLAR DE COBRE, HF FR PARA 600 V  C.A. CALIBRE No. 12 AWG</v>
          </cell>
          <cell r="D2485">
            <v>2319</v>
          </cell>
        </row>
        <row r="2486">
          <cell r="B2486">
            <v>11827</v>
          </cell>
          <cell r="C2486" t="str">
            <v>POSTE ORNAMENTAL METALICO, H=5M</v>
          </cell>
          <cell r="D2486">
            <v>563141</v>
          </cell>
        </row>
        <row r="2487">
          <cell r="B2487">
            <v>11828</v>
          </cell>
          <cell r="C2487" t="str">
            <v>TAQUILLA DE PAGO TIPO 2 (Suministro e instalación)</v>
          </cell>
          <cell r="D2487">
            <v>314813829</v>
          </cell>
        </row>
        <row r="2488">
          <cell r="B2488">
            <v>11830</v>
          </cell>
          <cell r="C2488" t="str">
            <v>BLOQUE DE CEMENTO MACIZO 6X20X20 COLOR MARRÓN</v>
          </cell>
          <cell r="D2488">
            <v>2303</v>
          </cell>
        </row>
        <row r="2489">
          <cell r="B2489">
            <v>11831</v>
          </cell>
          <cell r="C2489" t="str">
            <v>BLOQUE DE CEMENTO MACIZO 6X20X20 COLOR GRIS NATURAL O SIMILAR</v>
          </cell>
          <cell r="D2489">
            <v>2133</v>
          </cell>
        </row>
        <row r="2490">
          <cell r="B2490">
            <v>11834</v>
          </cell>
          <cell r="C2490" t="str">
            <v>AVISO PUNTO IDU 1.50m x 0.90m EN LÁMINA GALVANIZADA CAL. 24. INCLUYE SUMINISTRO E INSTALACIÓN</v>
          </cell>
          <cell r="D2490">
            <v>321429</v>
          </cell>
        </row>
        <row r="2491">
          <cell r="B2491">
            <v>11835</v>
          </cell>
          <cell r="C2491" t="str">
            <v>VOLANTES TAMAÑO CARTA EN PROPALMATE 90 Gr IMPRESIÓN 4x0 TINTAS IMPRESO A UNA CARA</v>
          </cell>
          <cell r="D2491">
            <v>440</v>
          </cell>
        </row>
        <row r="2492">
          <cell r="B2492">
            <v>11836</v>
          </cell>
          <cell r="C2492" t="str">
            <v>VOLANTES TAMAÑO CARTA PROPALCOTE 115 Gr IMPRESIÓN 4x4 TINTAS IMPRESO A DOBLE CARA</v>
          </cell>
          <cell r="D2492">
            <v>476</v>
          </cell>
        </row>
        <row r="2493">
          <cell r="B2493">
            <v>11837</v>
          </cell>
          <cell r="C2493" t="str">
            <v>VOLANTES TAMAÑO CARTA EN PROPALCOTE 90 Gr IMPRESIÓN 4x4 TINTAS</v>
          </cell>
          <cell r="D2493">
            <v>417</v>
          </cell>
        </row>
        <row r="2494">
          <cell r="B2494">
            <v>11838</v>
          </cell>
          <cell r="C2494" t="str">
            <v>VOLANTES TAMAÑO MEDIA CARTA PROPALCOTE DE 115 Gr IMPRESIÓN 4x4 TINTAS IMPRESO A DOBLE CARA</v>
          </cell>
          <cell r="D2494">
            <v>233</v>
          </cell>
        </row>
        <row r="2495">
          <cell r="B2495">
            <v>11839</v>
          </cell>
          <cell r="C2495" t="str">
            <v>VOLANTES TAMAÑO MEDIA CARTA PROPALCOTE DE 90 Gr IMPRESIÓN 4x4 TINTAS IMPRESO A DOBLE CARA</v>
          </cell>
          <cell r="D2495">
            <v>220</v>
          </cell>
        </row>
        <row r="2496">
          <cell r="B2496">
            <v>11840</v>
          </cell>
          <cell r="C2496" t="str">
            <v>CALENDARIOS 15 x 15 cm. 13 HOJAS. BASE SIN IMPRESIÓN. FULL COLOR PROPALCOTE DE 150 Grs. BASE CARTÓN BLANCA, ANILLADO.</v>
          </cell>
          <cell r="D2496">
            <v>7221</v>
          </cell>
        </row>
        <row r="2497">
          <cell r="B2497">
            <v>11841</v>
          </cell>
          <cell r="C2497" t="str">
            <v>PIEZAS IMANTADAS 8.5 x 5.5 cm HORIZONTAL, CALIBRE DEL IMÁN 0.3 mm, PLASTIFICADO BRILLO UV. REFILADO</v>
          </cell>
          <cell r="D2497">
            <v>409</v>
          </cell>
        </row>
        <row r="2498">
          <cell r="B2498">
            <v>11842</v>
          </cell>
          <cell r="C2498" t="str">
            <v>ROMPE-TRÁFICO CARTÓN CORRUGADO IMPRESO A UNA CARA EN FULL COLOR ALTA RESOLUCIÓN, FORMA RECTANGULAR TROQUELADO A SILUETA 90 x 1.80 cm</v>
          </cell>
          <cell r="D2498">
            <v>452200</v>
          </cell>
        </row>
        <row r="2499">
          <cell r="B2499">
            <v>11843</v>
          </cell>
          <cell r="C2499" t="str">
            <v>CARTILLAS 10 - 15 HOJAS INTERNAS FULL COLOR TAMAÑO MEDIA CARTA</v>
          </cell>
          <cell r="D2499">
            <v>2213</v>
          </cell>
        </row>
        <row r="2500">
          <cell r="B2500">
            <v>11844</v>
          </cell>
          <cell r="C2500" t="str">
            <v>PERIÓDICO PÁGINAS 8/TAMAÑO 37  28.9 cm PAPEL PERIÓDICO DE 45 Gr IMPRESIÓN A COLOR 4x4.</v>
          </cell>
          <cell r="D2500">
            <v>774</v>
          </cell>
        </row>
        <row r="2501">
          <cell r="B2501">
            <v>11845</v>
          </cell>
          <cell r="C2501" t="str">
            <v>FLOOR PRINTS EN VINILO ADHESIVO RESISTENTE, IMPERMEABLES Y LAVABLES. 70 x 100 cm FULL COLOR.</v>
          </cell>
          <cell r="D2501">
            <v>83300</v>
          </cell>
        </row>
        <row r="2502">
          <cell r="B2502">
            <v>11846</v>
          </cell>
          <cell r="C2502" t="str">
            <v>VINILOS ADHESIVOS DE 30 x 60 cm PARA SUPERFICIES PLANAS, CORTE REFILADO FULL COLOR BRILLANTE.</v>
          </cell>
          <cell r="D2502">
            <v>41650</v>
          </cell>
        </row>
        <row r="2503">
          <cell r="B2503">
            <v>11847</v>
          </cell>
          <cell r="C2503" t="str">
            <v>TRANSFORMADOR TIPO PEDESTAL PARA AP DE 30 KVA 11.4/0.380-0.220KV EN ACEITE VEGETAL.</v>
          </cell>
          <cell r="D2503">
            <v>16203823</v>
          </cell>
        </row>
        <row r="2504">
          <cell r="B2504">
            <v>11848</v>
          </cell>
          <cell r="C2504" t="str">
            <v>TRANSFORMADOR TIPO PEDESTAL PARA AP DE 45 KVA 11.4/0.380-0.220KV EN ACEITE VEGETAL.</v>
          </cell>
          <cell r="D2504">
            <v>16884436</v>
          </cell>
        </row>
        <row r="2505">
          <cell r="B2505">
            <v>11849</v>
          </cell>
          <cell r="C2505" t="str">
            <v>TRANSFORMADOR TIPO PEDESTAL PARA AP DE 45 KVA 11.4/0.208-0.120KV EN ACEITE VEGETAL.</v>
          </cell>
          <cell r="D2505">
            <v>5039153</v>
          </cell>
        </row>
        <row r="2506">
          <cell r="B2506">
            <v>11850</v>
          </cell>
          <cell r="C2506" t="str">
            <v>TRANSFORMADOR TIPO PEDESTAL PARA AP DE 75 KVA 11.4/0.208-0.120KV EN ACEITE VEGETAL.</v>
          </cell>
          <cell r="D2506">
            <v>6943561</v>
          </cell>
        </row>
        <row r="2507">
          <cell r="B2507">
            <v>11851</v>
          </cell>
          <cell r="C2507" t="str">
            <v>TRANSFORMADOR TIPO PEDESTAL PARA AP DE 150 KVA 11.4/0.208-0.120KV EN ACEITE VEGETAL.</v>
          </cell>
          <cell r="D2507">
            <v>10850541</v>
          </cell>
        </row>
        <row r="2508">
          <cell r="B2508">
            <v>11852</v>
          </cell>
          <cell r="C2508" t="str">
            <v>CABLE CONDUCTOR DE ALUMINIO REFORZADO DESNUDO, CALIBRE No. 2 AWG</v>
          </cell>
          <cell r="D2508">
            <v>2000</v>
          </cell>
        </row>
        <row r="2509">
          <cell r="B2509">
            <v>11853</v>
          </cell>
          <cell r="C2509" t="str">
            <v>EMPALME DE DERIVACIÓN EN RESINA AP 839 (Empalme recto / Derivación resina)</v>
          </cell>
          <cell r="D2509">
            <v>166278</v>
          </cell>
        </row>
        <row r="2510">
          <cell r="B2510">
            <v>11854</v>
          </cell>
          <cell r="C2510" t="str">
            <v>LUMINARIA LED RALED II RA02SII 16 LED 72 W</v>
          </cell>
          <cell r="D2510">
            <v>1053521</v>
          </cell>
        </row>
        <row r="2511">
          <cell r="B2511">
            <v>11856</v>
          </cell>
          <cell r="C2511" t="str">
            <v>MALLA ELECTROSOLDADA S=150x150mm, Ø=8.5x8.5mm</v>
          </cell>
          <cell r="D2511">
            <v>3630</v>
          </cell>
        </row>
        <row r="2512">
          <cell r="B2512">
            <v>11857</v>
          </cell>
          <cell r="C2512" t="str">
            <v>SUBESTACIÓN SUMERGIBLE NORMA CTS594 (Incl. Transporte, sumin, instal, pruebas y puesta en funcionamiento).EXCLUSIVA PARA ESPACIO PUBLICO. INCL. TRANSFORMADOR 30 KVA TRIFASICO, 11400/380-240V, 60HZ.</v>
          </cell>
          <cell r="D2512">
            <v>529374376</v>
          </cell>
        </row>
        <row r="2513">
          <cell r="B2513">
            <v>11862</v>
          </cell>
          <cell r="C2513" t="str">
            <v>LUMINARIA LED RALED II 192L T2 103W</v>
          </cell>
          <cell r="D2513">
            <v>1289385</v>
          </cell>
        </row>
        <row r="2514">
          <cell r="B2514">
            <v>11863</v>
          </cell>
          <cell r="C2514" t="str">
            <v>LUMINARIA LED  RALED I 64 LED . T2. 37W.</v>
          </cell>
          <cell r="D2514">
            <v>927728</v>
          </cell>
        </row>
        <row r="2515">
          <cell r="B2515">
            <v>11864</v>
          </cell>
          <cell r="C2515" t="str">
            <v>CAJA METALICA PARA DERIVACION ET 925</v>
          </cell>
          <cell r="D2515">
            <v>137431</v>
          </cell>
        </row>
        <row r="2516">
          <cell r="B2516">
            <v>11865</v>
          </cell>
          <cell r="C2516" t="str">
            <v>TUBERÍA DE CORAZA METÁLICA FLEXIBLE 2"</v>
          </cell>
          <cell r="D2516">
            <v>19814</v>
          </cell>
        </row>
        <row r="2517">
          <cell r="B2517">
            <v>11866</v>
          </cell>
          <cell r="C2517" t="str">
            <v>TUBERÍA DE CORAZA METÁLICA FLEXIBLE 3/4"</v>
          </cell>
          <cell r="D2517">
            <v>9750</v>
          </cell>
        </row>
        <row r="2518">
          <cell r="B2518">
            <v>11869</v>
          </cell>
          <cell r="C2518" t="str">
            <v>LUMINARIA LED  RALED IIRA02SII  32 LED 72W</v>
          </cell>
          <cell r="D2518">
            <v>1053521</v>
          </cell>
        </row>
        <row r="2519">
          <cell r="B2519">
            <v>11870</v>
          </cell>
          <cell r="C2519" t="str">
            <v>LOSETA PREFABRICADA EN CONCRETO MACIZO LISA A20 GRIS (20x20x6cm)</v>
          </cell>
          <cell r="D2519">
            <v>1897</v>
          </cell>
        </row>
        <row r="2520">
          <cell r="B2520">
            <v>11871</v>
          </cell>
          <cell r="C2520" t="str">
            <v>BORRADO SEÑALIZACIÓN VIAL TIPO FRESADO CON MÁQUINA BERTELLI O SIMILAR (M2)</v>
          </cell>
          <cell r="D2520">
            <v>61880</v>
          </cell>
        </row>
        <row r="2521">
          <cell r="B2521">
            <v>11872</v>
          </cell>
          <cell r="C2521" t="str">
            <v>FLEXIÓN DE ACERO ESTRUCTURAL. Norma técnica: ASTM E290.</v>
          </cell>
          <cell r="D2521">
            <v>185000</v>
          </cell>
        </row>
        <row r="2522">
          <cell r="B2522">
            <v>11873</v>
          </cell>
          <cell r="C2522" t="str">
            <v>FATIGA DE PANEL EN ALUMINIO. PROTOCOLO FATIGA CONTRATO IDU-791-2017. Norma técnica: PROTOCOLO FATIGA CONTRATO IDU-791-2017.</v>
          </cell>
          <cell r="D2522">
            <v>4977488</v>
          </cell>
        </row>
        <row r="2523">
          <cell r="B2523">
            <v>11874</v>
          </cell>
          <cell r="C2523" t="str">
            <v>PUNZONAMIENTO DE PANEL EN ALUMINIO. PROTOCOLO PUNZONAMIENTO CONTRATO IDU-791-2017. Norma técnica: PROTOCOLO PUNZONAMIENTO CONTRATO IDU-791-2017.</v>
          </cell>
          <cell r="D2523">
            <v>500780</v>
          </cell>
        </row>
        <row r="2524">
          <cell r="B2524">
            <v>11875</v>
          </cell>
          <cell r="C2524" t="str">
            <v>FATIGA DE PANEL EN CONCRETO PRETENSADO. Norma técnica: PROTOCOLO FATIGA CONTRATO IDU-791-2017.</v>
          </cell>
          <cell r="D2524">
            <v>4977488</v>
          </cell>
        </row>
        <row r="2525">
          <cell r="B2525">
            <v>11876</v>
          </cell>
          <cell r="C2525" t="str">
            <v xml:space="preserve">FRAGILIDAD A BAJA TEMPERATURA. Norma técnica: ASTM D746 INVE 642. </v>
          </cell>
          <cell r="D2525">
            <v>452200</v>
          </cell>
        </row>
        <row r="2526">
          <cell r="B2526">
            <v>11877</v>
          </cell>
          <cell r="C2526" t="str">
            <v>PORCENTAJE MINIMO DE ZINC. Norma técnica: SSPC Paint 20.</v>
          </cell>
          <cell r="D2526">
            <v>142800</v>
          </cell>
        </row>
        <row r="2527">
          <cell r="B2527">
            <v>11878</v>
          </cell>
          <cell r="C2527" t="str">
            <v xml:space="preserve">PUNZONAMIENTO EN PLÁSTICO RÍGIDO. Norma técnica: ASTM D6241. </v>
          </cell>
          <cell r="D2527">
            <v>452200</v>
          </cell>
        </row>
        <row r="2528">
          <cell r="B2528">
            <v>11879</v>
          </cell>
          <cell r="C2528"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D2528">
            <v>102209</v>
          </cell>
        </row>
        <row r="2529">
          <cell r="B2529">
            <v>11880</v>
          </cell>
          <cell r="C2529" t="str">
            <v>MÉTODOS PARA MUESTREO Y ENSAYOS DE UNIDADES DE MAMPOSTERÍA Y OTROS PRODUCTOS DE ARCILLA. COEFICIENTE DE SATURACIÓN. Norma Técnica: NTC 4017 numeral 10.4.4</v>
          </cell>
          <cell r="D2529">
            <v>41888</v>
          </cell>
        </row>
        <row r="2530">
          <cell r="B2530">
            <v>11881</v>
          </cell>
          <cell r="C2530" t="str">
            <v>RESISTENCIA A LA ABRASIÓN POR CHORRO DE ARENA (SANDBLASTING). Norma Técnica: INV-425-13 ASTM C418</v>
          </cell>
          <cell r="D2530">
            <v>75711</v>
          </cell>
        </row>
        <row r="2531">
          <cell r="B2531">
            <v>11882</v>
          </cell>
          <cell r="C2531" t="str">
            <v>PIEZA DE REMATE CURVA A117 PARA RAMPA TIPO C (600x400x450mm)</v>
          </cell>
          <cell r="D2531">
            <v>94000</v>
          </cell>
        </row>
        <row r="2532">
          <cell r="B2532">
            <v>11883</v>
          </cell>
          <cell r="C2532" t="str">
            <v>SARDINEL ESPECIAL A116 PARA RAMPA TIPO C (600x600x350mm)</v>
          </cell>
          <cell r="D2532">
            <v>110000</v>
          </cell>
        </row>
        <row r="2533">
          <cell r="B2533">
            <v>11885</v>
          </cell>
          <cell r="C2533" t="str">
            <v>PIEZA DE REMATE A115 PARA RAMPA VEHICULAR TIPO B (600x400x450mm)</v>
          </cell>
          <cell r="D2533">
            <v>72464</v>
          </cell>
        </row>
        <row r="2534">
          <cell r="B2534">
            <v>11886</v>
          </cell>
          <cell r="C2534" t="str">
            <v>TEE HD EXTREMO LISO 3" x 3"</v>
          </cell>
          <cell r="D2534">
            <v>191722</v>
          </cell>
        </row>
        <row r="2535">
          <cell r="B2535">
            <v>11887</v>
          </cell>
          <cell r="C2535" t="str">
            <v>KIT DE NIVELACIÓN PARA HIDRANTE DE DIÁMETRO 3", LONGITUD 300mm.</v>
          </cell>
          <cell r="D2535">
            <v>320032</v>
          </cell>
        </row>
        <row r="2536">
          <cell r="B2536">
            <v>11888</v>
          </cell>
          <cell r="C2536" t="str">
            <v>SEÑAL VERTICAL PREVENTIVA SP-46B TIPO CUADRADO CON FLECHA. Lámina galvanizada Cal. 16, Ángulo de 2x14. Reflectivo diamante tipo XI, verde limón. Pintura electrostática.</v>
          </cell>
          <cell r="D2536">
            <v>589050</v>
          </cell>
        </row>
        <row r="2537">
          <cell r="B2537">
            <v>11889</v>
          </cell>
          <cell r="C2537" t="str">
            <v>CANAL DE DRENAJE MONOLÍTICO EN CONCRETO POLIMÉRICO RD 100V, CLASE F900, COLOR NATURAL, H=26.5cm A=16cm, Long=100cm (Incluye rejilla).</v>
          </cell>
          <cell r="D2537">
            <v>497569</v>
          </cell>
        </row>
        <row r="2538">
          <cell r="B2538">
            <v>11890</v>
          </cell>
          <cell r="C2538" t="str">
            <v>CANAL DE DRENAJE MONOLÍTICO EN CONCRETO POLIMÉRICO RD 150V, CLASE F900, COLOR NATURAL, H=28cm A=21cm, Long=100cm (Incluye rejilla).</v>
          </cell>
          <cell r="D2538">
            <v>580827</v>
          </cell>
        </row>
        <row r="2539">
          <cell r="B2539">
            <v>11891</v>
          </cell>
          <cell r="C2539" t="str">
            <v>CANAL DE DRENAJE MONOLÍTICO EN CONCRETO POLIMÉRICO RD 150V, CLASE F900, COLOR NATURAL, H=38cm A=21cm, Long=100cm (Incluye rejilla).</v>
          </cell>
          <cell r="D2539">
            <v>644439</v>
          </cell>
        </row>
        <row r="2540">
          <cell r="B2540">
            <v>11893</v>
          </cell>
          <cell r="C2540" t="str">
            <v>CUERDA NYLON D= 3mm</v>
          </cell>
          <cell r="D2540">
            <v>559</v>
          </cell>
        </row>
        <row r="2541">
          <cell r="B2541">
            <v>11894</v>
          </cell>
          <cell r="C2541" t="str">
            <v>PERFORACIÓN HORIZONTAL PARA DUCTO DE POLIETILENO D=4", INCL. TUBERÍA (INCL. SUMINISTRO E INSTALACIÓN)</v>
          </cell>
          <cell r="D2541">
            <v>287980</v>
          </cell>
        </row>
        <row r="2542">
          <cell r="B2542">
            <v>11895</v>
          </cell>
          <cell r="C2542" t="str">
            <v>VÁLVULA DE PIE ANTIGOLPE DE ARIETE - BRONCE D= 3".</v>
          </cell>
          <cell r="D2542">
            <v>445250</v>
          </cell>
        </row>
        <row r="2543">
          <cell r="B2543">
            <v>11896</v>
          </cell>
          <cell r="C2543" t="str">
            <v>SOLDADURA SOLVENTE PARA CPVC (1/8 GLN)</v>
          </cell>
          <cell r="D2543">
            <v>63900</v>
          </cell>
        </row>
        <row r="2544">
          <cell r="B2544">
            <v>11897</v>
          </cell>
          <cell r="C2544" t="str">
            <v>TUBERÍA CPVC DE 3/4"</v>
          </cell>
          <cell r="D2544">
            <v>14117</v>
          </cell>
        </row>
        <row r="2545">
          <cell r="B2545">
            <v>11898</v>
          </cell>
          <cell r="C2545" t="str">
            <v>TUBERÍA CPVC DE 1/2"</v>
          </cell>
          <cell r="D2545">
            <v>8583</v>
          </cell>
        </row>
        <row r="2546">
          <cell r="B2546">
            <v>11899</v>
          </cell>
          <cell r="C2546" t="str">
            <v>CODO 90° CPVC D=3/4"</v>
          </cell>
          <cell r="D2546">
            <v>3470</v>
          </cell>
        </row>
        <row r="2547">
          <cell r="B2547">
            <v>11901</v>
          </cell>
          <cell r="C2547" t="str">
            <v>HERRAJE ANTI PÁNICO PARA PUERTA PRACTICABLE DE MADERA 2 HOJAS. Suministro e instalación.</v>
          </cell>
          <cell r="D2547">
            <v>2737000</v>
          </cell>
        </row>
        <row r="2548">
          <cell r="B2548">
            <v>11902</v>
          </cell>
          <cell r="C2548" t="str">
            <v>UNIÓN UNIVERSAL PVC SOLDAR D=2"</v>
          </cell>
          <cell r="D2548">
            <v>4390</v>
          </cell>
        </row>
        <row r="2549">
          <cell r="B2549">
            <v>11903</v>
          </cell>
          <cell r="C2549" t="str">
            <v>ACCESORIOS UNIÓN CPVC DE 1/2"</v>
          </cell>
          <cell r="D2549">
            <v>1395</v>
          </cell>
        </row>
        <row r="2550">
          <cell r="B2550">
            <v>11904</v>
          </cell>
          <cell r="C2550" t="str">
            <v>ACCESORIOS UNIÓN CPVC DE 3/4"</v>
          </cell>
          <cell r="D2550">
            <v>2059</v>
          </cell>
        </row>
        <row r="2551">
          <cell r="B2551">
            <v>11905</v>
          </cell>
          <cell r="C2551" t="str">
            <v>ACCESORIOS CODO 90° CPVC DE 1/2"</v>
          </cell>
          <cell r="D2551">
            <v>1630</v>
          </cell>
        </row>
        <row r="2552">
          <cell r="B2552">
            <v>11906</v>
          </cell>
          <cell r="C2552" t="str">
            <v>ACCESORIOS TEE CPVC DE 1/2"</v>
          </cell>
          <cell r="D2552">
            <v>2548</v>
          </cell>
        </row>
        <row r="2553">
          <cell r="B2553">
            <v>11907</v>
          </cell>
          <cell r="C2553" t="str">
            <v>ACCESORIOS TEE CPVC DE 3/4"</v>
          </cell>
          <cell r="D2553">
            <v>4035</v>
          </cell>
        </row>
        <row r="2554">
          <cell r="B2554">
            <v>11908</v>
          </cell>
          <cell r="C2554" t="str">
            <v>ADAPTADOR HEMBRA CPVC DE 3/4"</v>
          </cell>
          <cell r="D2554">
            <v>3996</v>
          </cell>
        </row>
        <row r="2555">
          <cell r="B2555">
            <v>11909</v>
          </cell>
          <cell r="C2555" t="str">
            <v>ADAPTADOR MACHO CPVC DE 3/4"</v>
          </cell>
          <cell r="D2555">
            <v>2181</v>
          </cell>
        </row>
        <row r="2556">
          <cell r="B2556">
            <v>11910</v>
          </cell>
          <cell r="C2556" t="str">
            <v>CODO CALLE GALVANIZADO Ø 1/2"</v>
          </cell>
          <cell r="D2556">
            <v>1303</v>
          </cell>
        </row>
        <row r="2557">
          <cell r="B2557">
            <v>11911</v>
          </cell>
          <cell r="C2557" t="str">
            <v>ADAPTADOR HEMBRA CPVC DE 1/2"</v>
          </cell>
          <cell r="D2557">
            <v>3278</v>
          </cell>
        </row>
        <row r="2558">
          <cell r="B2558">
            <v>11912</v>
          </cell>
          <cell r="C2558" t="str">
            <v>NIPLE GALVANIZADO Ø 1/2" x 8 cm</v>
          </cell>
          <cell r="D2558">
            <v>2199</v>
          </cell>
        </row>
        <row r="2559">
          <cell r="B2559">
            <v>11913</v>
          </cell>
          <cell r="C2559" t="str">
            <v>TAPÓN GALVANIZADO Ø 1/2"</v>
          </cell>
          <cell r="D2559">
            <v>1523</v>
          </cell>
        </row>
        <row r="2560">
          <cell r="B2560">
            <v>11914</v>
          </cell>
          <cell r="C2560" t="str">
            <v>BUJE SOLDADO SANITARIA PVCS 4" x 2"</v>
          </cell>
          <cell r="D2560">
            <v>8435</v>
          </cell>
        </row>
        <row r="2561">
          <cell r="B2561">
            <v>11915</v>
          </cell>
          <cell r="C2561" t="str">
            <v>BUJE SOLDADO SANITARIA PVCS 6" x 4"</v>
          </cell>
          <cell r="D2561">
            <v>31731</v>
          </cell>
        </row>
        <row r="2562">
          <cell r="B2562">
            <v>11916</v>
          </cell>
          <cell r="C2562" t="str">
            <v>YEE SANITARIA PVCS REDUCIDA 6" x 4"</v>
          </cell>
          <cell r="D2562">
            <v>104230</v>
          </cell>
        </row>
        <row r="2563">
          <cell r="B2563">
            <v>11917</v>
          </cell>
          <cell r="C2563" t="str">
            <v>ALFOMBRA MODULAR STRIPES MODULAR</v>
          </cell>
          <cell r="D2563">
            <v>70210</v>
          </cell>
        </row>
        <row r="2564">
          <cell r="B2564">
            <v>11918</v>
          </cell>
          <cell r="C2564" t="str">
            <v>INTERRUPTORTRIPLE CONMUTABLE BLANCO</v>
          </cell>
          <cell r="D2564">
            <v>9007</v>
          </cell>
        </row>
        <row r="2565">
          <cell r="B2565">
            <v>11919</v>
          </cell>
          <cell r="C2565" t="str">
            <v>PODA DE ESPECÍMENES MENORES A 5M (Incluye mano de obra)</v>
          </cell>
          <cell r="D2565">
            <v>45000</v>
          </cell>
        </row>
        <row r="2566">
          <cell r="B2566">
            <v>11920</v>
          </cell>
          <cell r="C2566" t="str">
            <v>PODA RADICULAR (Incl. MdeO) Poda de raíz de especímenes de Rango 1. Incl. poda, aplicación de cicatrizante, astillado de residuos, limpieza del lugar, transporte y disposición final de residuos e info</v>
          </cell>
          <cell r="D2566">
            <v>139500</v>
          </cell>
        </row>
        <row r="2567">
          <cell r="B2567">
            <v>11921</v>
          </cell>
          <cell r="C2567" t="str">
            <v>RIEGO DE ÁRBOL (Se aplica dosis de 40 litros por árbol)</v>
          </cell>
          <cell r="D2567">
            <v>3000</v>
          </cell>
        </row>
        <row r="2568">
          <cell r="B2568">
            <v>11922</v>
          </cell>
          <cell r="C2568" t="str">
            <v>PODA DE ESPECÍMENES MAYORES A 5M (Incluye mano de obra)</v>
          </cell>
          <cell r="D2568">
            <v>120000</v>
          </cell>
        </row>
        <row r="2569">
          <cell r="B2569">
            <v>11923</v>
          </cell>
          <cell r="C2569" t="str">
            <v>FERTILIZACIÓN EDÁFICA (Incluye mano de obra). Aplicación de 100 gramos de fertilizante por árbol.</v>
          </cell>
          <cell r="D2569">
            <v>8200</v>
          </cell>
        </row>
        <row r="2570">
          <cell r="B2570">
            <v>11924</v>
          </cell>
          <cell r="C2570" t="str">
            <v>PODA RADICULAR (Incl. MdeO) Poda de raíz de especímenes de Rango . Incl. poda, aplicación de cicatrizante, astillado de residuos, limpieza del lugar, transporte y disposición final de residuos e info</v>
          </cell>
          <cell r="D2570">
            <v>132000</v>
          </cell>
        </row>
        <row r="2571">
          <cell r="B2571">
            <v>11925</v>
          </cell>
          <cell r="C2571" t="str">
            <v>BORDILLO NO TRASPASABLE (Separador de Carril no rebasable) EN POLIETILENO DE ALTA DENSIDAD SIN PLOMO DE COLOR AMARILLO, SECCIONADO EN DOS UNIDADES, ALTURA MÍNIMA 15 cm, ANCHO 20 cm y LARGO 100 cm</v>
          </cell>
          <cell r="D2571">
            <v>155391</v>
          </cell>
        </row>
        <row r="2572">
          <cell r="B2572">
            <v>11926</v>
          </cell>
          <cell r="C2572" t="str">
            <v>SEÑAL VERTICAL PREVENTIVA DE (60cm x 60cm) EN REFLECTIVO DE ALTA INTENSIDAD TIPO IV O SUPERIOR Y LÁMINA GALVANIZADA CAL. 16, INCLUYE PEDESTAL EN ÁNGULO</v>
          </cell>
          <cell r="D2572">
            <v>430780</v>
          </cell>
        </row>
        <row r="2573">
          <cell r="B2573">
            <v>11927</v>
          </cell>
          <cell r="C2573" t="str">
            <v>SEÑAL VERTICAL PREVENTIVA DE (45cm x 45cm) EN REFLECTIVO DE ALTA INTENSIDAD TIPO IV O SUPERIOR Y LÁMINA GALVANIZADA CAL. 16, INCLUYE TUBO GALVANIZADO DE 2" DE DIÁMETRO INTERNO</v>
          </cell>
          <cell r="D2573">
            <v>256265</v>
          </cell>
        </row>
        <row r="2574">
          <cell r="B2574">
            <v>11928</v>
          </cell>
          <cell r="C2574" t="str">
            <v>SEÑAL VERTICAL PREVENTIVA DE (60cm x 60cm) CON PLAQUETA (ALTO MÁXIMO DE 23cm) EN REFLECTIVO DE ALTA INTENSIDAD TIPO IV O SUPERIOR Y LÁMINA GALVANIZADA CAL. 16, INCLUYE PEDESTAL EN ÁNGULO</v>
          </cell>
          <cell r="D2574">
            <v>538594</v>
          </cell>
        </row>
        <row r="2575">
          <cell r="B2575">
            <v>11929</v>
          </cell>
          <cell r="C2575" t="str">
            <v>SEÑAL VERTICAL INFORMATIVA DE (60cm x 60cm) EN REFLECTIVO DE ALTA INTENSIDAD TIPO IV O SUPERIOR Y LÁMINA GALVANIZADA CAL. 16, INCLUYE PEDESTAL EN ÁNGULO</v>
          </cell>
          <cell r="D2575">
            <v>430780</v>
          </cell>
        </row>
        <row r="2576">
          <cell r="B2576">
            <v>11930</v>
          </cell>
          <cell r="C2576" t="str">
            <v>SEÑAL VERTICAL GRUPO DE REGLAMENTARIAS TIPO CIRCULO D=45cm. INCLUYE SUMINISTRO E INSTALACION.</v>
          </cell>
          <cell r="D2576">
            <v>383689</v>
          </cell>
        </row>
        <row r="2577">
          <cell r="B2577">
            <v>11932</v>
          </cell>
          <cell r="C2577" t="str">
            <v>LUMINARIA YOA MAXI 72 W</v>
          </cell>
          <cell r="D2577">
            <v>2478420</v>
          </cell>
        </row>
        <row r="2578">
          <cell r="B2578">
            <v>11933</v>
          </cell>
          <cell r="C2578" t="str">
            <v>SOPORTE PARA LUMINARIA YOA MAXI 72 W</v>
          </cell>
          <cell r="D2578">
            <v>64842</v>
          </cell>
        </row>
        <row r="2579">
          <cell r="B2579">
            <v>11934</v>
          </cell>
          <cell r="C2579" t="str">
            <v>FOTOCELDA PARA LUMINARIA YOA MAXI 72 W</v>
          </cell>
          <cell r="D2579">
            <v>17958</v>
          </cell>
        </row>
        <row r="2580">
          <cell r="B2580">
            <v>11935</v>
          </cell>
          <cell r="C2580" t="str">
            <v>POSTE EN FIBRA DE VIDRIO H=6m</v>
          </cell>
          <cell r="D2580">
            <v>2122544</v>
          </cell>
        </row>
        <row r="2581">
          <cell r="B2581">
            <v>11936</v>
          </cell>
          <cell r="C2581" t="str">
            <v>TRANSFORMADOR SEMISUMERGIBLE 112,5 KVA 11,4K/208-120V</v>
          </cell>
          <cell r="D2581">
            <v>21203709</v>
          </cell>
        </row>
        <row r="2582">
          <cell r="B2582">
            <v>11938</v>
          </cell>
          <cell r="C2582" t="str">
            <v>BUJE SOLDADO PRESION PVC 3"X1 1/2" (REDUCCION CONCENTRICA)</v>
          </cell>
          <cell r="D2582">
            <v>14119</v>
          </cell>
        </row>
        <row r="2583">
          <cell r="B2583">
            <v>11939</v>
          </cell>
          <cell r="C2583" t="str">
            <v>BUJE SOLDADO PRESION PVC 2"X3/4"</v>
          </cell>
          <cell r="D2583">
            <v>4809</v>
          </cell>
        </row>
        <row r="2584">
          <cell r="B2584">
            <v>11940</v>
          </cell>
          <cell r="C2584" t="str">
            <v>REGISTRO DE BOLA 3" PVC</v>
          </cell>
          <cell r="D2584">
            <v>91135</v>
          </cell>
        </row>
        <row r="2585">
          <cell r="B2585">
            <v>11941</v>
          </cell>
          <cell r="C2585" t="str">
            <v>BUJE SOLDADO PRESION CPVC 3/4" x 1/2"</v>
          </cell>
          <cell r="D2585">
            <v>1825</v>
          </cell>
        </row>
        <row r="2586">
          <cell r="B2586">
            <v>11942</v>
          </cell>
          <cell r="C2586" t="str">
            <v>TEE HD EXTREMO LISO 2"x2"</v>
          </cell>
          <cell r="D2586">
            <v>140420</v>
          </cell>
        </row>
        <row r="2587">
          <cell r="B2587">
            <v>11943</v>
          </cell>
          <cell r="C2587" t="str">
            <v>REGISTRO DE BOLA 4"</v>
          </cell>
          <cell r="D2587">
            <v>95200</v>
          </cell>
        </row>
        <row r="2588">
          <cell r="B2588">
            <v>11944</v>
          </cell>
          <cell r="C2588" t="str">
            <v>CODO PVC EXTREMO LISO 45ºX3/4"</v>
          </cell>
          <cell r="D2588">
            <v>1756</v>
          </cell>
        </row>
        <row r="2589">
          <cell r="B2589">
            <v>11945</v>
          </cell>
          <cell r="C2589" t="str">
            <v>UNION PVC (PRESION) D=1 1/2"</v>
          </cell>
          <cell r="D2589">
            <v>3238</v>
          </cell>
        </row>
        <row r="2590">
          <cell r="B2590">
            <v>11946</v>
          </cell>
          <cell r="C2590" t="str">
            <v>UNION PVC (PRESION) D=3/4"</v>
          </cell>
          <cell r="D2590">
            <v>790</v>
          </cell>
        </row>
        <row r="2591">
          <cell r="B2591">
            <v>11947</v>
          </cell>
          <cell r="C2591" t="str">
            <v>BUJE SOLDADO PRESION PVC 1 1/4" x 1/2"</v>
          </cell>
          <cell r="D2591">
            <v>2464</v>
          </cell>
        </row>
        <row r="2592">
          <cell r="B2592">
            <v>11948</v>
          </cell>
          <cell r="C2592" t="str">
            <v>BUJE SOLDADO PRESIÓN PVC 2" x 1 1/4"</v>
          </cell>
          <cell r="D2592">
            <v>5818</v>
          </cell>
        </row>
        <row r="2593">
          <cell r="B2593">
            <v>11949</v>
          </cell>
          <cell r="C2593" t="str">
            <v>BUJE SOLDADO PRESION PVC 2" x 1"</v>
          </cell>
          <cell r="D2593">
            <v>5818</v>
          </cell>
        </row>
        <row r="2594">
          <cell r="B2594">
            <v>11950</v>
          </cell>
          <cell r="C2594" t="str">
            <v>COPA REDUCIDA GALVANIZADA HD 2" x 3/4"</v>
          </cell>
          <cell r="D2594">
            <v>8242</v>
          </cell>
        </row>
        <row r="2595">
          <cell r="B2595">
            <v>11951</v>
          </cell>
          <cell r="C2595" t="str">
            <v>UNIÓN BRIDA x ACOPLE UNIVERSAL 3"</v>
          </cell>
          <cell r="D2595">
            <v>155890</v>
          </cell>
        </row>
        <row r="2596">
          <cell r="B2596">
            <v>11952</v>
          </cell>
          <cell r="C2596" t="str">
            <v>UNIÓN BRIDA x ACOPLE UNIVERSAL 4"</v>
          </cell>
          <cell r="D2596">
            <v>172550</v>
          </cell>
        </row>
        <row r="2597">
          <cell r="B2597">
            <v>11953</v>
          </cell>
          <cell r="C2597" t="str">
            <v>JUNTA ANTIVIBRATORIA D= 4"</v>
          </cell>
          <cell r="D2597">
            <v>329749</v>
          </cell>
        </row>
        <row r="2598">
          <cell r="B2598">
            <v>11954</v>
          </cell>
          <cell r="C2598" t="str">
            <v>PASAMURO ACERO INOXIDABLE D= 1 1/2" x 50cm PARA TUBO DE 1"</v>
          </cell>
          <cell r="D2598">
            <v>143265</v>
          </cell>
        </row>
        <row r="2599">
          <cell r="B2599">
            <v>11955</v>
          </cell>
          <cell r="C2599" t="str">
            <v>PASAMURO ACERO INOXIDABLE D= 4" x 50cm PARA TUBO DE 3"</v>
          </cell>
          <cell r="D2599">
            <v>341056</v>
          </cell>
        </row>
        <row r="2600">
          <cell r="B2600">
            <v>11956</v>
          </cell>
          <cell r="C2600" t="str">
            <v>MANÓMETRO DE PRESIÓN 0 - 200 PSI</v>
          </cell>
          <cell r="D2600">
            <v>50575</v>
          </cell>
        </row>
        <row r="2601">
          <cell r="B2601">
            <v>11957</v>
          </cell>
          <cell r="C2601" t="str">
            <v>TEE REDUCIDA PVC U.M. DE 4" x 3"</v>
          </cell>
          <cell r="D2601">
            <v>34500</v>
          </cell>
        </row>
        <row r="2602">
          <cell r="B2602">
            <v>11958</v>
          </cell>
          <cell r="C2602" t="str">
            <v>PASAMURO ACERO INOXIDABLE D= 2 1/2" x 50cm PARA TUBO DE 2"</v>
          </cell>
          <cell r="D2602">
            <v>239488</v>
          </cell>
        </row>
        <row r="2603">
          <cell r="B2603">
            <v>11960</v>
          </cell>
          <cell r="C2603" t="str">
            <v>ADAPTADOR MACHO CPVC DE 1/2"</v>
          </cell>
          <cell r="D2603">
            <v>1773</v>
          </cell>
        </row>
        <row r="2604">
          <cell r="B2604">
            <v>11961</v>
          </cell>
          <cell r="C2604" t="str">
            <v>BLOQUE No. 3</v>
          </cell>
          <cell r="D2604">
            <v>950</v>
          </cell>
        </row>
        <row r="2605">
          <cell r="B2605">
            <v>11965</v>
          </cell>
          <cell r="C2605" t="str">
            <v>TRANSFORMADOR SEMISUMERGIBLE 300 KVA 11,4K/208-120V</v>
          </cell>
          <cell r="D2605">
            <v>28808100</v>
          </cell>
        </row>
        <row r="2606">
          <cell r="B2606">
            <v>11966</v>
          </cell>
          <cell r="C2606" t="str">
            <v>MEZCLA ASFÁLTICA EN CALIENTE DENSA MDC19</v>
          </cell>
          <cell r="D2606">
            <v>549780</v>
          </cell>
        </row>
        <row r="2607">
          <cell r="B2607">
            <v>11967</v>
          </cell>
          <cell r="C2607" t="str">
            <v>MEZCLA ASFÁLTICA EN CALIENTE DENSA MDC25</v>
          </cell>
          <cell r="D2607">
            <v>505750</v>
          </cell>
        </row>
        <row r="2608">
          <cell r="B2608">
            <v>11968</v>
          </cell>
          <cell r="C2608" t="str">
            <v>BASE GRANULAR CLASE A (BGA_BG38) o (BGA_BG25)</v>
          </cell>
          <cell r="D2608">
            <v>80266</v>
          </cell>
        </row>
        <row r="2609">
          <cell r="B2609">
            <v>11969</v>
          </cell>
          <cell r="C2609" t="str">
            <v>AGREGADOS RECICLADOS PARA SUBBASE GRANULAR (AR_SBG50)</v>
          </cell>
          <cell r="D2609">
            <v>66640</v>
          </cell>
        </row>
        <row r="2610">
          <cell r="B2610">
            <v>11970</v>
          </cell>
          <cell r="C2610" t="str">
            <v>GEOTEXTIL TEJIDO PARA SEPARACIÓN</v>
          </cell>
          <cell r="D2610">
            <v>6394</v>
          </cell>
        </row>
        <row r="2611">
          <cell r="B2611">
            <v>11972</v>
          </cell>
          <cell r="C2611" t="str">
            <v>CANAL DE DRENAJE MONOLÍTICO Y REJA EN CONCRETO POLIMÉRICO RD 150V H480 F900 (1.00 X 0.21 X 0.48) m</v>
          </cell>
          <cell r="D2611">
            <v>708883</v>
          </cell>
        </row>
        <row r="2612">
          <cell r="B2612">
            <v>11973</v>
          </cell>
          <cell r="C2612" t="str">
            <v>CANAL DE DRENAJE MONOLÍTICO Y REJA EN CONCRETO POLÍMERICO PD 100V H230 D400 (1.00 X 0.15 X 0.23) m</v>
          </cell>
          <cell r="D2612">
            <v>280151</v>
          </cell>
        </row>
        <row r="2613">
          <cell r="B2613">
            <v>11974</v>
          </cell>
          <cell r="C2613" t="str">
            <v>CANAL DE DRENAJE MONOLÍTICO Y REJA EN CONCRETO POLÍMERICO RD 200V H330 F900 (1.00 X 0.26 X 0.33) m</v>
          </cell>
          <cell r="D2613">
            <v>796835</v>
          </cell>
        </row>
        <row r="2614">
          <cell r="B2614">
            <v>11976</v>
          </cell>
          <cell r="C2614" t="str">
            <v>EQUIPO DE ELECTROFUSIÓN DE 20 mm A 350 mm (Incluye certificado de calibración).</v>
          </cell>
          <cell r="D2614">
            <v>10591000</v>
          </cell>
        </row>
        <row r="2615">
          <cell r="B2615">
            <v>11977</v>
          </cell>
          <cell r="C2615" t="str">
            <v>TAPON HD EXTREMO JUNTA HIDRÁULICA D=3"</v>
          </cell>
          <cell r="D2615">
            <v>59500</v>
          </cell>
        </row>
        <row r="2616">
          <cell r="B2616">
            <v>11978</v>
          </cell>
          <cell r="C2616" t="str">
            <v>TEE HD EXTREMO JUNTA HIDRÁULICA 10"x6"</v>
          </cell>
          <cell r="D2616">
            <v>1696940</v>
          </cell>
        </row>
        <row r="2617">
          <cell r="B2617">
            <v>11979</v>
          </cell>
          <cell r="C2617" t="str">
            <v>CODO HD EXTREMO JUNTA HIDRÁULICA PARA PVC 22.5ºX2"</v>
          </cell>
          <cell r="D2617">
            <v>98770</v>
          </cell>
        </row>
        <row r="2618">
          <cell r="B2618">
            <v>11980</v>
          </cell>
          <cell r="C2618" t="str">
            <v>ALQUILER ENTIBADO METÁLICO TIPO CAJÓN (E1A-E1B) O DESLIZANTE (E2) SEGÚN NORMA EAAB</v>
          </cell>
          <cell r="D2618">
            <v>38080</v>
          </cell>
        </row>
        <row r="2619">
          <cell r="B2619">
            <v>11981</v>
          </cell>
          <cell r="C2619" t="str">
            <v>PLANTACIÓN DE ÁRBOL CARISECO H= 1.5 m (Incl. aplicación y mezcla de sustrato, tutor, amarre y siembra. Incl. transporte y disposición final de sobrantes en sitio autorizado. Suministro y plantación).</v>
          </cell>
          <cell r="D2619">
            <v>148000</v>
          </cell>
        </row>
        <row r="2620">
          <cell r="B2620">
            <v>11982</v>
          </cell>
          <cell r="C2620" t="str">
            <v>PALMA ALEJANDRA H= 1.5 m (Incluye aplicación y mezcla se sustrato, tutor, amarre y siembra. Incluye transporte y disposición final de sobrantes en sitio autorizado. Suministro y plantación)</v>
          </cell>
          <cell r="D2620">
            <v>205000</v>
          </cell>
        </row>
        <row r="2621">
          <cell r="B2621">
            <v>11983</v>
          </cell>
          <cell r="C2621" t="str">
            <v>SIETECUEROS H= 1.5 m (Incluye aplicación y mezcla se sustrato, tutor, amarre y siembra. Incluye transporte y disposición final de sobrantes en sitio autorizado. Suministro y plantación)</v>
          </cell>
          <cell r="D2621">
            <v>133500</v>
          </cell>
        </row>
        <row r="2622">
          <cell r="B2622">
            <v>11984</v>
          </cell>
          <cell r="C2622" t="str">
            <v>CLORURO DE CALCIO (En perlas)</v>
          </cell>
          <cell r="D2622">
            <v>4446</v>
          </cell>
        </row>
        <row r="2623">
          <cell r="B2623">
            <v>11986</v>
          </cell>
          <cell r="C2623" t="str">
            <v>LOSETA PODOTACTIL EN POLIURETANO. ANCHO 0,40m. ACABADOS SEGÚN NORMA NTC 5610. DEC. 308/2018. INCLUYE LIMPIEZA Y ALISTAMIENTO DE SUPERFICIE. INCLUYE TODOS LOS ELEMENTOS DE COLOCACION, FIJACION Y MANO</v>
          </cell>
          <cell r="D2623">
            <v>61895</v>
          </cell>
        </row>
        <row r="2624">
          <cell r="B2624">
            <v>11987</v>
          </cell>
          <cell r="C2624" t="str">
            <v>CUCHARO H= 1.5 m (Incluye aplicación y mezcla se sustrato, tutor, amarre y siembra. Incluye transporte y disposición final de sobrantes en sitio autorizado. Suministro y plantación).</v>
          </cell>
          <cell r="D2624">
            <v>132000</v>
          </cell>
        </row>
        <row r="2625">
          <cell r="B2625">
            <v>11988</v>
          </cell>
          <cell r="C2625" t="str">
            <v>TELA PARA CERRAMIENTO 55 gr/m2, COLOR BLANCO, ANCHO = 2.10m</v>
          </cell>
          <cell r="D2625">
            <v>2063</v>
          </cell>
        </row>
        <row r="2626">
          <cell r="B2626">
            <v>11989</v>
          </cell>
          <cell r="C2626" t="str">
            <v>ESPUMA DE POLIETILENO, ANCHO = 1.00 m,  ESPESOR = 5 mm</v>
          </cell>
          <cell r="D2626">
            <v>4792</v>
          </cell>
        </row>
        <row r="2627">
          <cell r="B2627">
            <v>11990</v>
          </cell>
          <cell r="C2627" t="str">
            <v>HELECHO MACHO H=1.0mt  (Incluye suministro y transporte)</v>
          </cell>
          <cell r="D2627">
            <v>65000</v>
          </cell>
        </row>
        <row r="2628">
          <cell r="B2628">
            <v>11991</v>
          </cell>
          <cell r="C2628" t="str">
            <v>PERFORACIÓN HORIZONTAL PARA DUCTO DE POLIETILENO D=6", INCLUYE TUBERÍA (Incluye suministro e instalación)</v>
          </cell>
          <cell r="D2628">
            <v>423990</v>
          </cell>
        </row>
        <row r="2629">
          <cell r="B2629">
            <v>11992</v>
          </cell>
          <cell r="C2629" t="str">
            <v>PERFORACIÓN HORIZONTAL PARA DUCTO DE POLIETILENO D=12", INCLUYE TUBERÍA (Incluye suministro e instalación)</v>
          </cell>
          <cell r="D2629">
            <v>847980</v>
          </cell>
        </row>
        <row r="2630">
          <cell r="B2630">
            <v>11993</v>
          </cell>
          <cell r="C2630" t="str">
            <v xml:space="preserve">ADAPTADOR TERMINAL CAMPANA PVC D=2" </v>
          </cell>
          <cell r="D2630">
            <v>5416</v>
          </cell>
        </row>
        <row r="2631">
          <cell r="B2631">
            <v>11994</v>
          </cell>
          <cell r="C2631" t="str">
            <v>TEE 6"x6" PE100, PN 16 ELECTROFUSIÓN</v>
          </cell>
          <cell r="D2631">
            <v>440634</v>
          </cell>
        </row>
        <row r="2632">
          <cell r="B2632">
            <v>11995</v>
          </cell>
          <cell r="C2632" t="str">
            <v>REDUCCIÓN CONCÉNTRICA PE100 PN16 6"X4"</v>
          </cell>
          <cell r="D2632">
            <v>176621</v>
          </cell>
        </row>
        <row r="2633">
          <cell r="B2633">
            <v>11996</v>
          </cell>
          <cell r="C2633" t="str">
            <v>TAPON HD EXTREMO JUNTA HIDRÁULICA D=12"</v>
          </cell>
          <cell r="D2633">
            <v>1163556</v>
          </cell>
        </row>
        <row r="2634">
          <cell r="B2634">
            <v>11997</v>
          </cell>
          <cell r="C2634" t="str">
            <v>BASE GRANULAR CLASE B (BGB_BG38) o (BGB_BG25)</v>
          </cell>
          <cell r="D2634">
            <v>69020</v>
          </cell>
        </row>
        <row r="2635">
          <cell r="B2635">
            <v>11998</v>
          </cell>
          <cell r="C2635" t="str">
            <v>BARRERA DE SEGURIDAD - SEPARADOR CICLORUTA TIPO A-165 SIN ANCLAJE (0.53m x 0.60m x 1.50m) COLOR GRIS RESISTENCIA CONCRETO 28 Mpa</v>
          </cell>
          <cell r="D2635">
            <v>77707</v>
          </cell>
        </row>
        <row r="2636">
          <cell r="B2636">
            <v>12002</v>
          </cell>
          <cell r="C2636" t="str">
            <v>ALCOHOL ANTISÉPTICO (ALCOHOL AL 70%). (Según Apéndice Bioseguridad Covid 19)_ Exento de IVA de forma temporal</v>
          </cell>
          <cell r="D2636">
            <v>20200</v>
          </cell>
        </row>
        <row r="2637">
          <cell r="B2637">
            <v>12003</v>
          </cell>
          <cell r="C2637" t="str">
            <v>TOALLAS DE PAPEL PARA MANOS. TIPO Z.  DOBLE HOJA. (PAQUETE 150 HOJAS)_(Según Apéndice Bioseguridad Covid 19)</v>
          </cell>
          <cell r="D2637">
            <v>5300</v>
          </cell>
        </row>
        <row r="2638">
          <cell r="B2638">
            <v>12004</v>
          </cell>
          <cell r="C2638" t="str">
            <v>DISPENSADOR PLÁSTICO DE TOALLAS TIPO Z_(Según Apéndice Bioseguridad Covid 19)</v>
          </cell>
          <cell r="D2638">
            <v>43650</v>
          </cell>
        </row>
        <row r="2639">
          <cell r="B2639">
            <v>12005</v>
          </cell>
          <cell r="C2639" t="str">
            <v>MESA PLÁSTICA DE 0.72m x 0.72m x 0.72m._(Según Apéndice Bioseguridad Covid 19)</v>
          </cell>
          <cell r="D2639">
            <v>82950</v>
          </cell>
        </row>
        <row r="2640">
          <cell r="B2640">
            <v>12006</v>
          </cell>
          <cell r="C2640" t="str">
            <v>TERMOMETRO INFRARROJO PARA USO EN HUMANOS, LIBRE DE CONTACTO, IMPERMEABLE. (Según Apéndice Bioseguridad Covid 19)_ Exento de IVA de forma temporal</v>
          </cell>
          <cell r="D2640">
            <v>110000</v>
          </cell>
        </row>
        <row r="2641">
          <cell r="B2641">
            <v>12010</v>
          </cell>
          <cell r="C2641" t="str">
            <v>JABÓN LIQUIDO PARA MANOS. (Según Apéndice Bioseguridad Covid 19)_ Exento de IVA de forma temporal</v>
          </cell>
          <cell r="D2641">
            <v>20500</v>
          </cell>
        </row>
        <row r="2642">
          <cell r="B2642">
            <v>12011</v>
          </cell>
          <cell r="C2642" t="str">
            <v>LAVAMANOS PORTÁTIL EN ACERO INOXIDABLE CON DOS TANQUES PARA AGUA LIMPIA Y RESIDUAL DE 20 LT C/U_ (Según Apéndice Bioseguridad Covid 19)</v>
          </cell>
          <cell r="D2642">
            <v>1050000</v>
          </cell>
        </row>
        <row r="2643">
          <cell r="B2643">
            <v>12015</v>
          </cell>
          <cell r="C2643" t="str">
            <v>GEL ANTIBACTERIAL Antiséptico para manos sin enjuague, a base de glicerina, alcohol antiséptico al 70%, contenido máx. de agua 30%.(Según Apéndice Bioseguridad Covid 19)_ Exento IVA de forma temporal</v>
          </cell>
          <cell r="D2643">
            <v>9368</v>
          </cell>
        </row>
        <row r="2644">
          <cell r="B2644">
            <v>12017</v>
          </cell>
          <cell r="C2644" t="str">
            <v>FUMIGADORA DE ESPALDA. ASPERSOR BOMBA MANUAL 20 LITROS. DESINFECCIÓN_ (Según Apéndice Bioseguridad Covid 19)</v>
          </cell>
          <cell r="D2644">
            <v>149900</v>
          </cell>
        </row>
        <row r="2645">
          <cell r="B2645">
            <v>12019</v>
          </cell>
          <cell r="C2645" t="str">
            <v>BIG BAG TELA POLIPROPILENO R220 GM/2 Rollo de 100m-100cm x 100cm x 160cm Solapa/Fondo Ciego. Reata 25/30 blancos</v>
          </cell>
          <cell r="D2645">
            <v>59417</v>
          </cell>
        </row>
        <row r="2646">
          <cell r="B2646">
            <v>12020</v>
          </cell>
          <cell r="C2646" t="str">
            <v>CARGUE, TRANSPORTE Y DISPOSICIÓN FINAL DE MADERA.</v>
          </cell>
          <cell r="D2646">
            <v>23800</v>
          </cell>
        </row>
        <row r="2647">
          <cell r="B2647">
            <v>12021</v>
          </cell>
          <cell r="C2647" t="str">
            <v>CARGUE, TRANSPORTE Y DISPOSICIÓN FINAL DE RESIDUOS TIPO AGLOMERADO Y GUADUA.</v>
          </cell>
          <cell r="D2647">
            <v>833</v>
          </cell>
        </row>
        <row r="2648">
          <cell r="B2648">
            <v>12022</v>
          </cell>
          <cell r="C2648" t="str">
            <v>OVEROL TYVEK BLANCO</v>
          </cell>
          <cell r="D2648">
            <v>23205</v>
          </cell>
        </row>
        <row r="2649">
          <cell r="B2649">
            <v>12023</v>
          </cell>
          <cell r="C2649" t="str">
            <v>RESPIRADOR ELASTOMÉRICO MEDIA CARA</v>
          </cell>
          <cell r="D2649">
            <v>43900</v>
          </cell>
        </row>
        <row r="2650">
          <cell r="B2650">
            <v>12024</v>
          </cell>
          <cell r="C2650" t="str">
            <v>FILTRO P-100 PARTÍCULAS S/ACEITE HUMOS METÁLICOS VAPORES</v>
          </cell>
          <cell r="D2650">
            <v>38000</v>
          </cell>
        </row>
        <row r="2651">
          <cell r="B2651">
            <v>12025</v>
          </cell>
          <cell r="C2651" t="str">
            <v>MONOGAFAS CON VENTILACIÓN DIRECTA</v>
          </cell>
          <cell r="D2651">
            <v>9300</v>
          </cell>
        </row>
        <row r="2652">
          <cell r="B2652">
            <v>12026</v>
          </cell>
          <cell r="C2652" t="str">
            <v>GORRO DESECHABLE COFIA BLANCO</v>
          </cell>
          <cell r="D2652">
            <v>250</v>
          </cell>
        </row>
        <row r="2653">
          <cell r="B2653">
            <v>12027</v>
          </cell>
          <cell r="C2653" t="str">
            <v>VYNIPEL DE 50cm x 50cm CALIBRE 6</v>
          </cell>
          <cell r="D2653">
            <v>22000</v>
          </cell>
        </row>
        <row r="2654">
          <cell r="B2654">
            <v>12028</v>
          </cell>
          <cell r="C2654" t="str">
            <v>DISPOSICIÓN FINAL DE RESIDUOS PELIGROSOS(MATERIALES CON CARACTERÍSTICAS DE PELIGROSIDAD TÓXICA, CORROSIVO, INFLAMABLES, EXPLOSIVOS Y/O ESPECIALES (RESIDUOS APROVECHABLES MEZCLADOS, COLCHONES, SOFÁS, F</v>
          </cell>
          <cell r="D2654">
            <v>1678</v>
          </cell>
        </row>
        <row r="2655">
          <cell r="B2655">
            <v>12029</v>
          </cell>
          <cell r="C2655" t="str">
            <v>PETO PVC</v>
          </cell>
          <cell r="D2655">
            <v>14000</v>
          </cell>
        </row>
        <row r="2656">
          <cell r="B2656">
            <v>12030</v>
          </cell>
          <cell r="C2656" t="str">
            <v>CANECA PLÁSTICA CON TAPA 60 LTS</v>
          </cell>
          <cell r="D2656">
            <v>76900</v>
          </cell>
        </row>
        <row r="2657">
          <cell r="B2657">
            <v>12031</v>
          </cell>
          <cell r="C2657" t="str">
            <v>TAPABOCAS N95 SIN FILTRO. (Según Apéndice Bioseguridad Covid 19)_ Exento de IVA de forma temporal</v>
          </cell>
          <cell r="D2657">
            <v>2800</v>
          </cell>
        </row>
        <row r="2658">
          <cell r="B2658">
            <v>12038</v>
          </cell>
          <cell r="C2658" t="str">
            <v>SERVICIO ESPECIAL DE RECOLECCIÓN A PARTIR DE CAJAS DE AMPLIROLL - APYO CON MAQUINARIA. - RECOLECCIÓN POR M3 AFORO No. 1 (Incluye pajarita)</v>
          </cell>
          <cell r="D2658">
            <v>45774</v>
          </cell>
        </row>
        <row r="2659">
          <cell r="B2659">
            <v>12039</v>
          </cell>
          <cell r="C2659" t="str">
            <v>TAPABOCAS DESECHABLE. (Según Apéndice Bioseguridad Covid 19)_ Exento de IVA de forma temporal</v>
          </cell>
          <cell r="D2659">
            <v>300</v>
          </cell>
        </row>
        <row r="2660">
          <cell r="B2660">
            <v>12040</v>
          </cell>
          <cell r="C2660" t="str">
            <v>HIPOCLORITO - (Según Apéndice Bioseguridad Covid 19)_ Exento de IVA de forma temporal</v>
          </cell>
          <cell r="D2660">
            <v>2263</v>
          </cell>
        </row>
        <row r="2661">
          <cell r="B2661">
            <v>12043</v>
          </cell>
          <cell r="C2661" t="str">
            <v>TEE PE100 PN16 12"X6"</v>
          </cell>
          <cell r="D2661">
            <v>2167648</v>
          </cell>
        </row>
        <row r="2662">
          <cell r="B2662">
            <v>12045</v>
          </cell>
          <cell r="C2662" t="str">
            <v>ANGEO PLÁSTICO</v>
          </cell>
          <cell r="D2662">
            <v>1348</v>
          </cell>
        </row>
        <row r="2663">
          <cell r="B2663">
            <v>12046</v>
          </cell>
          <cell r="C2663" t="str">
            <v>TRAGANTE CÚPULA CONCÉNTRICA DE 8"x 6" EN ALUMINIO</v>
          </cell>
          <cell r="D2663">
            <v>99900</v>
          </cell>
        </row>
        <row r="2664">
          <cell r="B2664">
            <v>12048</v>
          </cell>
          <cell r="C2664" t="str">
            <v>ABONO ORGÁNICO COMPOST (No incluye transporte)</v>
          </cell>
          <cell r="D2664">
            <v>13500</v>
          </cell>
        </row>
        <row r="2665">
          <cell r="B2665">
            <v>12049</v>
          </cell>
          <cell r="C2665" t="str">
            <v>PIEDRA POMEZ (No incluye transporte)</v>
          </cell>
          <cell r="D2665">
            <v>7500</v>
          </cell>
        </row>
        <row r="2666">
          <cell r="B2666">
            <v>12050</v>
          </cell>
          <cell r="C2666" t="str">
            <v>REJA TIPO PASARELA FUNDICIÓN CLASE DE CARGA C250, Long=500 mm, H=22 mm, Ancho=323 mm</v>
          </cell>
          <cell r="D2666">
            <v>422911</v>
          </cell>
        </row>
        <row r="2667">
          <cell r="B2667">
            <v>12051</v>
          </cell>
          <cell r="C2667" t="str">
            <v>TUBERÍA PVC SANITARIA D=10"</v>
          </cell>
          <cell r="D2667">
            <v>187300</v>
          </cell>
        </row>
        <row r="2668">
          <cell r="B2668">
            <v>12052</v>
          </cell>
          <cell r="C2668" t="str">
            <v>TEE PVC SANITARIA D=6"</v>
          </cell>
          <cell r="D2668">
            <v>195272</v>
          </cell>
        </row>
        <row r="2669">
          <cell r="B2669">
            <v>12053</v>
          </cell>
          <cell r="C2669" t="str">
            <v>CODO 22.5° CXC PVC SANITARIA D=6"</v>
          </cell>
          <cell r="D2669">
            <v>170295</v>
          </cell>
        </row>
        <row r="2670">
          <cell r="B2670">
            <v>12058</v>
          </cell>
          <cell r="C2670" t="str">
            <v>LÍQUIDO INHIBIDOR PASIVADOR DE CORROSIÓN DEL CONCRETO REFORZADO</v>
          </cell>
          <cell r="D2670">
            <v>5700</v>
          </cell>
        </row>
        <row r="2671">
          <cell r="B2671">
            <v>12059</v>
          </cell>
          <cell r="C2671" t="str">
            <v>VÁLVULA CHEQUE DE 2" CLASE 300.</v>
          </cell>
          <cell r="D2671">
            <v>353944</v>
          </cell>
        </row>
        <row r="2672">
          <cell r="B2672">
            <v>12090</v>
          </cell>
          <cell r="C2672" t="str">
            <v>RECUBRIMIENTO EPÓXICO DE ALTA RESISTENCIA QUÍMICA INSENSIBLE A LA HUMEDAD</v>
          </cell>
          <cell r="D2672">
            <v>133499</v>
          </cell>
        </row>
        <row r="2673">
          <cell r="B2673">
            <v>12091</v>
          </cell>
          <cell r="C2673" t="str">
            <v>SEPARADORES (ESPACIADOR) DE DUCTERÍA PARA 2 TUBOS DE Ø2" UNA Y DOBLE CARA</v>
          </cell>
          <cell r="D2673">
            <v>8925</v>
          </cell>
        </row>
        <row r="2674">
          <cell r="B2674">
            <v>12092</v>
          </cell>
          <cell r="C2674" t="str">
            <v>SEPARADORES (ESPACIADOR) DE DUCTERÍA PARA 4 TUBOS DE Ø2" UNA Y DOBLE CARA</v>
          </cell>
          <cell r="D2674">
            <v>13804</v>
          </cell>
        </row>
        <row r="2675">
          <cell r="B2675">
            <v>12093</v>
          </cell>
          <cell r="C2675" t="str">
            <v>SEPARADORES (ESPACIADOR) DE DUCTERÍA PARA 6 TUBOS DE Ø2" UNA Y DOBLE CARA</v>
          </cell>
          <cell r="D2675">
            <v>19040</v>
          </cell>
        </row>
        <row r="2676">
          <cell r="B2676">
            <v>12094</v>
          </cell>
          <cell r="C2676" t="str">
            <v>SEPARADORES (ESPACIADOR) DE DUCTERÍA PARA 8 TUBOS DE Ø2" UNA Y DOBLE CARA</v>
          </cell>
          <cell r="D2676">
            <v>23324</v>
          </cell>
        </row>
        <row r="2677">
          <cell r="B2677">
            <v>12095</v>
          </cell>
          <cell r="C2677" t="str">
            <v>SEPARADORES (ESPACIADOR) DE DUCTERÍA PARA 2 TUBOS DE Ø4" UNA Y DOBLE CARA</v>
          </cell>
          <cell r="D2677">
            <v>9044</v>
          </cell>
        </row>
        <row r="2678">
          <cell r="B2678">
            <v>12096</v>
          </cell>
          <cell r="C2678" t="str">
            <v>SEPARADORES (ESPACIADOR) DE DUCTERÍA PARA 4 TUBOS DE Ø4" UNA Y DOBLE CARA</v>
          </cell>
          <cell r="D2678">
            <v>19214</v>
          </cell>
        </row>
        <row r="2679">
          <cell r="B2679">
            <v>12097</v>
          </cell>
          <cell r="C2679" t="str">
            <v>SEPARADORES (ESPACIADOR) DE DUCTERÍA PARA 6 TUBOS DE Ø4" UNA Y DOBLE CARA</v>
          </cell>
          <cell r="D2679">
            <v>26963</v>
          </cell>
        </row>
        <row r="2680">
          <cell r="B2680">
            <v>12098</v>
          </cell>
          <cell r="C2680" t="str">
            <v>SEPARADORES (ESPACIADOR) DE DUCTERÍA PARA 8 TUBOS DE Ø4" UNA Y DOBLE CARA</v>
          </cell>
          <cell r="D2680">
            <v>32683</v>
          </cell>
        </row>
        <row r="2681">
          <cell r="B2681">
            <v>12225</v>
          </cell>
          <cell r="C2681" t="str">
            <v>SARDINEL DRENANTE h=255mm, Long=1m</v>
          </cell>
          <cell r="D2681">
            <v>421755</v>
          </cell>
        </row>
        <row r="2682">
          <cell r="B2682">
            <v>12226</v>
          </cell>
          <cell r="C2682" t="str">
            <v>SARDINEL DE DRENAJE RD200 H=33cm Long=0,5m - INSPECCIÓN</v>
          </cell>
          <cell r="D2682">
            <v>1594172</v>
          </cell>
        </row>
        <row r="2683">
          <cell r="B2683">
            <v>12227</v>
          </cell>
          <cell r="C2683" t="str">
            <v>SARDINEL DRENANTE h=255mm, Long=0,5m-INSPECCIÓN</v>
          </cell>
          <cell r="D2683">
            <v>472905</v>
          </cell>
        </row>
        <row r="2684">
          <cell r="B2684">
            <v>12228</v>
          </cell>
          <cell r="C2684" t="str">
            <v>TAPA INICIO / FINAL PARA SARDINEL DRENANTE H=255mm</v>
          </cell>
          <cell r="D2684">
            <v>391246</v>
          </cell>
        </row>
        <row r="2685">
          <cell r="B2685">
            <v>12229</v>
          </cell>
          <cell r="C2685" t="str">
            <v>TAPA INICIO / FINAL PARA SARDINEL DE DRENAJE RD 200 H:33</v>
          </cell>
          <cell r="D2685">
            <v>412070</v>
          </cell>
        </row>
        <row r="2686">
          <cell r="B2686">
            <v>12234</v>
          </cell>
          <cell r="C2686" t="str">
            <v>BLOQUE DE CEMENTO MACIZO 4.2MPA VERDE DE 6X10X20 cm.</v>
          </cell>
          <cell r="D2686">
            <v>1153</v>
          </cell>
        </row>
        <row r="2687">
          <cell r="B2687">
            <v>12235</v>
          </cell>
          <cell r="C2687" t="str">
            <v>MICROFIBRA SINTÉTICA MULTIFILAMENTO  DE POLIPROPILENO</v>
          </cell>
          <cell r="D2687">
            <v>34505</v>
          </cell>
        </row>
        <row r="2688">
          <cell r="B2688">
            <v>12236</v>
          </cell>
          <cell r="C2688" t="str">
            <v>RESISTENCIA A LA TRACCIÓN DE RECUBRIMIENTOS, UTILIZANDO PROBADORES PORTÁTILES DE ADHERENCIA. Norma Técnica: NTC 3916 ASTM D4541</v>
          </cell>
          <cell r="D2688">
            <v>124300</v>
          </cell>
        </row>
        <row r="2689">
          <cell r="B2689">
            <v>12237</v>
          </cell>
          <cell r="C2689" t="str">
            <v>TRACCIÓN DE LAMINA EN ALUMINIO. Norma Técnica: NTC 3353 ASTM E8</v>
          </cell>
          <cell r="D2689">
            <v>115000</v>
          </cell>
        </row>
        <row r="2690">
          <cell r="B2690">
            <v>12238</v>
          </cell>
          <cell r="C2690" t="str">
            <v xml:space="preserve">FLEXIÓN DE LAMINA EN ALUMINIO. Norma Técnica: ASTM E290 </v>
          </cell>
          <cell r="D2690">
            <v>120000</v>
          </cell>
        </row>
        <row r="2691">
          <cell r="B2691">
            <v>12239</v>
          </cell>
          <cell r="C2691" t="str">
            <v>SUBBASE GRANULAR PEA CLASE A - (SBG_PEA_A_50)</v>
          </cell>
          <cell r="D2691">
            <v>53550</v>
          </cell>
        </row>
        <row r="2692">
          <cell r="B2692">
            <v>12240</v>
          </cell>
          <cell r="C2692" t="str">
            <v>SUBBASE GRANULAR PEA CLASE A - (SBG_PEA_A_64)</v>
          </cell>
          <cell r="D2692">
            <v>38080</v>
          </cell>
        </row>
        <row r="2693">
          <cell r="B2693">
            <v>12241</v>
          </cell>
          <cell r="C2693" t="str">
            <v>SUBBASE GRANULAR PEA CLASE B - (SBG_PEA_B_50)</v>
          </cell>
          <cell r="D2693">
            <v>38080</v>
          </cell>
        </row>
        <row r="2694">
          <cell r="B2694">
            <v>12242</v>
          </cell>
          <cell r="C2694" t="str">
            <v>FIBRAS METÁLICAS</v>
          </cell>
          <cell r="D2694">
            <v>10115</v>
          </cell>
        </row>
        <row r="2695">
          <cell r="B2695">
            <v>12243</v>
          </cell>
          <cell r="C2695" t="str">
            <v>SUBBASE GRANULAR PEA CLASE B - (SBG_PEA_B_64)</v>
          </cell>
          <cell r="D2695">
            <v>38080</v>
          </cell>
        </row>
        <row r="2696">
          <cell r="B2696">
            <v>12244</v>
          </cell>
          <cell r="C2696" t="str">
            <v>MATERIAL MARGINAL</v>
          </cell>
          <cell r="D2696">
            <v>7000</v>
          </cell>
        </row>
        <row r="2697">
          <cell r="B2697">
            <v>12245</v>
          </cell>
          <cell r="C2697" t="str">
            <v>AGREGADOS RECICLADOS PARA BASE GRANULAR (AR_BG38)</v>
          </cell>
          <cell r="D2697">
            <v>73780</v>
          </cell>
        </row>
        <row r="2698">
          <cell r="B2698">
            <v>12246</v>
          </cell>
          <cell r="C2698" t="str">
            <v>AGREGADOS RECICLADOS PARA BASE GRANULAR (AR_BG25)</v>
          </cell>
          <cell r="D2698">
            <v>65450</v>
          </cell>
        </row>
        <row r="2699">
          <cell r="B2699">
            <v>12247</v>
          </cell>
          <cell r="C2699" t="str">
            <v>AGREGADOS RECICLADOS PARA SUBBASE GRANULAR PEA (AR_SBG_PEA50)</v>
          </cell>
          <cell r="D2699">
            <v>49980</v>
          </cell>
        </row>
        <row r="2700">
          <cell r="B2700">
            <v>12248</v>
          </cell>
          <cell r="C2700" t="str">
            <v>AGREGADOS RECICLADOS PARA SUBBASE GRANULAR PEA (AR_SBG_PEA64)</v>
          </cell>
          <cell r="D2700">
            <v>49980</v>
          </cell>
        </row>
        <row r="2701">
          <cell r="B2701">
            <v>12249</v>
          </cell>
          <cell r="C2701" t="str">
            <v>GRANO DE CAUCHO RECICLADO (GCR)</v>
          </cell>
          <cell r="D2701">
            <v>1675</v>
          </cell>
        </row>
        <row r="2702">
          <cell r="B2702">
            <v>12250</v>
          </cell>
          <cell r="C2702" t="str">
            <v>CONCRETO AUTOCOMPACTANTE 24 Mpa (245 Kg/cm2)</v>
          </cell>
          <cell r="D2702">
            <v>445655</v>
          </cell>
        </row>
        <row r="2703">
          <cell r="B2703">
            <v>12251</v>
          </cell>
          <cell r="C2703" t="str">
            <v>CONCRETO AUTOCOMPACTANTE 28 Mpa (280 Kg/cm2)</v>
          </cell>
          <cell r="D2703">
            <v>456960</v>
          </cell>
        </row>
        <row r="2704">
          <cell r="B2704">
            <v>12252</v>
          </cell>
          <cell r="C2704" t="str">
            <v>CONCRETO AUTOCOMPACTANTE 44 Mpa (420 Kg/cm2)</v>
          </cell>
          <cell r="D2704">
            <v>500990</v>
          </cell>
        </row>
        <row r="2705">
          <cell r="B2705">
            <v>12253</v>
          </cell>
          <cell r="C2705"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D2705">
            <v>146370</v>
          </cell>
        </row>
        <row r="2706">
          <cell r="B2706">
            <v>12254</v>
          </cell>
          <cell r="C2706"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D2706">
            <v>148750</v>
          </cell>
        </row>
        <row r="2707">
          <cell r="B2707">
            <v>12255</v>
          </cell>
          <cell r="C2707"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D2707">
            <v>194208</v>
          </cell>
        </row>
        <row r="2708">
          <cell r="B2708">
            <v>12256</v>
          </cell>
          <cell r="C2708"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708">
            <v>191388</v>
          </cell>
        </row>
        <row r="2709">
          <cell r="B2709">
            <v>12257</v>
          </cell>
          <cell r="C2709" t="str">
            <v>RESISTENCIA A LA COMPRESIÓN INCONFINADA DE MEZCLAS COMPACTADAS DE SUELO-CAL CON MEDICIÓN DE ESFUERZO-DEFORMACIÓN. Norma Técnica INVE 605 -13</v>
          </cell>
          <cell r="D2709">
            <v>69000</v>
          </cell>
        </row>
        <row r="2710">
          <cell r="B2710">
            <v>12258</v>
          </cell>
          <cell r="C2710" t="str">
            <v>TINTAS PENETRANTES. Norma Técnica ASTM E165</v>
          </cell>
          <cell r="D2710">
            <v>909000</v>
          </cell>
        </row>
        <row r="2711">
          <cell r="B2711">
            <v>12259</v>
          </cell>
          <cell r="C2711" t="str">
            <v>PARTÍCULAS MAGNÉTICAS. Norma Técnica ASTM E709 AWS D.1.1</v>
          </cell>
          <cell r="D2711">
            <v>654500</v>
          </cell>
        </row>
        <row r="2712">
          <cell r="B2712">
            <v>12260</v>
          </cell>
          <cell r="C2712" t="str">
            <v>EVALUACIÓN DE ADHERENCIA DEL RECUBRIMIENTO APLICADO. Norma Técnica: ASTM D4541</v>
          </cell>
          <cell r="D2712">
            <v>595000</v>
          </cell>
        </row>
        <row r="2713">
          <cell r="B2713">
            <v>12261</v>
          </cell>
          <cell r="C2713" t="str">
            <v>CALIBRACIÓN DE ESPESORES DE PELÍCULA SECA. Norma Técnica. ASTM A123/123M ASTM A153/153M D7091</v>
          </cell>
          <cell r="D2713">
            <v>595000</v>
          </cell>
        </row>
        <row r="2714">
          <cell r="B2714">
            <v>12262</v>
          </cell>
          <cell r="C2714" t="str">
            <v>EVALUACIÓN DEL ESPESOR DE PELICULA DE ZINC - CALIBRACIÓN DE ESPESORES DE PELÍCULA SECA. Norma Técnica ASTM A123/123M ASTM A153/153M</v>
          </cell>
          <cell r="D2714">
            <v>618800</v>
          </cell>
        </row>
        <row r="2715">
          <cell r="B2715">
            <v>12263</v>
          </cell>
          <cell r="C2715" t="str">
            <v>VALORACIÓN DE LA CONTINUIDAD EN PELÍCULA. Norma Técnica NTC 3951 ASTM D5162</v>
          </cell>
          <cell r="D2715">
            <v>535500</v>
          </cell>
        </row>
        <row r="2716">
          <cell r="B2716">
            <v>12264</v>
          </cell>
          <cell r="C2716" t="str">
            <v>MÉTODO DE ENSAYO PARA DETERMINAR LA FINURA DEL CEMENTO HIDRÁULICO UTILIZANDO EL TAMIZ DE 45 mm (No. 325). Norma Técnica NTC 294</v>
          </cell>
          <cell r="D2716">
            <v>65450</v>
          </cell>
        </row>
        <row r="2717">
          <cell r="B2717">
            <v>12265</v>
          </cell>
          <cell r="C2717" t="str">
            <v>TUBERÍA Ø4" EN HIERRO GALVANIZADO</v>
          </cell>
          <cell r="D2717">
            <v>82940</v>
          </cell>
        </row>
        <row r="2718">
          <cell r="B2718">
            <v>12266</v>
          </cell>
          <cell r="C2718" t="str">
            <v>ULTRASONIDO. Norma Técnica ASTM E164  AWS D.1.1</v>
          </cell>
          <cell r="D2718">
            <v>690200</v>
          </cell>
        </row>
        <row r="2719">
          <cell r="B2719">
            <v>12267</v>
          </cell>
          <cell r="C2719" t="str">
            <v>LAVAMANOS PORTATIL DE PEDAL TIPO MANOS LIBRES.</v>
          </cell>
          <cell r="D2719">
            <v>1050000</v>
          </cell>
        </row>
        <row r="2720">
          <cell r="B2720">
            <v>12268</v>
          </cell>
          <cell r="C2720" t="str">
            <v>CALIBRACION TERMOMETRO DIGITAL</v>
          </cell>
          <cell r="D2720">
            <v>154700</v>
          </cell>
        </row>
        <row r="2721">
          <cell r="B2721">
            <v>12269</v>
          </cell>
          <cell r="C2721" t="str">
            <v>TERMOMETRO DIGITAL INFRAROJO PARA USO EN HUMANOS, LIBRE DE CONTACTO, IMPERMEABLE</v>
          </cell>
          <cell r="D2721">
            <v>110000</v>
          </cell>
        </row>
        <row r="2722">
          <cell r="B2722">
            <v>12270</v>
          </cell>
          <cell r="C2722" t="str">
            <v>DISPENSADOR DE JABÓN LÍQUIDO O GEL ANTIBACTERIAL - ALCOHOL, CON PEDAL METÁLICO</v>
          </cell>
          <cell r="D2722">
            <v>83300</v>
          </cell>
        </row>
        <row r="2723">
          <cell r="B2723">
            <v>12271</v>
          </cell>
          <cell r="C2723" t="str">
            <v>RECOLECCION, TRANSPORTE Y DISPOSICION DE RESIDUOS LÍQUIDOS PROVENIENTES DE LAVAMANOS PORTATILES. (INCLUYE EQUIPO DE SUCCIÓN)</v>
          </cell>
          <cell r="D2723">
            <v>297500</v>
          </cell>
        </row>
        <row r="2724">
          <cell r="B2724">
            <v>12272</v>
          </cell>
          <cell r="C2724" t="str">
            <v>BOTIQUIN TIPO B DOTADO PORTATIL</v>
          </cell>
          <cell r="D2724">
            <v>339900</v>
          </cell>
        </row>
        <row r="2725">
          <cell r="B2725">
            <v>12276</v>
          </cell>
          <cell r="C2725" t="str">
            <v>Detección y Georreferenciación con equipos GPR (Radares de penetración terrestre) y de detección EM de tuberías enterradas bajo superficie - Incluye Equipos GNSS, Transporte, Mano de obra, informe, radargrama, planos y demás costos asociados a la actividad.</v>
          </cell>
          <cell r="D2725">
            <v>5730</v>
          </cell>
        </row>
        <row r="2726">
          <cell r="B2726">
            <v>12277</v>
          </cell>
          <cell r="C2726" t="str">
            <v>AFOROS DE TRANSITO (MOTORIZADOS Y NO MOTORIZADOS) A PARTIR DE CAPTURA DE VIDEO. Incluye digitación y entrega de base de datos en archivo Excel. Captura día hábil y no hábil, con sus respectivos movimientos. Incluye todos los costos directos e indirectos</v>
          </cell>
          <cell r="D2726">
            <v>251285</v>
          </cell>
        </row>
        <row r="2727">
          <cell r="B2727">
            <v>12278</v>
          </cell>
          <cell r="C2727" t="str">
            <v>Proyecto Av.Boyacá desde la AC 170 hasta la AC 183: LOSETA PREFABRICADA A51 (20x40x6cm) COLOR OCRE</v>
          </cell>
          <cell r="D2727">
            <v>32474</v>
          </cell>
        </row>
        <row r="2728">
          <cell r="B2728">
            <v>12279</v>
          </cell>
          <cell r="C2728" t="str">
            <v>Proyecto Av.Boyacá desde la AC 170 hasta la AC 183: LOSETA PREFABRICADA A51 (20x40x6cm) COLOR ARENA</v>
          </cell>
          <cell r="D2728">
            <v>32474</v>
          </cell>
        </row>
        <row r="2729">
          <cell r="B2729">
            <v>12280</v>
          </cell>
          <cell r="C2729" t="str">
            <v>Proyecto Av.Boyacá desde la AC 170 hasta la AC 183: LOSETA PREFABRICADA A51 (20x40x6cm) COLOR GRIS</v>
          </cell>
          <cell r="D2729">
            <v>30213</v>
          </cell>
        </row>
        <row r="2730">
          <cell r="B2730">
            <v>12281</v>
          </cell>
          <cell r="C2730" t="str">
            <v>Proyecto Av.Boyacá desde la AC 170 hasta la AC 183: LOSETA PREFABRICADA A55 TACTIL ALERTA (40x40x6cm) COLOR AMARILLO</v>
          </cell>
          <cell r="D2730">
            <v>46667</v>
          </cell>
        </row>
        <row r="2731">
          <cell r="B2731">
            <v>12282</v>
          </cell>
          <cell r="C2731" t="str">
            <v>Proyecto Av.Boyacá desde la AC 170 hasta la AC 183: GEOBLOQUE DE POLIESTIRENO EXPANDIDO  EPS DENSIDAD 29 a 30 Kg/m3</v>
          </cell>
          <cell r="D2731">
            <v>535500</v>
          </cell>
        </row>
        <row r="2732">
          <cell r="B2732">
            <v>12283</v>
          </cell>
          <cell r="C2732" t="str">
            <v>Proyecto Av.Boyacá desde la AC 170 hasta la AC 183: COLLAR DERIVACIÓN DE 8" x 1"</v>
          </cell>
          <cell r="D2732">
            <v>60036</v>
          </cell>
        </row>
        <row r="2733">
          <cell r="B2733">
            <v>12284</v>
          </cell>
          <cell r="C2733" t="str">
            <v>Proyecto Av.Boyacá desde la AC 170 hasta la AC 183_CAMARA PREFABRICADA PZ8  RECTA DIAMETRO INTERNO: 1.10m , ESPESOR DE PARED: 0.126 , INCLUYE AROTAPA Y TAPA</v>
          </cell>
          <cell r="D2733">
            <v>9503816</v>
          </cell>
        </row>
        <row r="2734">
          <cell r="B2734">
            <v>12285</v>
          </cell>
          <cell r="C2734" t="str">
            <v>Proyecto Av.Boyacá desde la AC 170 hasta la AC 183: CAMARA PZ10 PREFABRICADA RECTA DIAMETRO INTERNO: 1.20m , ESPESOR DE PARED: 0.136 , INCLUYE AROTAPA Y TAPA</v>
          </cell>
          <cell r="D2734">
            <v>10002712</v>
          </cell>
        </row>
        <row r="2735">
          <cell r="B2735">
            <v>12286</v>
          </cell>
          <cell r="C2735" t="str">
            <v>Proyecto Av.Boyacá desde la AC 170 hasta la AC 183: POSTE EN MADERA ESTRUCTURAL INMUNIZADA (EUCALIPTO) DIAMETRO 17 A 20cm</v>
          </cell>
          <cell r="D2735">
            <v>68544</v>
          </cell>
        </row>
        <row r="2736">
          <cell r="B2736">
            <v>12287</v>
          </cell>
          <cell r="C2736" t="str">
            <v>Proyecto Intersección a Desnivel Autopista Sur (NQS) con Av. Bosa: SEÑAL INFORMATIVA SI-28, TABLERO 85.01cm x 26.00cm REFLECTIVO ALTA INTENSIDAD, PEDESTAL EN ÁNGULO DE 2"x2"x1/4" H= 2.60m EN PINTURA ELECTROSTÁTICA. (Incluye Suministro e Instalación).</v>
          </cell>
          <cell r="D2736">
            <v>417896</v>
          </cell>
        </row>
        <row r="2737">
          <cell r="B2737">
            <v>12288</v>
          </cell>
          <cell r="C2737" t="str">
            <v>Proyecto Intersección a Desnivel Autopista Sur (NQS) con Av. Bosa: JUNTA DE DILATACIÓN ELASTOMÉRICA 230 MOVIMIENTO 230mm+/-115mm MODULOS 1.83 m</v>
          </cell>
          <cell r="D2737">
            <v>3683191</v>
          </cell>
        </row>
        <row r="2738">
          <cell r="B2738">
            <v>12289</v>
          </cell>
          <cell r="C2738" t="str">
            <v>Proyecto Intersección a Desnivel Autopista Sur (NQS) con Av. Bosa: CEMENTO ASFÁLTICO 60-70</v>
          </cell>
          <cell r="D2738">
            <v>1753</v>
          </cell>
        </row>
        <row r="2739">
          <cell r="B2739">
            <v>12290</v>
          </cell>
          <cell r="C2739" t="str">
            <v>Proyecto Intersección a Desnivel Autopista Sur (NQS) con Av. Bosa: TUBERÍA HD, ACUEDUCTO, PN 16, D=300 MM - 12"</v>
          </cell>
          <cell r="D2739">
            <v>46433</v>
          </cell>
        </row>
        <row r="2740">
          <cell r="B2740">
            <v>12291</v>
          </cell>
          <cell r="C2740" t="str">
            <v>Proyecto Intersección a Desnivel Autopista Sur (NQS) con Av. Bosa: TUBERÍA HD, ACUEDUCTO, PN 16, D=150 MM - 6"</v>
          </cell>
          <cell r="D2740">
            <v>20895</v>
          </cell>
        </row>
        <row r="2741">
          <cell r="B2741">
            <v>12292</v>
          </cell>
          <cell r="C2741" t="str">
            <v>Proyecto Intersección a Desnivel Autopista Sur (NQS) con Av. Bosa: TUBERÍA HD, ACUEDUCTO, PN 16, D=100 MM - 4"</v>
          </cell>
          <cell r="D2741">
            <v>16040</v>
          </cell>
        </row>
        <row r="2742">
          <cell r="B2742">
            <v>12293</v>
          </cell>
          <cell r="C2742" t="str">
            <v>Proyecto Intersección a Desnivel Autopista Sur (NQS) con Av. Bosa: TUBERÍA HD, ACUEDUCTO, PN 16, D=200 mm - 8"</v>
          </cell>
          <cell r="D2742">
            <v>27016</v>
          </cell>
        </row>
        <row r="2743">
          <cell r="B2743">
            <v>12294</v>
          </cell>
          <cell r="C2743" t="str">
            <v>Proyecto Intersección a Desnivel Autopista Sur (NQS) con Av. Bosa: TUBERÍA HD, ACUEDUCTO, PN 16, D=400 MM - 14"</v>
          </cell>
          <cell r="D2743">
            <v>55930</v>
          </cell>
        </row>
        <row r="2744">
          <cell r="B2744">
            <v>12295</v>
          </cell>
          <cell r="C2744" t="str">
            <v>Proyecto Intersección a Desnivel Autopista Sur (NQS) con Av. Bosa: CENIZA</v>
          </cell>
          <cell r="D2744">
            <v>46270</v>
          </cell>
        </row>
        <row r="2745">
          <cell r="B2745">
            <v>12296</v>
          </cell>
          <cell r="C2745" t="str">
            <v>Proyecto Intersección a Desnivel Autopista Sur (NQS) con Av. Bosa: JUNTA DE DILATACIÓN ELASTOMÉRICA 160 MOVIMIENTO 160mm+/-80mm MODULOS 2 m</v>
          </cell>
          <cell r="D2745">
            <v>2562006</v>
          </cell>
        </row>
        <row r="2746">
          <cell r="B2746">
            <v>12297</v>
          </cell>
          <cell r="C2746" t="str">
            <v>Proyecto Intersección a Desnivel Autopista Sur (NQS) con Av. Bosa: BASE BG TIPO A ESTABILIZADA CON ASFALTO EN CALIENTE (ASFALTO 5% 80-100)_ENTREGADO EN PLANTA</v>
          </cell>
          <cell r="D2746">
            <v>432261</v>
          </cell>
        </row>
        <row r="2747">
          <cell r="B2747">
            <v>12298</v>
          </cell>
          <cell r="C2747" t="str">
            <v>Proyecto Intersección a Desnivel Autopista Sur (NQS) con Av. Bosa: TAPA DE SEGURIDAD Ø0.60m SEGÚN NP-013 EAAB (TAPAS PARA ACUEDUCTO ANEXO NP-013-8 ANEXO H)</v>
          </cell>
          <cell r="D2747">
            <v>2370480</v>
          </cell>
        </row>
        <row r="2748">
          <cell r="B2748">
            <v>12299</v>
          </cell>
          <cell r="C2748" t="str">
            <v>Proyecto Intersección a Desnivel Autopista Sur (NQS) con Av. Bosa: TANQUE + TAPA FILTRO ANAEROBICO 2000 LT NEGRO/TAPA ROJA</v>
          </cell>
          <cell r="D2748">
            <v>1630879</v>
          </cell>
        </row>
        <row r="2749">
          <cell r="B2749">
            <v>12300</v>
          </cell>
          <cell r="C2749" t="str">
            <v>Proyecto Intersección a Desnivel Autopista Sur (NQS) con Av. Bosa: CODO 90° BRIDADO, D 3" (DN80), ASTM A126, GALVANIZADO ASTM A123, GR. 65-45-12 CONEXIONES BRIDADAS ASME B16.42, RF, CLASE 150 LB</v>
          </cell>
          <cell r="D2749">
            <v>273532</v>
          </cell>
        </row>
        <row r="2750">
          <cell r="B2750">
            <v>12301</v>
          </cell>
          <cell r="C2750"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750">
            <v>1612019</v>
          </cell>
        </row>
        <row r="2751">
          <cell r="B2751">
            <v>12302</v>
          </cell>
          <cell r="C2751" t="str">
            <v>Proyecto Intersección a Desnivel Autopista Sur (NQS) con Av. Bosa: AISLADOR SÍSMICO CON NÚCLEO DE PLOMO (DIÁMETRO 1.20 m, DESPLAZAMIENTO MÁXIMO 150 mm Y CARGA AXIAL MÁXIMA 10000 kN).  INCLUYE ENSAYO DE CALIDAD LRB AL 20%</v>
          </cell>
          <cell r="D2751">
            <v>97620644</v>
          </cell>
        </row>
        <row r="2752">
          <cell r="B2752">
            <v>12303</v>
          </cell>
          <cell r="C2752" t="str">
            <v>Proyecto Intersección a Desnivel Autopista Sur (NQS) con Av. Bosa: CEMENTO EXPANSIVO</v>
          </cell>
          <cell r="D2752">
            <v>4250</v>
          </cell>
        </row>
        <row r="2753">
          <cell r="B2753">
            <v>12304</v>
          </cell>
          <cell r="C2753" t="str">
            <v>Proyecto Intersección a Desnivel Autopista Sur (NQS) con Av. Bosa: ROBLE AUSTRALIANO H=1.5 (Incluye siembra, tierra, abono, transporte y tutor)</v>
          </cell>
          <cell r="D2753">
            <v>74899</v>
          </cell>
        </row>
        <row r="2754">
          <cell r="B2754">
            <v>12305</v>
          </cell>
          <cell r="C2754" t="str">
            <v>Proyecto Intersección a Desnivel Autopista Sur (NQS) con Av. Bosa: CAUCHO TEQUENDAMA H=1.5 (Incluye siembra, tierra, abono, transporte y tutor)</v>
          </cell>
          <cell r="D2754">
            <v>49365</v>
          </cell>
        </row>
        <row r="2755">
          <cell r="B2755">
            <v>12306</v>
          </cell>
          <cell r="C2755"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D2755">
            <v>733561</v>
          </cell>
        </row>
        <row r="2756">
          <cell r="B2756">
            <v>12307</v>
          </cell>
          <cell r="C2756" t="str">
            <v>Proyecto Intersección a Desnivel Autopista Sur (NQS) con Av. Bosa: Cinturón de Cierre en Acero φ16" revestido con Pintura Anticorrosiva. L=0,30m. Fabricado a partir de Lámina ASTM A 36 de Espesor 6mm. Presión de Trabajo = 150 psi.</v>
          </cell>
          <cell r="D2756">
            <v>307766</v>
          </cell>
        </row>
        <row r="2757">
          <cell r="B2757">
            <v>12308</v>
          </cell>
          <cell r="C2757"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D2757">
            <v>3726821</v>
          </cell>
        </row>
        <row r="2758">
          <cell r="B2758">
            <v>12309</v>
          </cell>
          <cell r="C2758" t="str">
            <v>Proyecto Intersección a Desnivel Autopista Sur (NQS) con Av. Bosa: Cinturón de Cierre en Acero φ 24" revestido con Pintura Anticorrosiva. L=0,30m. Fabricado apartir de Lámina ASTM A 36 de Espesor 6mm. Presión de Trabajo = 150 psi.</v>
          </cell>
          <cell r="D2758">
            <v>484809</v>
          </cell>
        </row>
        <row r="2759">
          <cell r="B2759">
            <v>12310</v>
          </cell>
          <cell r="C2759" t="str">
            <v>Proyecto Intersección a Desnivel Autopista Sur (NQS) con Av. Bosa: Cinturón de Cierre en Acero φ36" revestido con Pintura Anticorrosiva. L=0,30m. Fabricado apartir de Lámina ASTM A 36 de Espesor 6mm. Presión de Trabajo = 150 psi.</v>
          </cell>
          <cell r="D2759">
            <v>659152</v>
          </cell>
        </row>
        <row r="2760">
          <cell r="B2760">
            <v>12311</v>
          </cell>
          <cell r="C2760"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D2760">
            <v>11763854</v>
          </cell>
        </row>
        <row r="2761">
          <cell r="B2761">
            <v>12312</v>
          </cell>
          <cell r="C2761"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D2761">
            <v>18008308</v>
          </cell>
        </row>
        <row r="2762">
          <cell r="B2762">
            <v>12313</v>
          </cell>
          <cell r="C2762"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D2762">
            <v>540313</v>
          </cell>
        </row>
        <row r="2763">
          <cell r="B2763">
            <v>12314</v>
          </cell>
          <cell r="C2763" t="str">
            <v>Proyecto Intersección a Desnivel Autopista Sur (NQS) con Av. Bosa: Compensador de dilatación de goma DN-400 con cuerpo en EPDM y refuerzo de nylon; con bridas giratorias zincadas en acero carbono taladradas según ASA 150 lbs. L= 130 mm.</v>
          </cell>
          <cell r="D2763">
            <v>4769936</v>
          </cell>
        </row>
        <row r="2764">
          <cell r="B2764">
            <v>12315</v>
          </cell>
          <cell r="C2764"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D2764">
            <v>1904083</v>
          </cell>
        </row>
        <row r="2765">
          <cell r="B2765">
            <v>12316</v>
          </cell>
          <cell r="C2765" t="str">
            <v>Proyecto Intersección a Desnivel Autopista Sur (NQS) con Av. Bosa: ROBLE AUSTRALIANO H-1.5 (Incluye siembra, tierra, abono, transporte y tutor)</v>
          </cell>
          <cell r="D2765">
            <v>74899</v>
          </cell>
        </row>
        <row r="2766">
          <cell r="B2766">
            <v>12317</v>
          </cell>
          <cell r="C2766" t="str">
            <v>Proyecto Intersección a Desnivel Autopista Sur (NQS) con Av. Bosa: CAUCHO TEQUENDAMA H- 1.5 (Incluye siembra, tierra, abono, transporte y tutor)</v>
          </cell>
          <cell r="D2766">
            <v>49365</v>
          </cell>
        </row>
        <row r="2767">
          <cell r="B2767">
            <v>12318</v>
          </cell>
          <cell r="C2767" t="str">
            <v>Proyecto Intersección a Desnivel Autopista Sur (NQS) con Av. Bosa: VÁLVULA DE MARIPOSA Ø 16"A BRIDA - BRIDA (A) (150 PSI)</v>
          </cell>
          <cell r="D2767">
            <v>4144916</v>
          </cell>
        </row>
        <row r="2768">
          <cell r="B2768">
            <v>12319</v>
          </cell>
          <cell r="C2768" t="str">
            <v>BARRENO MANUAL HASTA 10M.  Incluye descripcion visual de estratos encontrados, lecturas de campo, SPT, Veleta, tipo y prof. muestras recuperadas, datos nivel freático</v>
          </cell>
          <cell r="D2768">
            <v>101745</v>
          </cell>
        </row>
        <row r="2769">
          <cell r="B2769">
            <v>12320</v>
          </cell>
          <cell r="C2769" t="str">
            <v>PERFORACION MECANICA EN SUELO BLANDO DE 0 a 30m. Incluye descripción visual de estratos encontrados, lecturas de campo, SPT, Veleta, tipo y profundidad de las muestras recuperadas, datos nivel freático, muestras inalteradas en tubo Shelby y/o muestreador de pistón</v>
          </cell>
          <cell r="D2769">
            <v>214200</v>
          </cell>
        </row>
        <row r="2770">
          <cell r="B2770">
            <v>12321</v>
          </cell>
          <cell r="C2770" t="str">
            <v>PERFORACION MECANICA EN SUELO BLANDO DE 0 a 50m. Incluye descripción visual de estratos encontrados, lecturas de campo, SPT, Veleta, tipo y profundidad de las muestras recuperadas, datos nivel freático, muestras inalteradas en tubo Shelby y/o muestreador de pistón</v>
          </cell>
          <cell r="D2770">
            <v>267750</v>
          </cell>
        </row>
        <row r="2771">
          <cell r="B2771">
            <v>12322</v>
          </cell>
          <cell r="C2771"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D2771">
            <v>214200</v>
          </cell>
        </row>
        <row r="2772">
          <cell r="B2772">
            <v>12323</v>
          </cell>
          <cell r="C2772" t="str">
            <v>PERFORACION MECANICA EN SUELO DURO DE 0 a 10m.Incl recuperación continua muestras, descrip visual estratos encontrados, lecturas de campo, SPT, Veleta, tipo y profundidad de las muestras recuperadas, muestras inalteradas en tubo Shelby y/o muestreador de pistón.</v>
          </cell>
          <cell r="D2772">
            <v>166600</v>
          </cell>
        </row>
        <row r="2773">
          <cell r="B2773">
            <v>12324</v>
          </cell>
          <cell r="C2773"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D2773">
            <v>196350</v>
          </cell>
        </row>
        <row r="2774">
          <cell r="B2774">
            <v>12325</v>
          </cell>
          <cell r="C2774"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D2774">
            <v>238000</v>
          </cell>
        </row>
        <row r="2775">
          <cell r="B2775">
            <v>12326</v>
          </cell>
          <cell r="C2775" t="str">
            <v>PERFORACION MECANICA EN SUELO DURO mayor de 50m.Incl recuperación continua muestras, descrip visual estratos encontrados, lecturas de campo, SPT, Veleta, tipo y profundidad de las muestras recuperadas, muestras inalteradas en tubo Shelby y/o muestreador de pistón.</v>
          </cell>
          <cell r="D2775">
            <v>357000</v>
          </cell>
        </row>
        <row r="2776">
          <cell r="B2776">
            <v>12327</v>
          </cell>
          <cell r="C2776" t="str">
            <v>PERFORACION MECANICA EN COLUVIÓN/ALUVIÓN DE 0 a 50m. Incluye recuperación continua muestras, descrip visual estratos encontrados, lecturas de campo, SPT, Veleta, tipo y profundidad de las muestras recuperadas</v>
          </cell>
          <cell r="D2776">
            <v>535500</v>
          </cell>
        </row>
        <row r="2777">
          <cell r="B2777">
            <v>12328</v>
          </cell>
          <cell r="C2777" t="str">
            <v>PERFORACION MECANICA EN COLUVIÓN/ALUVIÓN mayor de 50m. Incluye recuperación continua muestras, descrip visual estratos encontrados, lecturas de campo, SPT, Veleta, tipo y profundidad de las muestras recuperadas</v>
          </cell>
          <cell r="D2777">
            <v>499800</v>
          </cell>
        </row>
        <row r="2778">
          <cell r="B2778">
            <v>12329</v>
          </cell>
          <cell r="C2778" t="str">
            <v>ENSAYO DE REFRACCIÓN SISMICA</v>
          </cell>
          <cell r="D2778">
            <v>2975000</v>
          </cell>
        </row>
        <row r="2779">
          <cell r="B2779">
            <v>12330</v>
          </cell>
          <cell r="C2779" t="str">
            <v xml:space="preserve">ENSAYO REMI (Refraction Microtremors) </v>
          </cell>
          <cell r="D2779">
            <v>2975000</v>
          </cell>
        </row>
        <row r="2780">
          <cell r="B2780">
            <v>12331</v>
          </cell>
          <cell r="C2780" t="str">
            <v>ENSAYO MASW (Multichanel Analysis of Surface Waves). Determinación espesores estratos y velocidad de onda de corte</v>
          </cell>
          <cell r="D2780">
            <v>4760000</v>
          </cell>
        </row>
        <row r="2781">
          <cell r="B2781">
            <v>12332</v>
          </cell>
          <cell r="C2781" t="str">
            <v>ENSAYO DE COLUMNA RESONANTE</v>
          </cell>
          <cell r="D2781">
            <v>1123600</v>
          </cell>
        </row>
        <row r="2782">
          <cell r="B2782">
            <v>12333</v>
          </cell>
          <cell r="C2782" t="str">
            <v>ENSAYO TRIAXIAL CICLICO</v>
          </cell>
          <cell r="D2782">
            <v>1328250</v>
          </cell>
        </row>
        <row r="2783">
          <cell r="B2783">
            <v>12334</v>
          </cell>
          <cell r="C2783" t="str">
            <v>ENSAYO Piezoelectric Bender Element</v>
          </cell>
          <cell r="D2783">
            <v>343000</v>
          </cell>
        </row>
        <row r="2784">
          <cell r="B2784">
            <v>12335</v>
          </cell>
          <cell r="C2784" t="str">
            <v>EXPANSIÓN CONTROLADA EN CONSOLIDOMETRO</v>
          </cell>
          <cell r="D2784">
            <v>198000</v>
          </cell>
        </row>
        <row r="2785">
          <cell r="B2785">
            <v>12336</v>
          </cell>
          <cell r="C2785" t="str">
            <v>ENSAYO DE VELETA DE LABORATORIO</v>
          </cell>
          <cell r="D2785">
            <v>49385</v>
          </cell>
        </row>
        <row r="2786">
          <cell r="B2786">
            <v>12337</v>
          </cell>
          <cell r="C2786" t="str">
            <v>PIEZOMETRO DE CABEZA ABIERTA TIPO CASAGRANDE, para medición de las fluctuaciones del nivel freático</v>
          </cell>
          <cell r="D2786">
            <v>297500</v>
          </cell>
        </row>
        <row r="2787">
          <cell r="B2787">
            <v>12338</v>
          </cell>
          <cell r="C2787" t="str">
            <v>GEORADAR(GPR)- Ground Penetrating Radar. Señal electromagnética de alta frecuencia, barrido con antena. Detección de redes</v>
          </cell>
          <cell r="D2787">
            <v>5355000</v>
          </cell>
        </row>
        <row r="2788">
          <cell r="B2788">
            <v>12339</v>
          </cell>
          <cell r="C2788" t="str">
            <v>Estudios y Diseños proyectos de Valorización: APIQUE MANUAL HASTA 1.50m DE 0.50m X 0.50m - (Relleno y adecuación del sitio - incluye transporte.)</v>
          </cell>
          <cell r="D2788">
            <v>297500</v>
          </cell>
        </row>
        <row r="2789">
          <cell r="B2789">
            <v>12340</v>
          </cell>
          <cell r="C2789" t="str">
            <v>Estudios y Diseños proyectos de Valorización: APIQUE MANUAL EN ZONA DURA DE 0,65m x 0,65m x1,5m (Incluye demolición, excavación, recuperación de muestras alteradas e inalteradas, reparación con base granular y mezcla en frío e=0,10m) - Horario Nocturno</v>
          </cell>
          <cell r="D2789">
            <v>678577</v>
          </cell>
        </row>
        <row r="2790">
          <cell r="B2790">
            <v>12341</v>
          </cell>
          <cell r="C2790" t="str">
            <v>MARCO Y TAPA PARA CAJA DE INSPECCION CODENSA CS290</v>
          </cell>
          <cell r="D2790">
            <v>2298747</v>
          </cell>
        </row>
        <row r="2791">
          <cell r="B2791">
            <v>12342</v>
          </cell>
          <cell r="C2791" t="str">
            <v>PROYECTO CONSTRUCCIÓN DE LA AVENIDA BOYACÁ (AK 72) CÁMARA GRP P271 TIPO II (0°) DN ENTRADA 2000 DN SALIDA 2000 (BL1+BL2=2250 MM) DN CHIMENEA  1200 (H=1550 MM), INCLUYE ESCALERA Y ACCESORIOS, NO INCLUYE TRANSPORTE NI TUBERÍA. SUMINISTRO</v>
          </cell>
          <cell r="D2791">
            <v>30681868</v>
          </cell>
        </row>
        <row r="2792">
          <cell r="B2792">
            <v>12343</v>
          </cell>
          <cell r="C2792" t="str">
            <v>PROYECTO CONSTRUCCIÓN DE LA AVENIDA BOYACÁ (AK 72) CÁMARA GRP P2 TIPO II (1°-30°) DN ENTRADA 2000 DN SALIDA 2000 (BL1+BL2=3200 MM) DN CHIMENEA  1200 (H=1550 MM), INCLUYE ESCALERA Y ACCESORIOS, NO  INCLUYE TRANSPORTE NI TUBERÍA. SUMINISTRO.</v>
          </cell>
          <cell r="D2792">
            <v>37512370</v>
          </cell>
        </row>
        <row r="2793">
          <cell r="B2793">
            <v>12344</v>
          </cell>
          <cell r="C2793" t="str">
            <v>PROYECTO CONSTRUCCIÓN DE LA AVENIDA BOYACÁ (AK 72) CÁMARA GRP P70 TIPO II (31°-60°) DN ENTRADA 2000 DN SALIDA 2000 (BL1+BL2=3800 MM) DN CHIMENEA  1200 (H=1550 MM), INCLUYE ESCALERA Y ACCESORIOS, NO INCLUYE TRANSPORTE NI TUBERÍA. SUMINISTRO</v>
          </cell>
          <cell r="D2793">
            <v>41716584</v>
          </cell>
        </row>
        <row r="2794">
          <cell r="B2794">
            <v>12345</v>
          </cell>
          <cell r="C2794" t="str">
            <v>ALQUILER SOPLETE GAS 2,5 CM BOQUILLA DIÁMETRO CON GATILLO QUEMADOR DISCOVER</v>
          </cell>
          <cell r="D2794">
            <v>10863</v>
          </cell>
        </row>
        <row r="2795">
          <cell r="B2795">
            <v>12346</v>
          </cell>
          <cell r="C2795" t="str">
            <v>RECARGA DE CILINDRO DE GAS 40 LB</v>
          </cell>
          <cell r="D2795">
            <v>81635</v>
          </cell>
        </row>
        <row r="2796">
          <cell r="B2796">
            <v>12347</v>
          </cell>
          <cell r="C2796" t="str">
            <v>MANTO ASFÁLTICO IMPERMEABILIZANTE HDPE + FP 250</v>
          </cell>
          <cell r="D2796">
            <v>285576</v>
          </cell>
        </row>
        <row r="2797">
          <cell r="B2797">
            <v>12348</v>
          </cell>
          <cell r="C2797" t="str">
            <v>EMULSIÓN ASFÁLTICA IMPERMEABILIZANTE ED-9 - Impermeabilización y reparación de humedad. (Tambor de 55 galones)</v>
          </cell>
          <cell r="D2797">
            <v>642600</v>
          </cell>
        </row>
        <row r="2798">
          <cell r="B2798">
            <v>12349</v>
          </cell>
          <cell r="C2798" t="str">
            <v>COPA T11 4X2 PULG GRAMOS 24 DESBASTE CARBONO</v>
          </cell>
          <cell r="D2798">
            <v>45432</v>
          </cell>
        </row>
        <row r="2799">
          <cell r="B2799">
            <v>12350</v>
          </cell>
          <cell r="C2799" t="str">
            <v>ANDAMIO CERTIFICADO MULTIDIRECCIONAL, 1 TORRE, SECCIÓN  DE 1.4 X 1.4 M, ALTURA DE ANDAMIO 3 M</v>
          </cell>
          <cell r="D2799">
            <v>15765</v>
          </cell>
        </row>
        <row r="2800">
          <cell r="B2800">
            <v>12351</v>
          </cell>
          <cell r="C2800" t="str">
            <v>TEJIDO DE FIBRA DE CARBONO PARA REFORZAMIENTO ESTRUCTURAL. Rollo de 50cm x 100M</v>
          </cell>
          <cell r="D2800">
            <v>12252126</v>
          </cell>
        </row>
        <row r="2801">
          <cell r="B2801">
            <v>12352</v>
          </cell>
          <cell r="C2801" t="str">
            <v>MORTERO SIN CONTRACCIÓN PARA ANCLAJES Y RELLENOS DE PRECISIÓN</v>
          </cell>
          <cell r="D2801">
            <v>150900</v>
          </cell>
        </row>
        <row r="2802">
          <cell r="B2802">
            <v>12353</v>
          </cell>
          <cell r="C2802" t="str">
            <v>APOYO ELASTOMÉRICO D60 400MM X 69MM CON 5 PLATINAS DE REFUERZO INTERNO</v>
          </cell>
          <cell r="D2802">
            <v>963900</v>
          </cell>
        </row>
        <row r="2803">
          <cell r="B2803">
            <v>12355</v>
          </cell>
          <cell r="C2803" t="str">
            <v>ANDAMIO CERTIFICADO MULTIDIRECCIONAL, 1 TORRE, SECCIÓN  DE 1.4 X 1.4 M, ALTURA DE ANDAMIO 4 M</v>
          </cell>
          <cell r="D2803">
            <v>22003</v>
          </cell>
        </row>
        <row r="2804">
          <cell r="B2804">
            <v>12356</v>
          </cell>
          <cell r="C2804" t="str">
            <v>LÁMINA HR 8mm x 20"A588 GR B/A709 GR 50/W</v>
          </cell>
          <cell r="D2804">
            <v>6962</v>
          </cell>
        </row>
        <row r="2805">
          <cell r="B2805">
            <v>12357</v>
          </cell>
          <cell r="C2805" t="str">
            <v>BOTIQUIN TIPO A DOTADO PORTATIL</v>
          </cell>
          <cell r="D2805">
            <v>88000</v>
          </cell>
        </row>
        <row r="2806">
          <cell r="B2806">
            <v>12358</v>
          </cell>
          <cell r="C2806" t="str">
            <v xml:space="preserve">APOYOS DE NEOPRENO DE 500mm x 400mm x 50mm Dureza 60. Con refuerzo de 2 láminas de 1/4" </v>
          </cell>
          <cell r="D2806">
            <v>702100</v>
          </cell>
        </row>
        <row r="2807">
          <cell r="B2807">
            <v>12359</v>
          </cell>
          <cell r="C2807" t="str">
            <v>Ejecución de las obras y actividades complementarias para el reforzamiento estructural de puentes vehiculares en Bogotá D.C. Grupo C - VÁLVULA TIPO MARIPOSA DOBLE EXCENTRICIDAD SIN ACTUADOR 150PSI DE Ø20"</v>
          </cell>
          <cell r="D2807">
            <v>27206489</v>
          </cell>
        </row>
        <row r="2808">
          <cell r="B2808">
            <v>12360</v>
          </cell>
          <cell r="C2808"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D2808">
            <v>6580224</v>
          </cell>
        </row>
        <row r="2809">
          <cell r="B2809">
            <v>12361</v>
          </cell>
          <cell r="C2809"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D2809">
            <v>4401453</v>
          </cell>
        </row>
        <row r="2810">
          <cell r="B2810">
            <v>12362</v>
          </cell>
          <cell r="C2810" t="str">
            <v>Ejecución de las obras y actividades complementarias para el reforzamiento estructural de puentes vehiculares en Bogotá D.C. Grupo C: IZAJE DE VIGA PARA REEMPLAZO DE APOYOS DE NEOPRENO, CON SISTEMA HIDRÁULICO SINCRÓNICO</v>
          </cell>
          <cell r="D2810">
            <v>4076000</v>
          </cell>
        </row>
        <row r="2811">
          <cell r="B2811">
            <v>12363</v>
          </cell>
          <cell r="C2811" t="str">
            <v>Pretil metálico PMH-13</v>
          </cell>
          <cell r="D2811">
            <v>1551649</v>
          </cell>
        </row>
        <row r="2812">
          <cell r="B2812">
            <v>12364</v>
          </cell>
          <cell r="C2812" t="str">
            <v>REFORZAMIENTO PUENTES VEHICULARES SOBRE LA AV CIUDAD DE QUITO Y CENTENARIO -CTO 1436 DE 2017, SIKADUR - 35 Hi_Mod LV</v>
          </cell>
          <cell r="D2812">
            <v>173712</v>
          </cell>
        </row>
        <row r="2813">
          <cell r="B2813">
            <v>12365</v>
          </cell>
          <cell r="C2813" t="str">
            <v>REFORZAMIENTO PUENTES VEHICULARES SOBRE LA AV CIUDAD DE QUITO Y CENTENARIO -CTO 1436 DE 2017, SIKACOLOR 555W</v>
          </cell>
          <cell r="D2813">
            <v>40425</v>
          </cell>
        </row>
        <row r="2814">
          <cell r="B2814">
            <v>12366</v>
          </cell>
          <cell r="C2814"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D2814">
            <v>1793167</v>
          </cell>
        </row>
        <row r="2815">
          <cell r="B2815">
            <v>12367</v>
          </cell>
          <cell r="C2815"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D2815">
            <v>2069383</v>
          </cell>
        </row>
        <row r="2816">
          <cell r="B2816">
            <v>12368</v>
          </cell>
          <cell r="C2816" t="str">
            <v>REFORZAMIENTO PUENTES VEHICULARES SOBRE LA AV CIUDAD DE QUITO Y CENTENARIO -CTO 1436 DE 2017, CESPEDONES</v>
          </cell>
          <cell r="D2816">
            <v>3100</v>
          </cell>
        </row>
        <row r="2817">
          <cell r="B2817">
            <v>12369</v>
          </cell>
          <cell r="C2817" t="str">
            <v>REFORZAMIENTO PUENTES VEHICULARES SOBRE LA AV CIUDAD DE QUITO Y CENTENARIO -CTO 1436 DE 2017, TORONES POSTENSADOS PARA REFORZAMIENTO EXTERNO DE 1/2" TENSIONADO 16,9 TON. SUMINISTRO E INSTALACIÓN, TENSIONAMIENTO, MANO DE OBRA, EQUIPOS EN GENERAL.</v>
          </cell>
          <cell r="D2817">
            <v>17816</v>
          </cell>
        </row>
        <row r="2818">
          <cell r="B2818">
            <v>12370</v>
          </cell>
          <cell r="C2818" t="str">
            <v>REFORZAMIENTO PUENTES VEHICULARES SOBRE LA AV CIUDAD DE QUITO Y CENTENARIO -CTO 1436 DE 2017, TORON Ø 5/8" ADHERIDO ASTM 416, GRADO 270K, baja relación (vigas nuevas)</v>
          </cell>
          <cell r="D2818">
            <v>11545</v>
          </cell>
        </row>
        <row r="2819">
          <cell r="B2819">
            <v>12371</v>
          </cell>
          <cell r="C2819" t="str">
            <v>REFORZAMIENTO PUENTES VEHICULARES SOBRE LA AV CIUDAD DE QUITO Y CENTENARIO -CTO 1436 DE 2017, TEE HD EXTREMO LISO 20" x 20" (500X500mm)</v>
          </cell>
          <cell r="D2819">
            <v>8449000</v>
          </cell>
        </row>
        <row r="2820">
          <cell r="B2820">
            <v>12372</v>
          </cell>
          <cell r="C2820" t="str">
            <v>REFORZAMIENTO PUENTES VEHICULARES SOBRE LA AV CIUDAD DE QUITO Y CENTENARIO -CTO 1436 DE 2017, VALVULA PURGA D = 4"</v>
          </cell>
          <cell r="D2820">
            <v>912580</v>
          </cell>
        </row>
        <row r="2821">
          <cell r="B2821">
            <v>12373</v>
          </cell>
          <cell r="C2821" t="str">
            <v>CONCRETO MR45 (350 Kg/cm2) ACELERADO 7 DÍAS</v>
          </cell>
          <cell r="D2821">
            <v>478266</v>
          </cell>
        </row>
        <row r="2822">
          <cell r="B2822">
            <v>12374</v>
          </cell>
          <cell r="C2822" t="str">
            <v>MORTERO IMPERMEABLE PARA REPARACIONES ESTRUCTURALES MODIFICADO CON RESINA ACRÍLICA DE DOS COMPONENTES</v>
          </cell>
          <cell r="D2822">
            <v>7316</v>
          </cell>
        </row>
        <row r="2823">
          <cell r="B2823">
            <v>12375</v>
          </cell>
          <cell r="C2823" t="str">
            <v>CODO EN ACERO Ø24" ENTRE 67 1/2° Y 90° JUNTA ESPIGO Y CAMPANA, CON EMPAQUE DE CAUCHO, CON REVEST.INT. Y RECUBR. EXT. EN MORTERO DE CEMENTO. L= 1.65m x 1.65m</v>
          </cell>
          <cell r="D2823">
            <v>8994957</v>
          </cell>
        </row>
        <row r="2824">
          <cell r="B2824">
            <v>12376</v>
          </cell>
          <cell r="C2824" t="str">
            <v>TAPON DE ACERO 16" SOLDADO</v>
          </cell>
          <cell r="D2824">
            <v>442014</v>
          </cell>
        </row>
        <row r="2825">
          <cell r="B2825">
            <v>12377</v>
          </cell>
          <cell r="C2825" t="str">
            <v>REDUCCIÓN EN ACERO Ø 20" x 16" CON ESPIGO Ø 20" Y CAMPANA Ø 16, REVESTIDA INTERIOR Y EXTERIOR CON MORTERO CEMENTO. L= 0.58m PRESIÓN DE TRABAJO= 150 PSI</v>
          </cell>
          <cell r="D2825">
            <v>2935020</v>
          </cell>
        </row>
        <row r="2826">
          <cell r="B2826">
            <v>12378</v>
          </cell>
          <cell r="C2826" t="str">
            <v>Proyecto factibilidad, estudios y diseños para la construcción de los puntos inestables de la vía Bogotá - La Calera: CONCRETO CELULAR DE 1500 psi 28 días. Incluye servicio de Autobomba</v>
          </cell>
          <cell r="D2826">
            <v>403609</v>
          </cell>
        </row>
        <row r="2827">
          <cell r="B2827">
            <v>12379</v>
          </cell>
          <cell r="C2827"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D2827">
            <v>53265610</v>
          </cell>
        </row>
        <row r="2828">
          <cell r="B2828">
            <v>12380</v>
          </cell>
          <cell r="C2828"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D2828">
            <v>279888</v>
          </cell>
        </row>
        <row r="2829">
          <cell r="B2829">
            <v>12381</v>
          </cell>
          <cell r="C2829" t="str">
            <v>MEZCLA ASFÁLTICA EN CALIENTE TIPO MS 20 CON ADICIÓN DE FIBRA SINTÉTICA DE ALTA RESISTENCIA (ARAMIDA Y POLIOLEFINA). ENTREGADA EN PLANTA</v>
          </cell>
          <cell r="D2829">
            <v>618464</v>
          </cell>
        </row>
        <row r="2830">
          <cell r="B2830">
            <v>12382</v>
          </cell>
          <cell r="C2830" t="str">
            <v>MICROFIBRA DE POLIPROPILENO PARA CONCRETO Y MORTERO CON PLASTIFICANTE EN POLVO</v>
          </cell>
          <cell r="D2830">
            <v>29833</v>
          </cell>
        </row>
        <row r="2831">
          <cell r="B2831">
            <v>12383</v>
          </cell>
          <cell r="C2831" t="str">
            <v>JUNTA DE DILATACIÓN ELASTOMÉRICA 160 MOVIMIENTO 160mm+/-80mm</v>
          </cell>
          <cell r="D2831">
            <v>1148350</v>
          </cell>
        </row>
        <row r="2832">
          <cell r="B2832">
            <v>12384</v>
          </cell>
          <cell r="C2832" t="str">
            <v>JUNTA DE DILATACIÓN ELASTOMÉRICA 230 MOVIMIENTO 230mm+/-115mm</v>
          </cell>
          <cell r="D2832">
            <v>2679126</v>
          </cell>
        </row>
        <row r="2833">
          <cell r="B2833">
            <v>12386</v>
          </cell>
          <cell r="C2833"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833">
            <v>2298790</v>
          </cell>
        </row>
        <row r="2834">
          <cell r="B2834">
            <v>12387</v>
          </cell>
          <cell r="C2834" t="str">
            <v>Ampliacion puente vehicular calle 153 por Autonorte - Ecomuro 40x40x20 cm Mamposteria</v>
          </cell>
          <cell r="D2834">
            <v>10115</v>
          </cell>
        </row>
        <row r="2835">
          <cell r="B2835">
            <v>12388</v>
          </cell>
          <cell r="C2835" t="str">
            <v>Ampliacion puente vehicular calle 153 por Autonorte - Lamina súper T formaleta 1200 x 1600 x 15 mm</v>
          </cell>
          <cell r="D2835">
            <v>22427</v>
          </cell>
        </row>
        <row r="2836">
          <cell r="B2836">
            <v>12389</v>
          </cell>
          <cell r="C2836" t="str">
            <v>Ampliacion puente vehicular calle 153 por Autonorte - Pruebas PIT a pilotes de 0.50-0.60m de diámetro</v>
          </cell>
          <cell r="D2836">
            <v>160844</v>
          </cell>
        </row>
        <row r="2837">
          <cell r="B2837">
            <v>12390</v>
          </cell>
          <cell r="C2837" t="str">
            <v xml:space="preserve">Conteo cualitativo y cuantitativo de fitolitos en las muestras de suelo, interpretando y reconstruyendo el contexto arqueobótanico. </v>
          </cell>
          <cell r="D2837">
            <v>1885000</v>
          </cell>
        </row>
        <row r="2838">
          <cell r="B2838">
            <v>12391</v>
          </cell>
          <cell r="C2838" t="str">
            <v>Datación por Carbono 14 y extracción de colageno oseo.</v>
          </cell>
          <cell r="D2838">
            <v>2942431</v>
          </cell>
        </row>
        <row r="2839">
          <cell r="B2839">
            <v>12392</v>
          </cell>
          <cell r="C2839" t="str">
            <v>Transporte aereo , entrega más rapida, de una muestra de 5 kg, desde la ciudad de Bogota hasta Ciudad de Mexico</v>
          </cell>
          <cell r="D2839">
            <v>1133965</v>
          </cell>
        </row>
        <row r="2840">
          <cell r="B2840">
            <v>12393</v>
          </cell>
          <cell r="C2840" t="str">
            <v>Elaboración, digitalización y descripción de sección delgada de fragmento ceramica.</v>
          </cell>
          <cell r="D2840">
            <v>1106700</v>
          </cell>
        </row>
        <row r="2841">
          <cell r="B2841">
            <v>12394</v>
          </cell>
          <cell r="C2841" t="str">
            <v xml:space="preserve">Prueba de carga estatica en Pilote  hasta 100 Ton. ASTM D1143-07. Incluye Transporte de Equipos </v>
          </cell>
          <cell r="D2841">
            <v>15291500</v>
          </cell>
        </row>
        <row r="2842">
          <cell r="B2842">
            <v>12396</v>
          </cell>
          <cell r="C2842" t="str">
            <v>Analisis Bioantropologico de  restos oseos humanos, cuarteta basica , informe y base de datos detallada. (Incluye limpieza y registro fotografico).</v>
          </cell>
          <cell r="D2842">
            <v>1605888</v>
          </cell>
        </row>
        <row r="2843">
          <cell r="B2843">
            <v>12397</v>
          </cell>
          <cell r="C2843" t="str">
            <v>ASFALTO 60/70</v>
          </cell>
          <cell r="D2843">
            <v>1753</v>
          </cell>
        </row>
        <row r="2844">
          <cell r="B2844">
            <v>12398</v>
          </cell>
          <cell r="C2844" t="str">
            <v>SUMINISTRO REFUERZO BARRA TITÁN 73-35, INCLUYE ACOPLES Y BROCA DE PERFORACIÓN</v>
          </cell>
          <cell r="D2844">
            <v>576576</v>
          </cell>
        </row>
        <row r="2845">
          <cell r="B2845">
            <v>12399</v>
          </cell>
          <cell r="C2845" t="str">
            <v>TUBERÍA ESTRUCTURAL METÁLICA ASTM A-500 GRADO C PARA ENCAMISADO. DIÁMETRO EXTERIOR 220 MM Y ESPESOR DE PARED 8 mm</v>
          </cell>
          <cell r="D2845">
            <v>380334</v>
          </cell>
        </row>
        <row r="2846">
          <cell r="B2846">
            <v>12400</v>
          </cell>
          <cell r="C2846" t="str">
            <v>Ejecución de Obras y actividades complementarias para el reforzamiento estructural de puentes vehiculares en Bogotá D.C. , EJECUCIÓN DE MICROPILOTES, INCLUYE PERFORACIÓN, LLENADO E INYECCIÓN HASTA 100 KG DE CEMENTO E INSTALACIÓN DE REFUERZO</v>
          </cell>
          <cell r="D2846">
            <v>295270</v>
          </cell>
        </row>
        <row r="2847">
          <cell r="B2847">
            <v>12401</v>
          </cell>
          <cell r="C2847"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D2847">
            <v>13875400</v>
          </cell>
        </row>
        <row r="2848">
          <cell r="B2848">
            <v>12402</v>
          </cell>
          <cell r="C2848"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D2848">
            <v>4401453</v>
          </cell>
        </row>
        <row r="2849">
          <cell r="B2849">
            <v>12403</v>
          </cell>
          <cell r="C2849"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D2849">
            <v>4684435</v>
          </cell>
        </row>
        <row r="2850">
          <cell r="B2850">
            <v>12404</v>
          </cell>
          <cell r="C2850" t="str">
            <v>FIBRA DE CARBONO UNIDIRECCIONAL DE ALTA RESISTENCIA. Rollos de 50 m2 / (Ancho: 0.50 m x Largo: 100 m) Peso por m2: 300 g.</v>
          </cell>
          <cell r="D2850">
            <v>129185</v>
          </cell>
        </row>
        <row r="2851">
          <cell r="B2851">
            <v>12405</v>
          </cell>
          <cell r="C2851" t="str">
            <v>RESINA  DE IMPREGNACIÓN DE ALTO MÓDULO Y ALTA RESISTENCIA</v>
          </cell>
          <cell r="D2851">
            <v>156538</v>
          </cell>
        </row>
        <row r="2852">
          <cell r="B2852">
            <v>12406</v>
          </cell>
          <cell r="C2852" t="str">
            <v>Ejecución de Obras y actividades complementarias para el reforzamiento estructural de puentes vehiculares en Bogotá D.C. , GEOBLOQUE EN POLIESTIRENO EXPANDIDO Densidad 30 Kg/M3 MEDIDAS 3,07m x 1,30m x 0,53m (2,12 M3).</v>
          </cell>
          <cell r="D2852">
            <v>552160</v>
          </cell>
        </row>
        <row r="2853">
          <cell r="B2853">
            <v>12407</v>
          </cell>
          <cell r="C2853"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D2853">
            <v>88298</v>
          </cell>
        </row>
        <row r="2854">
          <cell r="B2854">
            <v>12408</v>
          </cell>
          <cell r="C2854"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D2854">
            <v>10056</v>
          </cell>
        </row>
        <row r="2855">
          <cell r="B2855">
            <v>12410</v>
          </cell>
          <cell r="C2855" t="str">
            <v>Ampliacion puente vehicular calle 153 por Autonorte - Prueba de carga para puente vehicular.  Incluye nivelación de precisión e informe.  No incluye señalización, vigilancia, permisos, cargas necesarias para la prueba ni el pesaje de las cargas.</v>
          </cell>
          <cell r="D2855">
            <v>94129089</v>
          </cell>
        </row>
        <row r="2856">
          <cell r="B2856">
            <v>12411</v>
          </cell>
          <cell r="C2856" t="str">
            <v>Ampliacion puente vehicular calle 153 por Autonorte - Prueba dinámica PDA (dirección, instrumentación, toma de señales, análisis CAPWAP e informe)</v>
          </cell>
          <cell r="D2856">
            <v>5355000</v>
          </cell>
        </row>
        <row r="2857">
          <cell r="B2857">
            <v>12412</v>
          </cell>
          <cell r="C2857" t="str">
            <v>Ampliacion puente vehicular calle 153 por Autonorte - CENIZA VOLANTE</v>
          </cell>
          <cell r="D2857">
            <v>48195</v>
          </cell>
        </row>
        <row r="2858">
          <cell r="B2858">
            <v>12413</v>
          </cell>
          <cell r="C2858" t="str">
            <v>Ampliacion puente vehicular calle 153 por Autonorte - BASE ESTABILIZADA CON ASFALTO EN CALIENTE MGEA-A ENTREGADA EN PLANTA</v>
          </cell>
          <cell r="D2858">
            <v>362950</v>
          </cell>
        </row>
        <row r="2859">
          <cell r="B2859">
            <v>12414</v>
          </cell>
          <cell r="C2859" t="str">
            <v>CONSTRUCCIÓN, TRANSPORTE Y SUMINISTRO DE BICICLETERO EN TUBO METÁLICO AGUA NEGRA DE 1 1/4" x 2,5 mm DESARROLLO 2,50m PLATINA DE ANCLAJE DE 4" x 4" x 1/4" TORNILLOS EXPANSIVO DE 3 1/4" x 1/4", PINTURA ELECTROSTÁTICA</v>
          </cell>
          <cell r="D2859">
            <v>95903</v>
          </cell>
        </row>
        <row r="2860">
          <cell r="B2860">
            <v>12415</v>
          </cell>
          <cell r="C2860" t="str">
            <v>SUMINISTRO DE BICICLETERO EN TUBO DE 1 1/2” CAL 3mm. ACERO INOXIDABLE, TERMINACIÓN COLOR NATURAL</v>
          </cell>
          <cell r="D2860">
            <v>261800</v>
          </cell>
        </row>
        <row r="2861">
          <cell r="B2861">
            <v>12416</v>
          </cell>
          <cell r="C2861"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D2861">
            <v>20</v>
          </cell>
        </row>
        <row r="2862">
          <cell r="B2862">
            <v>12417</v>
          </cell>
          <cell r="C2862"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D2862">
            <v>99</v>
          </cell>
        </row>
        <row r="2863">
          <cell r="B2863">
            <v>12418</v>
          </cell>
          <cell r="C2863"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D2863">
            <v>12078500</v>
          </cell>
        </row>
        <row r="2864">
          <cell r="B2864">
            <v>12419</v>
          </cell>
          <cell r="C2864"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D2864">
            <v>11387917</v>
          </cell>
        </row>
        <row r="2865">
          <cell r="B2865">
            <v>12420</v>
          </cell>
          <cell r="C2865" t="str">
            <v>Estudios y diseños de diagnostico estructural y actualización Sísmica puentes contrato IDU 1574. Monitoreo de Piezómetro de Hilo Vibrátil (Incluye visita e informe semanal y alerta cuando la presión sea superior a 6t/m2)</v>
          </cell>
          <cell r="D2865">
            <v>297500</v>
          </cell>
        </row>
        <row r="2866">
          <cell r="B2866">
            <v>12421</v>
          </cell>
          <cell r="C2866"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D2866">
            <v>218575</v>
          </cell>
        </row>
        <row r="2867">
          <cell r="B2867">
            <v>12422</v>
          </cell>
          <cell r="C2867" t="str">
            <v>AMPLIACION PUENTE VEHICULAR CALLE 153 POR AUTONORTE - ADITIVO PARA PUENTE DE ADHERENCIA DE CONCRETO FRESCO A ENDURECIDO</v>
          </cell>
          <cell r="D2867">
            <v>85855</v>
          </cell>
        </row>
        <row r="2868">
          <cell r="B2868">
            <v>12423</v>
          </cell>
          <cell r="C2868" t="str">
            <v>AMPLIACION PUENTE VEHICULAR CALLE 153 POR AUTONORTE - SUMINISTRO E INSTALACION JUNTA DE DILATACIÓN MOVIMIENTO TOTAL 180mm (+/-90mm)</v>
          </cell>
          <cell r="D2868">
            <v>3129450</v>
          </cell>
        </row>
        <row r="2869">
          <cell r="B2869">
            <v>12424</v>
          </cell>
          <cell r="C2869" t="str">
            <v>AMPLIACION PUENTE VEHICULAR CALLE 153 POR AUTONORTE - INCLINOMETRO EN TERRENO L=20 METROS (INCLUYE PERFORACION, SUMINISTRO E INSTALACION)</v>
          </cell>
          <cell r="D2869">
            <v>4848333</v>
          </cell>
        </row>
        <row r="2870">
          <cell r="B2870">
            <v>12425</v>
          </cell>
          <cell r="C2870" t="str">
            <v>AMPLIACION PUENTE VEHICULAR CALLE 153 POR AUTONORTE - PIEZOMETROS DE TUBO ABIERTO TIPO CASAGRANDE L=20 METROS (INCLUYE PERFORACION, SUMINISTRO)</v>
          </cell>
          <cell r="D2870">
            <v>2796315</v>
          </cell>
        </row>
        <row r="2871">
          <cell r="B2871">
            <v>12426</v>
          </cell>
          <cell r="C2871" t="str">
            <v>AMPLIACION PUENTE VEHICULAR CALLE 153 POR AUTONORTE - EXTENSOMETROS FIJOS DE VARILLA DE 20 METROS CON PUNTO DE LECTURA MANUAL Y UNA SOLA POSICION (INCLUYE PERFORACION, LECTURA E INFORME; NO INCLUYE TOPOGRAFIA)</v>
          </cell>
          <cell r="D2871">
            <v>5055603</v>
          </cell>
        </row>
        <row r="2872">
          <cell r="B2872">
            <v>12428</v>
          </cell>
          <cell r="C2872" t="str">
            <v>FUMIGADORA DE ESPALDA. ASPERSOR BOMBA MANUAL 20 LITROS. DESINFECCIÓN._(Según Apéndice Bioseguridad Covid 19_V1 y V2)</v>
          </cell>
          <cell r="D2872">
            <v>79748</v>
          </cell>
        </row>
        <row r="2873">
          <cell r="B2873">
            <v>12429</v>
          </cell>
          <cell r="C2873" t="str">
            <v>TAPABOCAS N95 SIN FILTRO._(Según Apéndice Bioseguridad Covid 19_V1 y V2)</v>
          </cell>
          <cell r="D2873">
            <v>2800</v>
          </cell>
        </row>
        <row r="2874">
          <cell r="B2874">
            <v>12430</v>
          </cell>
          <cell r="C2874" t="str">
            <v>GEL ANTIBACTERIAL Antiséptico para manos sin enjuague, a base de glicerina, alcohol antiséptico al 70%, contenido máx. de agua 30%._(Según Apéndice Bioseguridad Covid 19_V1 y V2)</v>
          </cell>
          <cell r="D2874">
            <v>9368</v>
          </cell>
        </row>
        <row r="2875">
          <cell r="B2875">
            <v>12431</v>
          </cell>
          <cell r="C2875" t="str">
            <v>BOLSA PARA BASURA TIPO INDUSTRIAL NEGRA DE 60 x 90 Cm CALIBRE 2 (PAQUETE DE 30 UNIDADES)_(Según Apéndice Bioseguridad Covid 19_V2)</v>
          </cell>
          <cell r="D2875">
            <v>10042</v>
          </cell>
        </row>
        <row r="2876">
          <cell r="B2876">
            <v>12432</v>
          </cell>
          <cell r="C2876" t="str">
            <v>RECOLECCION, TRANSPORTE Y DISPOSICION DE RESIDUOS LÍQUIDOS PROVENIENTES DE LAVAMANOS PORTATILES. (INCLUYE EQUIPO DE SUCCIÓN)_(Según Apéndice Bioseguridad Covid 19_V2)</v>
          </cell>
          <cell r="D2876">
            <v>250000</v>
          </cell>
        </row>
        <row r="2877">
          <cell r="B2877">
            <v>12434</v>
          </cell>
          <cell r="C2877" t="str">
            <v>HIPOCLORITO AL 5%._(Según Apéndice Bioseguridad Covid 19_V1 y V2)</v>
          </cell>
          <cell r="D2877">
            <v>1902</v>
          </cell>
        </row>
        <row r="2878">
          <cell r="B2878">
            <v>12435</v>
          </cell>
          <cell r="C2878" t="str">
            <v>BOTIQUÍN TIPO A DOTADO PORTÁTIL_(Según Apéndice Bioseguridad Covid 19_V2)</v>
          </cell>
          <cell r="D2878">
            <v>88000</v>
          </cell>
        </row>
        <row r="2879">
          <cell r="B2879">
            <v>12436</v>
          </cell>
          <cell r="C2879" t="str">
            <v>JABÓN LIQUIDO PARA MANOS._(Según Apéndice Bioseguridad Covid 19_V1 y V2)</v>
          </cell>
          <cell r="D2879">
            <v>20500</v>
          </cell>
        </row>
        <row r="2880">
          <cell r="B2880">
            <v>12437</v>
          </cell>
          <cell r="C2880" t="str">
            <v>RESPIRADOR ELASTOMÉRICO MEDIA CARA_(Según Apéndice Bioseguridad Covid 19)</v>
          </cell>
          <cell r="D2880">
            <v>36891</v>
          </cell>
        </row>
        <row r="2881">
          <cell r="B2881">
            <v>12438</v>
          </cell>
          <cell r="C2881" t="str">
            <v>BOTIQUÍN TIPO B DOTADO PORTÁTIL_(Según Apéndice Bioseguridad Covid 19_V1)</v>
          </cell>
          <cell r="D2881">
            <v>339900</v>
          </cell>
        </row>
        <row r="2882">
          <cell r="B2882">
            <v>12439</v>
          </cell>
          <cell r="C2882" t="str">
            <v>LAVAMANOS PORTÁTIL EN ACERO INOXIDABLE CON DOS TANQUES PARA AGUA LIMPIA Y RESIDUAL DE 20 LT C/U. _(Según Apéndice Bioseguridad Covid 19_V1)</v>
          </cell>
          <cell r="D2882">
            <v>882353</v>
          </cell>
        </row>
        <row r="2883">
          <cell r="B2883">
            <v>12440</v>
          </cell>
          <cell r="C2883" t="str">
            <v>CALIBRACION TERMOMETRO DIGITAL_(Según Apéndice Bioseguridad Covid 19_V2)</v>
          </cell>
          <cell r="D2883">
            <v>154700</v>
          </cell>
        </row>
        <row r="2884">
          <cell r="B2884">
            <v>12441</v>
          </cell>
          <cell r="C2884" t="str">
            <v>CAMILLA EN FIBRA CON ARNÉS - INMOVILIZADOR Y SEÑAL ._(Según Apéndice Bioseguridad Covid 19_V1 y V2)</v>
          </cell>
          <cell r="D2884">
            <v>126050</v>
          </cell>
        </row>
        <row r="2885">
          <cell r="B2885">
            <v>12442</v>
          </cell>
          <cell r="C2885" t="str">
            <v>CANECA PLÁSTICA CON TAPA 60 LTS_(Según Apéndice Bioseguridad Covid 19_V1 y V2)</v>
          </cell>
          <cell r="D2885">
            <v>64622</v>
          </cell>
        </row>
        <row r="2886">
          <cell r="B2886">
            <v>12443</v>
          </cell>
          <cell r="C2886" t="str">
            <v>CARPA VESTIER 2.0m x 2.0m TECHO Y ESTRUCTURA CON LATERALES EN LONA._(Según Apéndice Bioseguridad Covid 19_V1 y V2)</v>
          </cell>
          <cell r="D2886">
            <v>1050000</v>
          </cell>
        </row>
        <row r="2887">
          <cell r="B2887">
            <v>12444</v>
          </cell>
          <cell r="C2887" t="str">
            <v>CARROTANQUE IRRIGADOR DE AGUA-VIAJE._(Según Apéndice Bioseguridad Covid 19_V1 y V2)</v>
          </cell>
          <cell r="D2887">
            <v>210000</v>
          </cell>
        </row>
        <row r="2888">
          <cell r="B2888">
            <v>12445</v>
          </cell>
          <cell r="C2888" t="str">
            <v>CHALECO REFLECTIVO EN TELA._(Según Apéndice Bioseguridad Covid 19_V1 y V2)</v>
          </cell>
          <cell r="D2888">
            <v>10900</v>
          </cell>
        </row>
        <row r="2889">
          <cell r="B2889">
            <v>12446</v>
          </cell>
          <cell r="C2889" t="str">
            <v>TERMOMETRO DIGITAL INFRAROJO PARA USO EN HUMANOS, LIBRE DE CONTACTO, IMPERMEABLE_(Según Apéndice Bioseguridad Covid 19_V2)</v>
          </cell>
          <cell r="D2889">
            <v>110000</v>
          </cell>
        </row>
        <row r="2890">
          <cell r="B2890">
            <v>12447</v>
          </cell>
          <cell r="C2890" t="str">
            <v>TERMOMETRO INFRARROJO PARA USO EN HUMANOS, LIBRE DE CONTACTO, IMPERMEABLE._(Según Apéndice Bioseguridad Covid 19_V1)</v>
          </cell>
          <cell r="D2890">
            <v>110000</v>
          </cell>
        </row>
        <row r="2891">
          <cell r="B2891">
            <v>12448</v>
          </cell>
          <cell r="C2891" t="str">
            <v>TOALLAS DE PAPEL PARA MANOS. TIPO Z. DOBLE HOJA. (PAQUETE 150 HOJAS)_(Según Apéndice Bioseguridad Covid 19_V1 y V2)</v>
          </cell>
          <cell r="D2891">
            <v>4454</v>
          </cell>
        </row>
        <row r="2892">
          <cell r="B2892">
            <v>12450</v>
          </cell>
          <cell r="C2892" t="str">
            <v>PETO PVC - (Según Apéndice Bioseguridad Covid 19)</v>
          </cell>
          <cell r="D2892">
            <v>11765</v>
          </cell>
        </row>
        <row r="2893">
          <cell r="B2893">
            <v>12451</v>
          </cell>
          <cell r="C2893" t="str">
            <v>MONOGAFAS CON VENTILACIÓN DIRECTA _(Según Apéndice Bioseguridad Covid 19)</v>
          </cell>
          <cell r="D2893">
            <v>7815</v>
          </cell>
        </row>
        <row r="2894">
          <cell r="B2894">
            <v>12452</v>
          </cell>
          <cell r="C2894" t="str">
            <v>APISONADOR MECÁNICO (CANGURO O SALTARÍN) - GOLPES POR MINUTO DE 585 A 808 - INCLUYE COMBUSTIBLE</v>
          </cell>
          <cell r="D2894">
            <v>79405</v>
          </cell>
        </row>
        <row r="2895">
          <cell r="B2895">
            <v>12453</v>
          </cell>
          <cell r="C2895" t="str">
            <v>VYNIPEL DE 50cm x 50cm CALIBRE 6 - (Según apéndice de Bioseguridad Covid 19)</v>
          </cell>
          <cell r="D2895">
            <v>18487</v>
          </cell>
        </row>
        <row r="2896">
          <cell r="B2896">
            <v>12454</v>
          </cell>
          <cell r="C2896" t="str">
            <v>MINICARGADOR CON MARTILLO HIDRÁULICO - GOLPES POR MINUTO DEL MARTILLO DE 700 A 944 - INCLUYE OPERARIO Y COMBUSTIBLE</v>
          </cell>
          <cell r="D2896">
            <v>102803</v>
          </cell>
        </row>
        <row r="2897">
          <cell r="B2897">
            <v>12455</v>
          </cell>
          <cell r="C2897" t="str">
            <v>MOTOSOLDADOR - CORRIENTE DE SOLDADURA MÁXIMA DE 195 A 600 AMPERIOS - INCLUYE COMBUSTIBLE</v>
          </cell>
          <cell r="D2897">
            <v>118741</v>
          </cell>
        </row>
        <row r="2898">
          <cell r="B2898">
            <v>12456</v>
          </cell>
          <cell r="C2898" t="str">
            <v>LAVAMANOS PORTATIL DE PEDAL TIPO MANOS LIBRES._(Según Apéndice Bioseguridad Covid 19_V2)</v>
          </cell>
          <cell r="D2898">
            <v>882353</v>
          </cell>
        </row>
        <row r="2899">
          <cell r="B2899">
            <v>12457</v>
          </cell>
          <cell r="C2899" t="str">
            <v>BIG BAG TELA POLIPROPILENO R220 GM/2 Rollo de 100m-100cm x 100cm x 160cm Solapa/Fondo Ciego. Reata 25/30 blancos (Según Apéndice Bioseguridad Covid 19)</v>
          </cell>
          <cell r="D2899">
            <v>49930</v>
          </cell>
        </row>
        <row r="2900">
          <cell r="B2900">
            <v>12458</v>
          </cell>
          <cell r="C2900" t="str">
            <v>ROTOMARTILLO DEMOLEDOR - POTENCIA DE 1400 A 1600 WATTS</v>
          </cell>
          <cell r="D2900">
            <v>10500</v>
          </cell>
        </row>
        <row r="2901">
          <cell r="B2901">
            <v>12459</v>
          </cell>
          <cell r="C2901" t="str">
            <v>BARREDORA MECÁNICA DE TIPO ROTATORIO AUTOPROPULSADA - VOLUMEN DE LA TOLVA DE 2 A 2.5 METROS CÚBICOS.</v>
          </cell>
          <cell r="D2901">
            <v>39986732</v>
          </cell>
        </row>
        <row r="2902">
          <cell r="B2902">
            <v>12460</v>
          </cell>
          <cell r="C2902" t="str">
            <v>BULLDOZER MEDIANO - MASA DE 18 A 24 TONELADAS - INCLUYE OPERARIO Y COMBUSTIBLE</v>
          </cell>
          <cell r="D2902">
            <v>184000</v>
          </cell>
        </row>
        <row r="2903">
          <cell r="B2903">
            <v>12461</v>
          </cell>
          <cell r="C2903" t="str">
            <v>CARGADOR FRONTAL - MASA DE 10 A 18 TONELADAS - VOLUMEN DEL BALDE DE 1.7 A 3.1 METROS CÚBICOS - INCLUYE OPERARIO Y COMBUSTIBLE</v>
          </cell>
          <cell r="D2903">
            <v>241627</v>
          </cell>
        </row>
        <row r="2904">
          <cell r="B2904">
            <v>12462</v>
          </cell>
          <cell r="C2904" t="str">
            <v>VIBROCOMPACTADOR MIXTO (RODILLO + NEUMÁTICOS) MASA 2 A 3 TONELADAS - INCLUYE OPERARIO Y COMBUSTIBLE.</v>
          </cell>
          <cell r="D2904">
            <v>125545</v>
          </cell>
        </row>
        <row r="2905">
          <cell r="B2905">
            <v>12463</v>
          </cell>
          <cell r="C2905" t="str">
            <v>CONCRETO DE TEMPERATURA CONTROLADA 44 MPa (420 Kg/cm2). Norma tecnica ET-2018 - 100</v>
          </cell>
          <cell r="D2905">
            <v>535292</v>
          </cell>
        </row>
        <row r="2906">
          <cell r="B2906">
            <v>12464</v>
          </cell>
          <cell r="C2906" t="str">
            <v>CONCRETO DE TEMPERATURA CONTROLADA 28. Norma Tecnica ET-2018 - 99</v>
          </cell>
          <cell r="D2906">
            <v>481058</v>
          </cell>
        </row>
        <row r="2907">
          <cell r="B2907">
            <v>12465</v>
          </cell>
          <cell r="C2907" t="str">
            <v>CONCRETO DE TEMPERATURA CONTROLADA 24 . Norma Tecnica ET-2018 - 98</v>
          </cell>
          <cell r="D2907">
            <v>473433</v>
          </cell>
        </row>
        <row r="2908">
          <cell r="B2908">
            <v>12466</v>
          </cell>
          <cell r="C2908" t="str">
            <v>SUBBASE GRANULAR CLASE B  - SBG50 (SBGB_SBG50). Norma Tecnica ET-2018 - 122</v>
          </cell>
          <cell r="D2908">
            <v>57120</v>
          </cell>
        </row>
        <row r="2909">
          <cell r="B2909">
            <v>12467</v>
          </cell>
          <cell r="C2909" t="str">
            <v>SUBBASE GRANULAR CLASE A  - SBG50 (SBGA_SBG50). Norma Tecnica ET-2018 - 123</v>
          </cell>
          <cell r="D2909">
            <v>57120</v>
          </cell>
        </row>
        <row r="2910">
          <cell r="B2910">
            <v>12468</v>
          </cell>
          <cell r="C2910" t="str">
            <v>DETERMINACIÓN DE RESISTENCIA A HONGOS. Norma Técnica: ASTM G21</v>
          </cell>
          <cell r="D2910">
            <v>1071000</v>
          </cell>
        </row>
        <row r="2911">
          <cell r="B2911">
            <v>12469</v>
          </cell>
          <cell r="C2911" t="str">
            <v>EFICIENCIA EN LA SOLDADURA. Norma Técnica: GRI-GS-13</v>
          </cell>
          <cell r="D2911">
            <v>333200</v>
          </cell>
        </row>
        <row r="2912">
          <cell r="B2912">
            <v>12470</v>
          </cell>
          <cell r="C2912" t="str">
            <v>RESISTENCIA DE UNIONES O NODOS. Norma técnica: ASTM D7737 GRI GG2</v>
          </cell>
          <cell r="D2912">
            <v>333200</v>
          </cell>
        </row>
        <row r="2913">
          <cell r="B2913">
            <v>12471</v>
          </cell>
          <cell r="C2913" t="str">
            <v>PRUEBA DE SANIDAD REALIZADA EN LABORATORIO (INCLUYE PROBETAS). Norma técnica: AWS D.1.1</v>
          </cell>
          <cell r="D2913">
            <v>987585</v>
          </cell>
        </row>
        <row r="2914">
          <cell r="B2914">
            <v>12472</v>
          </cell>
          <cell r="C2914" t="str">
            <v>DESGASTE DE LAMINA EN ALUMINIO. Norma técnica: ASTM D3389</v>
          </cell>
          <cell r="D2914">
            <v>991500</v>
          </cell>
        </row>
        <row r="2915">
          <cell r="B2915">
            <v>12473</v>
          </cell>
          <cell r="C2915" t="str">
            <v>DISPOSICIÓN FINAL DE RESIDUOS PELIGROSOS(MATERIALES CON CARACTERÍSTICAS DE PELIGROSIDAD TÓXICA, CORROSIVO, INFLAMABLES, EXPLOSIVOS Y/O ESPECIALES (RESIDUOS APROVECHABLES MEZCLADOS, COLCHONES, SOFÁS, F_(Según Apéndice Bioseguridad Covid 19)</v>
          </cell>
          <cell r="D2915">
            <v>1411</v>
          </cell>
        </row>
        <row r="2916">
          <cell r="B2916">
            <v>12474</v>
          </cell>
          <cell r="C2916" t="str">
            <v>EFECTOS DEL CALOR Y DEL AIRE SOBRE EL ASFALTO EN LÁMINA DELGADA. Norma técnica: INVE 721-13</v>
          </cell>
          <cell r="D2916">
            <v>535500</v>
          </cell>
        </row>
        <row r="2917">
          <cell r="B2917">
            <v>12475</v>
          </cell>
          <cell r="C2917" t="str">
            <v>ANÁLISIS VOLUMÉTRICO DE MEZCLAS ASFÁLTICAS COMPACTADAS EN CALIENTE. Norma técnica: INVE 799-13</v>
          </cell>
          <cell r="D2917">
            <v>117810</v>
          </cell>
        </row>
        <row r="2918">
          <cell r="B2918">
            <v>12476</v>
          </cell>
          <cell r="C2918" t="str">
            <v>MÉTODO DE PRUEBA ESTÁNDAR PARA SODIO EN AGUA POR ESPECTROFOTOMETRÍA DE ABSORCIÓN ATÓMICA. Norma técnica: ASTM D4191</v>
          </cell>
          <cell r="D2918">
            <v>28560</v>
          </cell>
        </row>
        <row r="2919">
          <cell r="B2919">
            <v>12477</v>
          </cell>
          <cell r="C2919" t="str">
            <v>MÉTODO DE PRUEBA ESTÁNDAR PARA POTASIO EN AGUA POR ESPECTROFOTOMETRÍA DE ABSORCIÓN ATÓMICA. Norma técnica: ASTM D4192</v>
          </cell>
          <cell r="D2919">
            <v>28560</v>
          </cell>
        </row>
        <row r="2920">
          <cell r="B2920">
            <v>12478</v>
          </cell>
          <cell r="C2920" t="str">
            <v>MÉTODOS DE PRUEBA ESTÁNDAR PARA IONES DE CLORURO EN AGUA. Norma técnica: ASTM D512</v>
          </cell>
          <cell r="D2920">
            <v>10948</v>
          </cell>
        </row>
        <row r="2921">
          <cell r="B2921">
            <v>12479</v>
          </cell>
          <cell r="C2921" t="str">
            <v>FILTRO P-100 PARTÍCULAS S/ACEITE HUMOS METÁLICOS VAPORES_(Según Apéndice Bioseguridad Covid 19)</v>
          </cell>
          <cell r="D2921">
            <v>31933</v>
          </cell>
        </row>
        <row r="2922">
          <cell r="B2922">
            <v>12480</v>
          </cell>
          <cell r="C2922" t="str">
            <v>MÉTODO DE PRUEBA ESTÁNDAR PARA IONES SULFATO EN AGUA. Norma técnica: ASTM D516</v>
          </cell>
          <cell r="D2922">
            <v>16398</v>
          </cell>
        </row>
        <row r="2923">
          <cell r="B2923">
            <v>12481</v>
          </cell>
          <cell r="C2923" t="str">
            <v>ESPESOR DE LA PELÍCULA DE ASFALTO EN MEZCLAS BITUMINOSAS. Norma técnica: INVE 741-13</v>
          </cell>
          <cell r="D2923">
            <v>119000</v>
          </cell>
        </row>
        <row r="2924">
          <cell r="B2924">
            <v>12482</v>
          </cell>
          <cell r="C2924" t="str">
            <v>GORRO DESECHABLE COFIA BLANCO_(Según Apéndice Bioseguridad Covid 19)</v>
          </cell>
          <cell r="D2924">
            <v>210</v>
          </cell>
        </row>
        <row r="2925">
          <cell r="B2925">
            <v>12483</v>
          </cell>
          <cell r="C2925" t="str">
            <v>FORMALETA CONCRETO AUTOCOMPACTANTE</v>
          </cell>
          <cell r="D2925">
            <v>863</v>
          </cell>
        </row>
        <row r="2926">
          <cell r="B2926">
            <v>12484</v>
          </cell>
          <cell r="C2926" t="str">
            <v>FORMALETA CONCRETO MASIVO</v>
          </cell>
          <cell r="D2926">
            <v>863</v>
          </cell>
        </row>
        <row r="2927">
          <cell r="B2927">
            <v>12485</v>
          </cell>
          <cell r="C2927" t="str">
            <v>TELEHANDLER - CARGA MÁXIMA DE 4 A 5 TONELADAS - INCLUYE OPERARIO Y COMBUSTIBLE</v>
          </cell>
          <cell r="D2927">
            <v>195287</v>
          </cell>
        </row>
        <row r="2928">
          <cell r="B2928">
            <v>12486</v>
          </cell>
          <cell r="C2928" t="str">
            <v>FORMALETAS DESLIZANTES</v>
          </cell>
          <cell r="D2928">
            <v>876</v>
          </cell>
        </row>
        <row r="2929">
          <cell r="B2929">
            <v>12487</v>
          </cell>
          <cell r="C2929" t="str">
            <v>ADOQUIN RECTANGULAR RANURADO EN CONCRETO A28 200mm x 100mm. CARTILLA-003</v>
          </cell>
          <cell r="D2929">
            <v>1503</v>
          </cell>
        </row>
        <row r="2930">
          <cell r="B2930">
            <v>12488</v>
          </cell>
          <cell r="C2930" t="str">
            <v>COMPACTADOR VIBRATORIO MONOCILÍNDRICO MANUAL (BENITIN) - POTENCIA DE 4.8 A 5.9 HP - INCLUYE OPERARIO Y COMBUSTIBLE</v>
          </cell>
          <cell r="D2930">
            <v>154187</v>
          </cell>
        </row>
        <row r="2931">
          <cell r="B2931">
            <v>12489</v>
          </cell>
          <cell r="C2931" t="str">
            <v>ADOQUIN TIPO I EN ARCILLA A29 210 mm x 145 mm.  CARTILLA-004</v>
          </cell>
          <cell r="D2931">
            <v>800</v>
          </cell>
        </row>
        <row r="2932">
          <cell r="B2932">
            <v>12490</v>
          </cell>
          <cell r="C2932" t="str">
            <v>PISOS DE ESCALERA EN MATERIAL SINTÉTICO (e= 25mm), EN PUENTES PEATONALES PROTOTIPO PARA BOGOTÁ D.C. Norma Tecnica ET-2018 - 118</v>
          </cell>
          <cell r="D2932">
            <v>1240282</v>
          </cell>
        </row>
        <row r="2933">
          <cell r="B2933">
            <v>12491</v>
          </cell>
          <cell r="C2933" t="str">
            <v>COMPACTADOR VIBRATORIO BICILÍNDRICO MANUAL (BENITIN) - POTENCIA DE 7.5 A 8.6 HP - INCLUYE OPERARIO Y COMBUSTIBLE</v>
          </cell>
          <cell r="D2933">
            <v>312245</v>
          </cell>
        </row>
        <row r="2934">
          <cell r="B2934">
            <v>12492</v>
          </cell>
          <cell r="C2934" t="str">
            <v>EXCAVADORA MEDIANA SOBRE ORUGAS - MASA DE 18,5 A 23 TONELADAS - INCLUYE OPERARIO Y COMBUSTIBLE</v>
          </cell>
          <cell r="D2934">
            <v>218960</v>
          </cell>
        </row>
        <row r="2935">
          <cell r="B2935">
            <v>12493</v>
          </cell>
          <cell r="C2935" t="str">
            <v>EXCAVADORA GRANDE SOBRE ORUGAS  - MASA DE 33 A 37 TONELADAS - INCLUYE OPERARIO Y COMBUSTIBLE</v>
          </cell>
          <cell r="D2935">
            <v>256802</v>
          </cell>
        </row>
        <row r="2936">
          <cell r="B2936">
            <v>12494</v>
          </cell>
          <cell r="C2936" t="str">
            <v>EXCAVADORA PEQUEÑA SOBRE ORUGAS - MASA DE 13 A 17 TONELADAS - INCLUYE OPERARIO Y COMBUSTIBLE</v>
          </cell>
          <cell r="D2936">
            <v>199248</v>
          </cell>
        </row>
        <row r="2937">
          <cell r="B2937">
            <v>12495</v>
          </cell>
          <cell r="C2937" t="str">
            <v>MINIEXCAVADORA SOBRE ORUGAS -  MASA DE 4 A 5 TONELADAS - INCLUYE OPERARIO Y COMBUSTIBLE</v>
          </cell>
          <cell r="D2937">
            <v>68384</v>
          </cell>
        </row>
        <row r="2938">
          <cell r="B2938">
            <v>12496</v>
          </cell>
          <cell r="C2938" t="str">
            <v>TAPABOCAS DESECHABLE. _(Según Apéndice Bioseguridad Covid 19_V1 y V2)</v>
          </cell>
          <cell r="D2938">
            <v>300</v>
          </cell>
        </row>
        <row r="2939">
          <cell r="B2939">
            <v>12497</v>
          </cell>
          <cell r="C2939" t="str">
            <v>DISPENSADOR DE JABÓN LÍQUIDO O GEL ANTIBACTERIAL - ALCOHOL, CON PEDAL METÁLICO_(Según Apéndice Bioseguridad Covid 19_V2)</v>
          </cell>
          <cell r="D2939">
            <v>70000</v>
          </cell>
        </row>
        <row r="2940">
          <cell r="B2940">
            <v>12498</v>
          </cell>
          <cell r="C2940" t="str">
            <v>ALCOHOL ANTISÉPTICO (ALCOHOL AL 70%)._(Según Apéndice Bioseguridad Covid 19_V1 y V2)</v>
          </cell>
          <cell r="D2940">
            <v>20200</v>
          </cell>
        </row>
        <row r="2941">
          <cell r="B2941">
            <v>12499</v>
          </cell>
          <cell r="C2941" t="str">
            <v>DISPENSADOR DE JABÓN METÁLICO DE 1 LT_(Según Apéndice Bioseguridad Covid 19_V1)</v>
          </cell>
          <cell r="D2941">
            <v>83950</v>
          </cell>
        </row>
        <row r="2942">
          <cell r="B2942">
            <v>12500</v>
          </cell>
          <cell r="C2942" t="str">
            <v>AGUA._(Según Apéndice Bioseguridad Covid 19_V1 y V2)</v>
          </cell>
          <cell r="D2942">
            <v>21</v>
          </cell>
        </row>
        <row r="2943">
          <cell r="B2943">
            <v>12501</v>
          </cell>
          <cell r="C2943" t="str">
            <v>CHALECO SENCILLO EN DRIL SIN LOGO DOS BOLSILLOS._(Según Apéndice Bioseguridad Covid 19_V1 y V2)</v>
          </cell>
          <cell r="D2943">
            <v>29000</v>
          </cell>
        </row>
        <row r="2944">
          <cell r="B2944">
            <v>12502</v>
          </cell>
          <cell r="C2944" t="str">
            <v>MASCARILLA DESECHABLE_(Según Apéndice Bioseguridad Covid 19_V1 y V2)</v>
          </cell>
          <cell r="D2944">
            <v>620</v>
          </cell>
        </row>
        <row r="2945">
          <cell r="B2945">
            <v>12503</v>
          </cell>
          <cell r="C2945" t="str">
            <v>MESA PLÁSTICA DE 0.72m x 0.72m x 0.72m._(Según Apéndice Bioseguridad Covid 19_V1 y V2)</v>
          </cell>
          <cell r="D2945">
            <v>69706</v>
          </cell>
        </row>
        <row r="2946">
          <cell r="B2946">
            <v>12504</v>
          </cell>
          <cell r="C2946" t="str">
            <v>SILLA PLÁSTICA SIN BRAZOS._(Según Apéndice Bioseguridad Covid 19_V1 y V2)</v>
          </cell>
          <cell r="D2946">
            <v>19766</v>
          </cell>
        </row>
        <row r="2947">
          <cell r="B2947">
            <v>12505</v>
          </cell>
          <cell r="C2947" t="str">
            <v>DISPENSADOR PLÁSTICO DE TOALLAS TIPO Z_(Según Apéndice Bioseguridad Covid 19_V1 y V2)</v>
          </cell>
          <cell r="D2947">
            <v>36681</v>
          </cell>
        </row>
        <row r="2948">
          <cell r="B2948">
            <v>12506</v>
          </cell>
          <cell r="C2948" t="str">
            <v>OVEROL EN DRILL DOS PIEZAS, CAMISA Y PANTALÓN._(Según Apéndice Bioseguridad Covid 19_V1 y V2)</v>
          </cell>
          <cell r="D2948">
            <v>37395</v>
          </cell>
        </row>
        <row r="2949">
          <cell r="B2949">
            <v>12507</v>
          </cell>
          <cell r="C2949" t="str">
            <v>BAÑO TIPO FLUSHING - ALQUILER MANTENIMIENTO Y ASEO DE BAÑOS PORTÁTILES VIP MENSUAL_(Según Apéndice Bioseguridad Covid 19_V1 y V2)</v>
          </cell>
          <cell r="D2949">
            <v>452200</v>
          </cell>
        </row>
        <row r="2950">
          <cell r="B2950">
            <v>12508</v>
          </cell>
          <cell r="C2950" t="str">
            <v>OVEROL TYVEK BLANCO._(Según Apéndice Bioseguridad Covid 19_V1 y V2)</v>
          </cell>
          <cell r="D2950">
            <v>19500</v>
          </cell>
        </row>
        <row r="2951">
          <cell r="B2951">
            <v>12509</v>
          </cell>
          <cell r="C2951" t="str">
            <v>ENTIBADO CONTINUO EN CAJONES DE ACERO (E1A - E1B), PROFUNDIDAD DE EXCAVACIÓN: H &lt;= 3.00 M</v>
          </cell>
          <cell r="D2951">
            <v>135660</v>
          </cell>
        </row>
        <row r="2952">
          <cell r="B2952">
            <v>12510</v>
          </cell>
          <cell r="C2952" t="str">
            <v>ALQUILER ENTIBADO DESLIZANTE E2, RANGO PROFUNDIDAD DE EXCAVACIÓN: 4.8 M &lt; H &lt;= 7.20 M</v>
          </cell>
          <cell r="D2952">
            <v>149940</v>
          </cell>
        </row>
        <row r="2953">
          <cell r="B2953">
            <v>12511</v>
          </cell>
          <cell r="C2953" t="str">
            <v>MALLA TEXTIL EN POLIESTER DE 2,8m X 7,0m CON SUBLIMACIÓN EN EL TOTAL DE LA SUPERFICIE Y REFUERZO EXTERNO EN REATA PARA TENSAR, Y OJALES EN REATA CADA 75cm, INCLUYE TRANSPORTE</v>
          </cell>
          <cell r="D2953">
            <v>1018851</v>
          </cell>
        </row>
        <row r="2954">
          <cell r="B2954">
            <v>12512</v>
          </cell>
          <cell r="C2954" t="str">
            <v>FUMIGADORA DE ESPALDA. ASPERSOR BOMBA MANUAL 20 LITROS. DESINFECCIÓN._(Según Apéndice Bioseguridad Covid 19_V3)</v>
          </cell>
          <cell r="D2954">
            <v>79748</v>
          </cell>
        </row>
        <row r="2955">
          <cell r="B2955">
            <v>12513</v>
          </cell>
          <cell r="C2955" t="str">
            <v>HIPOCLORITO AL 5%._(Según Apéndice Bioseguridad Covid 19_V3)</v>
          </cell>
          <cell r="D2955">
            <v>1902</v>
          </cell>
        </row>
        <row r="2956">
          <cell r="B2956">
            <v>12514</v>
          </cell>
          <cell r="C2956" t="str">
            <v>JABÓN LIQUIDO PARA MANOS._(Según Apéndice Bioseguridad Covid 19_V3)</v>
          </cell>
          <cell r="D2956">
            <v>20500</v>
          </cell>
        </row>
        <row r="2957">
          <cell r="B2957">
            <v>12515</v>
          </cell>
          <cell r="C2957" t="str">
            <v>CARROTANQUE IRRIGADOR DE AGUA-VIAJE._(Según Apéndice Bioseguridad Covid 19_V3)</v>
          </cell>
          <cell r="D2957">
            <v>210000</v>
          </cell>
        </row>
        <row r="2958">
          <cell r="B2958">
            <v>12516</v>
          </cell>
          <cell r="C2958" t="str">
            <v>CHALECO REFLECTIVO EN TELA._(Según Apéndice Bioseguridad Covid 19_V3)</v>
          </cell>
          <cell r="D2958">
            <v>10900</v>
          </cell>
        </row>
        <row r="2959">
          <cell r="B2959">
            <v>12517</v>
          </cell>
          <cell r="C2959" t="str">
            <v>TOALLAS DE PAPEL PARA MANOS. TIPO Z. DOBLE HOJA. (PAQUETE 150 HOJAS._(Según Apéndice Bioseguridad Covid 19_V3)</v>
          </cell>
          <cell r="D2959">
            <v>4454</v>
          </cell>
        </row>
        <row r="2960">
          <cell r="B2960">
            <v>12518</v>
          </cell>
          <cell r="C2960" t="str">
            <v>LAVAMANOS PORTATIL DE PEDAL TIPO MANOS LIBRES._(Según Apéndice Bioseguridad Covid 19_V3)</v>
          </cell>
          <cell r="D2960">
            <v>882353</v>
          </cell>
        </row>
        <row r="2961">
          <cell r="B2961">
            <v>12519</v>
          </cell>
          <cell r="C2961" t="str">
            <v>RECOLECCION, TRANSPORTE Y DISPOSICION DE RESIDUOS LÍQUIDOS PROVENIENTES DE LAVAMANOS PORTATILES. (INCLUYE EQUIPO DE SUCCIÓN)_(Según Apéndice Bioseguridad Covid 19_V3)</v>
          </cell>
          <cell r="D2961">
            <v>250000</v>
          </cell>
        </row>
        <row r="2962">
          <cell r="B2962">
            <v>12520</v>
          </cell>
          <cell r="C2962" t="str">
            <v>TAPABOCAS DESECHABLE._(Según Apéndice Bioseguridad Covid 19_V3)</v>
          </cell>
          <cell r="D2962">
            <v>300</v>
          </cell>
        </row>
        <row r="2963">
          <cell r="B2963">
            <v>12521</v>
          </cell>
          <cell r="C2963" t="str">
            <v>MASCARILLA DESECHABLE._(Según Apéndice Bioseguridad Covid 19_V3)</v>
          </cell>
          <cell r="D2963">
            <v>620</v>
          </cell>
        </row>
        <row r="2964">
          <cell r="B2964">
            <v>12522</v>
          </cell>
          <cell r="C2964" t="str">
            <v>DISPENSADOR PLÁSTICO DE TOALLAS TIPO Z._(Según Apéndice Bioseguridad Covid 19_V3)</v>
          </cell>
          <cell r="D2964">
            <v>36681</v>
          </cell>
        </row>
        <row r="2965">
          <cell r="B2965">
            <v>12523</v>
          </cell>
          <cell r="C2965" t="str">
            <v>OVEROL EN DRILL DOS PIEZAS, CAMISA Y PANTALÓN._(Según Apéndice Bioseguridad Covid 19_V3)</v>
          </cell>
          <cell r="D2965">
            <v>37395</v>
          </cell>
        </row>
        <row r="2966">
          <cell r="B2966">
            <v>12524</v>
          </cell>
          <cell r="C2966" t="str">
            <v>ALCOHOL GLICERINADO 70%._(Según Apéndice Bioseguridad Covid 19_V3)</v>
          </cell>
          <cell r="D2966">
            <v>8218</v>
          </cell>
        </row>
        <row r="2967">
          <cell r="B2967">
            <v>12525</v>
          </cell>
          <cell r="C2967" t="str">
            <v>DISPENSADOR DE JABÓN LÍQUIDO O ALCOHOL GLICERINADO, CON PEDAL METÁLICO._(Según Apéndice Bioseguridad Covid 19_V3)</v>
          </cell>
          <cell r="D2967">
            <v>70000</v>
          </cell>
        </row>
        <row r="2968">
          <cell r="B2968">
            <v>12526</v>
          </cell>
          <cell r="C2968" t="str">
            <v>AGUA (Según Apéndice Bioseguridad Covid 19_V3)</v>
          </cell>
          <cell r="D2968">
            <v>21</v>
          </cell>
        </row>
        <row r="2969">
          <cell r="B2969">
            <v>12529</v>
          </cell>
          <cell r="C2969" t="str">
            <v>CICLOPARQUEADERO PORTAL SUR Y PORTAL SUBA - SUMINISTRO Y PLANTACION DE ARBOL, ESPECIE MANO DE OSO H=1.5M. INCLUYE SIEMBRA, TIERRA, ABONO, TUTOR Y TRANSPORTE</v>
          </cell>
          <cell r="D2969">
            <v>200000</v>
          </cell>
        </row>
        <row r="2970">
          <cell r="B2970">
            <v>12530</v>
          </cell>
          <cell r="C2970" t="str">
            <v>CICLOPARQUEADERO PORTAL SUR Y PORTAL SUBA - JUEGO DE FERULAS INMOVILIZADORAS CARTON PLAST ADULTO POR UNIDAD CON CORREAS DE SUJECION Y CIERRE EN VELCRO (INCLUYE VELCRO, CINCO PIEZAS, PIERNA, TOBILLO, BRAZO, MUÑECA Y CUELLO)</v>
          </cell>
          <cell r="D2970">
            <v>17010</v>
          </cell>
        </row>
        <row r="2971">
          <cell r="B2971">
            <v>12531</v>
          </cell>
          <cell r="C2971"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D2971">
            <v>6189637</v>
          </cell>
        </row>
        <row r="2972">
          <cell r="B2972">
            <v>12532</v>
          </cell>
          <cell r="C2972"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D2972">
            <v>10001027</v>
          </cell>
        </row>
        <row r="2973">
          <cell r="B2973">
            <v>12533</v>
          </cell>
          <cell r="C2973" t="str">
            <v>CICLOPARQUEADERO PORTAL SUR Y PORTAL SUBA - CORTAFUEGO HORIZONTAL PUSH CON CERRADURA EXTERIOR</v>
          </cell>
          <cell r="D2973">
            <v>574900</v>
          </cell>
        </row>
        <row r="2974">
          <cell r="B2974">
            <v>12534</v>
          </cell>
          <cell r="C2974" t="str">
            <v>CICLOPARQUEADERO PORTAL SUR Y PORTAL SUBA - CERRADURA BOWERY COLLIN POMO CROMO MATE</v>
          </cell>
          <cell r="D2974">
            <v>45423</v>
          </cell>
        </row>
        <row r="2975">
          <cell r="B2975">
            <v>12535</v>
          </cell>
          <cell r="C2975" t="str">
            <v>CICLOPARQUEADERO PORTAL SUR Y PORTAL SUBA - ALFAJIA 16 CMS MATE (D1) 6 MTS</v>
          </cell>
          <cell r="D2975">
            <v>18453</v>
          </cell>
        </row>
        <row r="2976">
          <cell r="B2976">
            <v>12536</v>
          </cell>
          <cell r="C2976" t="str">
            <v>CICLOPARQUEADERO PORTAL SUR Y PORTAL SUBA - DUPLICADOR VERTICAL DE PARQUEO PARA BICICLETAS</v>
          </cell>
          <cell r="D2976">
            <v>2165800</v>
          </cell>
        </row>
        <row r="2977">
          <cell r="B2977">
            <v>12537</v>
          </cell>
          <cell r="C2977" t="str">
            <v>CICLOPARQUEADERO PORTAL SUR Y PORTAL SUBA - TUBO EMT DE 1/2"</v>
          </cell>
          <cell r="D2977">
            <v>17000</v>
          </cell>
        </row>
        <row r="2978">
          <cell r="B2978">
            <v>12538</v>
          </cell>
          <cell r="C2978" t="str">
            <v>CICLOPARQUEADERO PORTAL SUR Y PORTAL SUBA - TERMINAL EMT DE 1/2"</v>
          </cell>
          <cell r="D2978">
            <v>1006</v>
          </cell>
        </row>
        <row r="2979">
          <cell r="B2979">
            <v>12539</v>
          </cell>
          <cell r="C2979" t="str">
            <v>CICLOPARQUEADERO PORTAL SUR Y PORTAL SUBA - UNION EMT 1/2"</v>
          </cell>
          <cell r="D2979">
            <v>1006</v>
          </cell>
        </row>
        <row r="2980">
          <cell r="B2980">
            <v>12540</v>
          </cell>
          <cell r="C2980" t="str">
            <v>CICLOPARQUEADERO PORTAL SUR Y PORTAL SUBA - SOPORTE PARA TUBO DE 1/2"</v>
          </cell>
          <cell r="D2980">
            <v>357</v>
          </cell>
        </row>
        <row r="2981">
          <cell r="B2981">
            <v>12541</v>
          </cell>
          <cell r="C2981" t="str">
            <v>CICLOPARQUEADERO PORTAL SUR Y PORTAL SUBA - CONECTOR DE RESORTE</v>
          </cell>
          <cell r="D2981">
            <v>480</v>
          </cell>
        </row>
        <row r="2982">
          <cell r="B2982">
            <v>12542</v>
          </cell>
          <cell r="C2982" t="str">
            <v>CICLOPARQUEADERO PORTAL SUR Y PORTAL SUBA - EXTRACTOR</v>
          </cell>
          <cell r="D2982">
            <v>41650</v>
          </cell>
        </row>
        <row r="2983">
          <cell r="B2983">
            <v>12543</v>
          </cell>
          <cell r="C2983" t="str">
            <v xml:space="preserve">CICLOPARQUEADERO PORTAL SUR Y PORTAL SUBA - CAJA METALICA DE PASO 20CM X 20CM X 10CM </v>
          </cell>
          <cell r="D2983">
            <v>22677</v>
          </cell>
        </row>
        <row r="2984">
          <cell r="B2984">
            <v>12544</v>
          </cell>
          <cell r="C2984" t="str">
            <v>CICLOPARQUEADERO PORTAL SUR Y PORTAL SUBA - TELERRUPTOR MONOPOLAR 16A</v>
          </cell>
          <cell r="D2984">
            <v>17255</v>
          </cell>
        </row>
        <row r="2985">
          <cell r="B2985">
            <v>12545</v>
          </cell>
          <cell r="C2985" t="str">
            <v>CICLOPARQUEADERO PORTAL SUR Y PORTAL SUBA - LAMPARA ROTATIVA LED ROJA 110/220VAC</v>
          </cell>
          <cell r="D2985">
            <v>118550</v>
          </cell>
        </row>
        <row r="2986">
          <cell r="B2986">
            <v>12546</v>
          </cell>
          <cell r="C2986" t="str">
            <v>CICLOPARQUEADERO PORTAL SUR Y PORTAL SUBA - REGLETA PLÁSTICA CONEXIÓN 15A</v>
          </cell>
          <cell r="D2986">
            <v>6490</v>
          </cell>
        </row>
        <row r="2987">
          <cell r="B2987">
            <v>12547</v>
          </cell>
          <cell r="C2987" t="str">
            <v>CICLOPARQUEADERO PORTAL SUR Y PORTAL SUBA - SUICHE METÁLICO PULSADOR MOMENTÁNEO DE 12MM PARA EXTERIOR CON ILUMINACIÓN VERDE 12-24V</v>
          </cell>
          <cell r="D2987">
            <v>6545</v>
          </cell>
        </row>
        <row r="2988">
          <cell r="B2988">
            <v>12548</v>
          </cell>
          <cell r="C2988" t="str">
            <v>CICLOPARQUEADERO PORTAL SUR Y PORTAL SUBA - BREAKER INDUSTRIAL TRIFASICO 100A</v>
          </cell>
          <cell r="D2988">
            <v>130000</v>
          </cell>
        </row>
        <row r="2989">
          <cell r="B2989">
            <v>12549</v>
          </cell>
          <cell r="C2989" t="str">
            <v>CICLOPARQUEADERO PORTAL SUR Y PORTAL SUBA - CAJA PASO 40X40X20 C20</v>
          </cell>
          <cell r="D2989">
            <v>81396</v>
          </cell>
        </row>
        <row r="2990">
          <cell r="B2990">
            <v>12550</v>
          </cell>
          <cell r="C2990" t="str">
            <v>CICLOPARQUEADERO PORTAL SUR Y PORTAL SUBA - INSPECCIÓN REGLAMENTARIA RETIE CICLOPARQUEADERO PORTAL SUR</v>
          </cell>
          <cell r="D2990">
            <v>2499000</v>
          </cell>
        </row>
        <row r="2991">
          <cell r="B2991">
            <v>12551</v>
          </cell>
          <cell r="C2991" t="str">
            <v xml:space="preserve">CICLOPARQUEADERO PORTAL SUR Y PORTAL SUBA - INSPECCION RETILAP INTERNAS BASICAS CICLOPARQUEADERO </v>
          </cell>
          <cell r="D2991">
            <v>1904000</v>
          </cell>
        </row>
        <row r="2992">
          <cell r="B2992">
            <v>12552</v>
          </cell>
          <cell r="C2992" t="str">
            <v xml:space="preserve">CICLOPARQUEADERO PORTAL SUR Y PORTAL SUBA - INSPECCION RETIE USO FINAL BASICAS CICLOPARQUEADERO </v>
          </cell>
          <cell r="D2992">
            <v>1904000</v>
          </cell>
        </row>
        <row r="2993">
          <cell r="B2993">
            <v>12553</v>
          </cell>
          <cell r="C2993" t="str">
            <v>CICLOPARQUEADERO PORTAL SUR Y PORTAL SUBA - LAMPARA LED HERMETICA 50W LUZ BLANCA 100-277V5300</v>
          </cell>
          <cell r="D2993">
            <v>157900</v>
          </cell>
        </row>
        <row r="2994">
          <cell r="B2994">
            <v>12554</v>
          </cell>
          <cell r="C2994" t="str">
            <v>CICLOPARQUEADERO PORTAL SUR Y PORTAL SUBA - PANEL LED DE INCRUSTAR 12W</v>
          </cell>
          <cell r="D2994">
            <v>15000</v>
          </cell>
        </row>
        <row r="2995">
          <cell r="B2995">
            <v>12555</v>
          </cell>
          <cell r="C2995" t="str">
            <v>CICLOPARQUEADERO PORTAL SUR Y PORTAL SUBA - LUMINARIA EMERGENCIA 4W</v>
          </cell>
          <cell r="D2995">
            <v>81432</v>
          </cell>
        </row>
        <row r="2996">
          <cell r="B2996">
            <v>12556</v>
          </cell>
          <cell r="C2996" t="str">
            <v>CICLOPARQUEADERO PORTAL SUR Y PORTAL SUBA - SOPORTE PARA TUBERIA DE 3/4"</v>
          </cell>
          <cell r="D2996">
            <v>300</v>
          </cell>
        </row>
        <row r="2997">
          <cell r="B2997">
            <v>12557</v>
          </cell>
          <cell r="C2997" t="str">
            <v>CICLOPARQUEADERO PORTAL SUR Y PORTAL SUBA - PATCH PANEL 24 CAT 6A (ENSAMBLE HERRAJE + JACK) AMP</v>
          </cell>
          <cell r="D2997">
            <v>380098</v>
          </cell>
        </row>
        <row r="2998">
          <cell r="B2998">
            <v>12558</v>
          </cell>
          <cell r="C2998" t="str">
            <v>CICLOPARQUEADERO PORTAL SUR Y PORTAL SUBA - CAJA PASO 15X15X10</v>
          </cell>
          <cell r="D2998">
            <v>17993</v>
          </cell>
        </row>
        <row r="2999">
          <cell r="B2999">
            <v>12559</v>
          </cell>
          <cell r="C2999" t="str">
            <v>CICLOPARQUEADERO PORTAL SUR Y PORTAL SUBA - CAJA DE PASO DE 10X15X7 CM</v>
          </cell>
          <cell r="D2999">
            <v>12400</v>
          </cell>
        </row>
        <row r="3000">
          <cell r="B3000">
            <v>12560</v>
          </cell>
          <cell r="C3000" t="str">
            <v>CICLOPARQUEADERO PORTAL SUR Y PORTAL SUBA - MULTITOMA PARA RACK 8 SALIDAS</v>
          </cell>
          <cell r="D3000">
            <v>55000</v>
          </cell>
        </row>
        <row r="3001">
          <cell r="B3001">
            <v>12561</v>
          </cell>
          <cell r="C3001" t="str">
            <v>CICLOPARQUEADERO PORTAL SUR Y PORTAL SUBA - DERECHOS DE CONEXIÓN VANTI - INCLUYE MEDIDOR G16 (25M3/H)</v>
          </cell>
          <cell r="D3001">
            <v>2597034</v>
          </cell>
        </row>
        <row r="3002">
          <cell r="B3002">
            <v>12562</v>
          </cell>
          <cell r="C3002" t="str">
            <v>CICLOPARQUEADERO PORTAL SUR Y PORTAL SUBA - TERMINAL PVC DE 1/2"</v>
          </cell>
          <cell r="D3002">
            <v>298</v>
          </cell>
        </row>
        <row r="3003">
          <cell r="B3003">
            <v>12564</v>
          </cell>
          <cell r="C3003" t="str">
            <v xml:space="preserve"> PATIO ZONAL EL GACO: ADAPTADOR HEMBRA EN COBRE DE 1/2"</v>
          </cell>
          <cell r="D3003">
            <v>3700</v>
          </cell>
        </row>
        <row r="3004">
          <cell r="B3004">
            <v>12565</v>
          </cell>
          <cell r="C3004" t="str">
            <v>PATIO ZONAL EL GACO: SELLANTE GAS DE FUERZA MEDIA</v>
          </cell>
          <cell r="D3004">
            <v>6600</v>
          </cell>
        </row>
        <row r="3005">
          <cell r="B3005">
            <v>12566</v>
          </cell>
          <cell r="C3005" t="str">
            <v xml:space="preserve"> PATIO ZONAL EL GACO: SOLDADURA DE PLATA</v>
          </cell>
          <cell r="D3005">
            <v>1401</v>
          </cell>
        </row>
        <row r="3006">
          <cell r="B3006">
            <v>12567</v>
          </cell>
          <cell r="C3006" t="str">
            <v xml:space="preserve"> PATIO ZONAL EL GACO: CONDUFLEX PLÁSTICO DE 3/4"</v>
          </cell>
          <cell r="D3006">
            <v>2300</v>
          </cell>
        </row>
        <row r="3007">
          <cell r="B3007">
            <v>12568</v>
          </cell>
          <cell r="C3007" t="str">
            <v>PATIO ZONAL EL GACO: CONDUFLEX PLÁSTICO DE 1/2"</v>
          </cell>
          <cell r="D3007">
            <v>1334</v>
          </cell>
        </row>
        <row r="3008">
          <cell r="B3008">
            <v>12569</v>
          </cell>
          <cell r="C3008" t="str">
            <v xml:space="preserve"> PATIO ZONAL EL GACO: ARBUSTO TIPO SIETE CUEROS/NAZARENO DE ALTURA 60-70CM</v>
          </cell>
          <cell r="D3008">
            <v>29750</v>
          </cell>
        </row>
        <row r="3009">
          <cell r="B3009">
            <v>12570</v>
          </cell>
          <cell r="C3009" t="str">
            <v xml:space="preserve"> PATIO ZONAL EL GACO: LADRILLO BLOQUE ESTRUCTURAL NO. 12  ( 39 X 19 X 12)CM. (MATERIAL PUESTO EN OBRA)</v>
          </cell>
          <cell r="D3009">
            <v>2011</v>
          </cell>
        </row>
        <row r="3010">
          <cell r="B3010">
            <v>12571</v>
          </cell>
          <cell r="C3010" t="str">
            <v xml:space="preserve"> PATIO ZONAL EL GACO: MORTERO SECO 40 KG (PARA AFINADO SIMPLE)</v>
          </cell>
          <cell r="D3010">
            <v>388</v>
          </cell>
        </row>
        <row r="3011">
          <cell r="B3011">
            <v>12572</v>
          </cell>
          <cell r="C3011" t="str">
            <v xml:space="preserve"> PATIO ZONAL EL GACO: LUMINARIA LED EMERGENCIA R12 x 1.6W</v>
          </cell>
          <cell r="D3011">
            <v>95179</v>
          </cell>
        </row>
        <row r="3012">
          <cell r="B3012">
            <v>12573</v>
          </cell>
          <cell r="C3012" t="str">
            <v xml:space="preserve"> PATIO ZONAL EL GACO: SILICONA ANTIHONGOS TRANSPARENTE </v>
          </cell>
          <cell r="D3012">
            <v>10900</v>
          </cell>
        </row>
        <row r="3013">
          <cell r="B3013">
            <v>12574</v>
          </cell>
          <cell r="C3013" t="str">
            <v xml:space="preserve"> PATIO ZONAL EL GACO: CINTA AISLANTE 19mm</v>
          </cell>
          <cell r="D3013">
            <v>895</v>
          </cell>
        </row>
        <row r="3014">
          <cell r="B3014">
            <v>12575</v>
          </cell>
          <cell r="C3014" t="str">
            <v>PATIO ZONAL EL GACO - TUBERIA ACERO SCH40 1 1/4"</v>
          </cell>
          <cell r="D3014">
            <v>39626</v>
          </cell>
        </row>
        <row r="3015">
          <cell r="B3015">
            <v>12576</v>
          </cell>
          <cell r="C3015" t="str">
            <v xml:space="preserve"> PATIO ZONAL EL GACO: LUMINARIA LED HERMETICA 50W DL		</v>
          </cell>
          <cell r="D3015">
            <v>132999</v>
          </cell>
        </row>
        <row r="3016">
          <cell r="B3016">
            <v>12577</v>
          </cell>
          <cell r="C3016" t="str">
            <v>PATIO ZONAL EL GACO - TUBERIA ACERO SCH40 2 1/2"</v>
          </cell>
          <cell r="D3016">
            <v>81852</v>
          </cell>
        </row>
        <row r="3017">
          <cell r="B3017">
            <v>12578</v>
          </cell>
          <cell r="C3017" t="str">
            <v>PATIO ZONAL EL GACO - TUBERIA PVC C-900 DR-18 Ø=4", PRESIÓN DE TRABAJO=235 PSI.</v>
          </cell>
          <cell r="D3017">
            <v>95315</v>
          </cell>
        </row>
        <row r="3018">
          <cell r="B3018">
            <v>12579</v>
          </cell>
          <cell r="C3018" t="str">
            <v>PATIO ZONAL EL GACO - TUBERIA PVC C-900 DR-18 Ø=6", PRESIÓN DE TRABAJO=235 PSI.</v>
          </cell>
          <cell r="D3018">
            <v>205498</v>
          </cell>
        </row>
        <row r="3019">
          <cell r="B3019">
            <v>12580</v>
          </cell>
          <cell r="C3019" t="str">
            <v xml:space="preserve"> PATIO ZONAL EL GACO: TORNILLO CHAZO PUNTILLA 1/4"</v>
          </cell>
          <cell r="D3019">
            <v>118</v>
          </cell>
        </row>
        <row r="3020">
          <cell r="B3020">
            <v>12581</v>
          </cell>
          <cell r="C3020" t="str">
            <v>PATIO ZONAL EL GACO - TEE HD EXTREMO JUNTA MECANICA 6"x6"x6", PARA PVC C-900.</v>
          </cell>
          <cell r="D3020">
            <v>772629</v>
          </cell>
        </row>
        <row r="3021">
          <cell r="B3021">
            <v>12582</v>
          </cell>
          <cell r="C3021" t="str">
            <v xml:space="preserve"> PATIO ZONAL EL GACO: LISTÓN ESPARTA MULTICOLOR CARA UNICA 15 x 45 CM</v>
          </cell>
          <cell r="D3021">
            <v>7800</v>
          </cell>
        </row>
        <row r="3022">
          <cell r="B3022">
            <v>12583</v>
          </cell>
          <cell r="C3022" t="str">
            <v>PATIO ZONAL EL GACO - TEE HD EXTREMO JUNTA MECANICA REDUCIDA 6"X6"X4", PARA PVC C-900.</v>
          </cell>
          <cell r="D3022">
            <v>589050</v>
          </cell>
        </row>
        <row r="3023">
          <cell r="B3023">
            <v>12584</v>
          </cell>
          <cell r="C3023" t="str">
            <v>PATIO ZONAL EL GACO - TEE HD EXTREMO JUNTA MECANICA 4"X4"X4", PARA PVC C-900.</v>
          </cell>
          <cell r="D3023">
            <v>425636</v>
          </cell>
        </row>
        <row r="3024">
          <cell r="B3024">
            <v>12585</v>
          </cell>
          <cell r="C3024" t="str">
            <v>PATIO ZONAL EL GACO - CODO HD EXTREMO JUNTA MECANICA  90°X6"</v>
          </cell>
          <cell r="D3024">
            <v>531930</v>
          </cell>
        </row>
        <row r="3025">
          <cell r="B3025">
            <v>12586</v>
          </cell>
          <cell r="C3025" t="str">
            <v>PATIO ZONAL EL GACO - CODO HD EXTREMO JUNTA MECANICA 90°X4"</v>
          </cell>
          <cell r="D3025">
            <v>372470</v>
          </cell>
        </row>
        <row r="3026">
          <cell r="B3026">
            <v>12587</v>
          </cell>
          <cell r="C3026" t="str">
            <v>PATIO ZONAL EL GACO - CODO HD EXTREMO JUNTA MECANICA 45°X6"</v>
          </cell>
          <cell r="D3026">
            <v>355810</v>
          </cell>
        </row>
        <row r="3027">
          <cell r="B3027">
            <v>12588</v>
          </cell>
          <cell r="C3027" t="str">
            <v xml:space="preserve"> PATIO ZONAL EL GACO: LED REFLECTOR JETA 50W DL</v>
          </cell>
          <cell r="D3027">
            <v>52000</v>
          </cell>
        </row>
        <row r="3028">
          <cell r="B3028">
            <v>12589</v>
          </cell>
          <cell r="C3028" t="str">
            <v>PATIO ZONAL EL GACO - REDUCCIÓN HD EXTREMO JUNTA MECANICA  Ø6"X4"</v>
          </cell>
          <cell r="D3028">
            <v>177533</v>
          </cell>
        </row>
        <row r="3029">
          <cell r="B3029">
            <v>12590</v>
          </cell>
          <cell r="C3029" t="str">
            <v xml:space="preserve"> PATIO ZONAL EL GACO: PEGANTE PEGACOR MAX BLANCO</v>
          </cell>
          <cell r="D3029">
            <v>2956</v>
          </cell>
        </row>
        <row r="3030">
          <cell r="B3030">
            <v>12591</v>
          </cell>
          <cell r="C3030" t="str">
            <v>PATIO ZONAL EL GACO - BRIDA RANURADA Ø4"</v>
          </cell>
          <cell r="D3030">
            <v>82586</v>
          </cell>
        </row>
        <row r="3031">
          <cell r="B3031">
            <v>12592</v>
          </cell>
          <cell r="C3031" t="str">
            <v xml:space="preserve"> PATIO ZONAL EL GACO: PISO EN PORCELANATO BELFORT MIEL 24X120 CM</v>
          </cell>
          <cell r="D3031">
            <v>80900</v>
          </cell>
        </row>
        <row r="3032">
          <cell r="B3032">
            <v>12593</v>
          </cell>
          <cell r="C3032" t="str">
            <v>PATIO ZONAL EL GACO - BRIDA RANURADA Ø6"</v>
          </cell>
          <cell r="D3032">
            <v>80802</v>
          </cell>
        </row>
        <row r="3033">
          <cell r="B3033">
            <v>12594</v>
          </cell>
          <cell r="C3033" t="str">
            <v>PATIO ZONAL EL GACO - JUEGO EMPAQUES Y TORNILLERIA PARA BRIDA 4"</v>
          </cell>
          <cell r="D3033">
            <v>31699</v>
          </cell>
        </row>
        <row r="3034">
          <cell r="B3034">
            <v>12595</v>
          </cell>
          <cell r="C3034" t="str">
            <v xml:space="preserve"> PATIO ZONAL EL GACO: VENTANA TIPO V-02 EN ALUMINIO MATE, VIDRIO TEMPLADO DE SEGURIDAD TRANSPARENTE 6MM, DE 60X100CM (Incluye suministro e instalación)</v>
          </cell>
          <cell r="D3034">
            <v>278832</v>
          </cell>
        </row>
        <row r="3035">
          <cell r="B3035">
            <v>12596</v>
          </cell>
          <cell r="C3035" t="str">
            <v>PATIO ZONAL EL GACO - JUEGO EMPAQUES Y TORNILLERIA PARA BRIDA 6"</v>
          </cell>
          <cell r="D3035">
            <v>34998</v>
          </cell>
        </row>
        <row r="3036">
          <cell r="B3036">
            <v>12597</v>
          </cell>
          <cell r="C3036" t="str">
            <v>PATIO ZONAL EL GACO - TAPÓN RANURADO Ø4"</v>
          </cell>
          <cell r="D3036">
            <v>10353</v>
          </cell>
        </row>
        <row r="3037">
          <cell r="B3037">
            <v>12598</v>
          </cell>
          <cell r="C3037" t="str">
            <v>PATIO ZONAL EL GACO - TAPÓN RANURADO Ø6"</v>
          </cell>
          <cell r="D3037">
            <v>29036</v>
          </cell>
        </row>
        <row r="3038">
          <cell r="B3038">
            <v>12599</v>
          </cell>
          <cell r="C3038" t="str">
            <v>PATIO ZONAL EL GACO - RESTRICTOR HEXAGONAL HD TUF GRIP Ø6"</v>
          </cell>
          <cell r="D3038">
            <v>311931</v>
          </cell>
        </row>
        <row r="3039">
          <cell r="B3039">
            <v>12600</v>
          </cell>
          <cell r="C3039" t="str">
            <v>PATIO ZONAL EL GACO: VENTANA TIPO V-03 EN ALUMINIO MATE, VIDRIO TEMPLADO DE SEGURIDAD TRANSPARENTE 6MM, DE 220x100CM (Incluye suministro e instalación)</v>
          </cell>
          <cell r="D3039">
            <v>1079345</v>
          </cell>
        </row>
        <row r="3040">
          <cell r="B3040">
            <v>12601</v>
          </cell>
          <cell r="C3040" t="str">
            <v>PATIO ZONAL EL GACO - RESTRICTOR HEXAGONAL HD TUF GRIP Ø4"</v>
          </cell>
          <cell r="D3040">
            <v>261800</v>
          </cell>
        </row>
        <row r="3041">
          <cell r="B3041">
            <v>12602</v>
          </cell>
          <cell r="C3041" t="str">
            <v xml:space="preserve"> PATIO ZONAL EL GACO: LED HIGH BAY 200W DL GC015</v>
          </cell>
          <cell r="D3041">
            <v>436031</v>
          </cell>
        </row>
        <row r="3042">
          <cell r="B3042">
            <v>12603</v>
          </cell>
          <cell r="C3042" t="str">
            <v>PATIO ZONAL EL GACO - KIT ADAPTADOR TRANSICIÓN HD 4200 Ø6"</v>
          </cell>
          <cell r="D3042">
            <v>579557</v>
          </cell>
        </row>
        <row r="3043">
          <cell r="B3043">
            <v>12604</v>
          </cell>
          <cell r="C3043" t="str">
            <v>PATIO ZONAL EL GACO - KIT ADAPTADOR TRANSICIÓN HD 4200 Ø4"</v>
          </cell>
          <cell r="D3043">
            <v>478380</v>
          </cell>
        </row>
        <row r="3044">
          <cell r="B3044">
            <v>12605</v>
          </cell>
          <cell r="C3044" t="str">
            <v>PATIO ZONAL EL GACO - RESTRICTOR HIERRO DÚCTIL SERIE 400 C-900 Ø6"</v>
          </cell>
          <cell r="D3044">
            <v>327250</v>
          </cell>
        </row>
        <row r="3045">
          <cell r="B3045">
            <v>12606</v>
          </cell>
          <cell r="C3045" t="str">
            <v>PATIO ZONAL EL GACO - RESTRICTOR HIERRO DÚCTIL SERIE 400 C-900 Ø4"</v>
          </cell>
          <cell r="D3045">
            <v>261800</v>
          </cell>
        </row>
        <row r="3046">
          <cell r="B3046">
            <v>12607</v>
          </cell>
          <cell r="C3046" t="str">
            <v>PATIO ZONAL EL GACO - VÁLVULA ANGULAR 2 1/2″ H/M ROSCADA 300 PSI BRONCE UL/FM</v>
          </cell>
          <cell r="D3046">
            <v>294525</v>
          </cell>
        </row>
        <row r="3047">
          <cell r="B3047">
            <v>12608</v>
          </cell>
          <cell r="C3047" t="str">
            <v>PATIO ZONAL EL GACO - ACOPLE RIGIDO RANURADO 1-¼"</v>
          </cell>
          <cell r="D3047">
            <v>11582</v>
          </cell>
        </row>
        <row r="3048">
          <cell r="B3048">
            <v>12609</v>
          </cell>
          <cell r="C3048" t="str">
            <v>PATIO ZONAL EL GACO - ACOPLE RIGIDO RANURADO 1-½"</v>
          </cell>
          <cell r="D3048">
            <v>10710</v>
          </cell>
        </row>
        <row r="3049">
          <cell r="B3049">
            <v>12610</v>
          </cell>
          <cell r="C3049" t="str">
            <v>PATIO ZONAL EL GACO - ACOPLE RIGIDO RANURADO 2"</v>
          </cell>
          <cell r="D3049">
            <v>11543</v>
          </cell>
        </row>
        <row r="3050">
          <cell r="B3050">
            <v>12611</v>
          </cell>
          <cell r="C3050" t="str">
            <v>PATIO ZONAL EL GACO - ACOPLE RIGIDO RANURADO 2-1/2"</v>
          </cell>
          <cell r="D3050">
            <v>12733</v>
          </cell>
        </row>
        <row r="3051">
          <cell r="B3051">
            <v>12612</v>
          </cell>
          <cell r="C3051" t="str">
            <v>PATIO ZONAL EL GACO - ACOPLE RIGIDO RANURADO 3"</v>
          </cell>
          <cell r="D3051">
            <v>14399</v>
          </cell>
        </row>
        <row r="3052">
          <cell r="B3052">
            <v>12613</v>
          </cell>
          <cell r="C3052" t="str">
            <v>PATIO ZONAL EL GACO - ACOPLE RIGIDO RANURADO 4"</v>
          </cell>
          <cell r="D3052">
            <v>24106</v>
          </cell>
        </row>
        <row r="3053">
          <cell r="B3053">
            <v>12614</v>
          </cell>
          <cell r="C3053" t="str">
            <v>PATIO ZONAL EL GACO - MANÓMETRO GLICERINA CUBIERTA DE 2 1/2", 0 A 300 PSI Ø1/4"</v>
          </cell>
          <cell r="D3053">
            <v>61880</v>
          </cell>
        </row>
        <row r="3054">
          <cell r="B3054">
            <v>12615</v>
          </cell>
          <cell r="C3054" t="str">
            <v>PATIO ZONAL EL GACO - ROCIADOR PENDIENTE, ORIFICIO 3/4", TEMPERATURA 165° F, BRONZE Ø 3/4" - K=8,0</v>
          </cell>
          <cell r="D3054">
            <v>37891</v>
          </cell>
        </row>
        <row r="3055">
          <cell r="B3055">
            <v>12616</v>
          </cell>
          <cell r="C3055" t="str">
            <v>PATIO ZONAL EL GACO - ABRAZADERA TIPO PERA UL/FM 1"</v>
          </cell>
          <cell r="D3055">
            <v>1607</v>
          </cell>
        </row>
        <row r="3056">
          <cell r="B3056">
            <v>12617</v>
          </cell>
          <cell r="C3056" t="str">
            <v xml:space="preserve"> PATIO ZONAL EL GACO: PLANTA ELÉCTRICA 400 kW CON CABINA. Voltaje 220 V. </v>
          </cell>
          <cell r="D3056">
            <v>193970000</v>
          </cell>
        </row>
        <row r="3057">
          <cell r="B3057">
            <v>12618</v>
          </cell>
          <cell r="C3057" t="str">
            <v>PATIO ZONAL EL GACO - SOPORTES COLGANTES UL/FM 1-1/4"</v>
          </cell>
          <cell r="D3057">
            <v>1726</v>
          </cell>
        </row>
        <row r="3058">
          <cell r="B3058">
            <v>12619</v>
          </cell>
          <cell r="C3058" t="str">
            <v>PATIO ZONAL EL GACO - SOPORTES COLGANTES UL/FM 1-1/2"</v>
          </cell>
          <cell r="D3058">
            <v>1845</v>
          </cell>
        </row>
        <row r="3059">
          <cell r="B3059">
            <v>12620</v>
          </cell>
          <cell r="C3059" t="str">
            <v>PATIO ZONAL EL GACO - SOPORTES COLGANTES UL/FM 2"</v>
          </cell>
          <cell r="D3059">
            <v>1964</v>
          </cell>
        </row>
        <row r="3060">
          <cell r="B3060">
            <v>12621</v>
          </cell>
          <cell r="C3060" t="str">
            <v>PATIO ZONAL EL GACO - SOPORTES COLGANTES UL/FM 3"</v>
          </cell>
          <cell r="D3060">
            <v>3451</v>
          </cell>
        </row>
        <row r="3061">
          <cell r="B3061">
            <v>12622</v>
          </cell>
          <cell r="C3061" t="str">
            <v>PATIO ZONAL EL GACO - SOPORTES COLGANTES UL/FM 4"</v>
          </cell>
          <cell r="D3061">
            <v>4701</v>
          </cell>
        </row>
        <row r="3062">
          <cell r="B3062">
            <v>12623</v>
          </cell>
          <cell r="C3062" t="str">
            <v>PATIO ZONAL EL GACO - SOPORTE ANTISÍSMICO 4 VÍAS</v>
          </cell>
          <cell r="D3062">
            <v>39556</v>
          </cell>
        </row>
        <row r="3063">
          <cell r="B3063">
            <v>12624</v>
          </cell>
          <cell r="C3063" t="str">
            <v>PATIO ZONAL EL GACO - TEE 3" PVC (INCLUYE SUMINISTRO E INSTALACION)</v>
          </cell>
          <cell r="D3063">
            <v>58800</v>
          </cell>
        </row>
        <row r="3064">
          <cell r="B3064">
            <v>12625</v>
          </cell>
          <cell r="C3064" t="str">
            <v>PATIO ZONAL EL GACO - SOPORTE AUTO-AJUSTABLE</v>
          </cell>
          <cell r="D3064">
            <v>944</v>
          </cell>
        </row>
        <row r="3065">
          <cell r="B3065">
            <v>12626</v>
          </cell>
          <cell r="C3065" t="str">
            <v>PATIO ZONAL EL GACO - CHEQUE RANURADO Ø2"</v>
          </cell>
          <cell r="D3065">
            <v>215033</v>
          </cell>
        </row>
        <row r="3066">
          <cell r="B3066">
            <v>12627</v>
          </cell>
          <cell r="C3066" t="str">
            <v>PATIO ZONAL EL GACO - VÁLVULA MARIPOSA Ø2"</v>
          </cell>
          <cell r="D3066">
            <v>372463</v>
          </cell>
        </row>
        <row r="3067">
          <cell r="B3067">
            <v>12628</v>
          </cell>
          <cell r="C3067" t="str">
            <v>PATIO ZONAL EL GACO - CHEQUE RANURADO Ø2½"</v>
          </cell>
          <cell r="D3067">
            <v>202678</v>
          </cell>
        </row>
        <row r="3068">
          <cell r="B3068">
            <v>12629</v>
          </cell>
          <cell r="C3068" t="str">
            <v>PATIO ZONAL EL GACO - CHEQUE RANURADO Ø3"</v>
          </cell>
          <cell r="D3068">
            <v>234276</v>
          </cell>
        </row>
        <row r="3069">
          <cell r="B3069">
            <v>12630</v>
          </cell>
          <cell r="C3069" t="str">
            <v>PATIO ZONAL EL GACO - CHEQUE RANURADO Ø4"</v>
          </cell>
          <cell r="D3069">
            <v>335104</v>
          </cell>
        </row>
        <row r="3070">
          <cell r="B3070">
            <v>12631</v>
          </cell>
          <cell r="C3070" t="str">
            <v>PATIO ZONAL EL GACO - VÁLVULA MARIPOSA Ø1½"</v>
          </cell>
          <cell r="D3070">
            <v>292264</v>
          </cell>
        </row>
        <row r="3071">
          <cell r="B3071">
            <v>12632</v>
          </cell>
          <cell r="C3071" t="str">
            <v>PATIO ZONAL EL GACO - TEE 4" PVC (INCLUYE SUMINISTRO E INSTALACION)</v>
          </cell>
          <cell r="D3071">
            <v>128000</v>
          </cell>
        </row>
        <row r="3072">
          <cell r="B3072">
            <v>12633</v>
          </cell>
          <cell r="C3072" t="str">
            <v>PATIO ZONAL EL GACO - CODO PVCP 90° 3/4"  (INCLUYE SUMINISTRO E INSTALACION)</v>
          </cell>
          <cell r="D3072">
            <v>950</v>
          </cell>
        </row>
        <row r="3073">
          <cell r="B3073">
            <v>12634</v>
          </cell>
          <cell r="C3073" t="str">
            <v>PATIO ZONAL EL GACO - CODO PVCP 45° 1 1/4"  (INCLUYE SUMINISTRO E INSTALACION)</v>
          </cell>
          <cell r="D3073">
            <v>5400</v>
          </cell>
        </row>
        <row r="3074">
          <cell r="B3074">
            <v>12635</v>
          </cell>
          <cell r="C3074" t="str">
            <v>PATIO ZONAL EL GACO - LUMINARIA LED PANEL SQ 40W DL 100-277V</v>
          </cell>
          <cell r="D3074">
            <v>87204</v>
          </cell>
        </row>
        <row r="3075">
          <cell r="B3075">
            <v>12636</v>
          </cell>
          <cell r="C3075" t="str">
            <v>PATIO ZONAL EL GACO - LUMINARIA LED LINEAL COMERCIAL 40W DL UNV</v>
          </cell>
          <cell r="D3075">
            <v>100374</v>
          </cell>
        </row>
        <row r="3076">
          <cell r="B3076">
            <v>12637</v>
          </cell>
          <cell r="C3076" t="str">
            <v xml:space="preserve"> PATIO ZONAL EL GACO: PANEL LED REDONDO 18 W LUZ BLANCA FRÍA 1080 LUMENES DE INCRUSTAR</v>
          </cell>
          <cell r="D3076">
            <v>10800</v>
          </cell>
        </row>
        <row r="3077">
          <cell r="B3077">
            <v>12638</v>
          </cell>
          <cell r="C3077" t="str">
            <v>PATIO ZONAL EL GACO - TUBO DE COBRE 3/4"</v>
          </cell>
          <cell r="D3077">
            <v>31817</v>
          </cell>
        </row>
        <row r="3078">
          <cell r="B3078">
            <v>12639</v>
          </cell>
          <cell r="C3078" t="str">
            <v xml:space="preserve">  PATIO ZONAL EL GACO: CABLE CU THHN No 10AWG</v>
          </cell>
          <cell r="D3078">
            <v>2900</v>
          </cell>
        </row>
        <row r="3079">
          <cell r="B3079">
            <v>12640</v>
          </cell>
          <cell r="C3079" t="str">
            <v>PATIO ZONAL EL GACO - REGISTRO BOLA 3/4" PVC (INCLUYE SUMINISTRO E INSTALACION)</v>
          </cell>
          <cell r="D3079">
            <v>11290</v>
          </cell>
        </row>
        <row r="3080">
          <cell r="B3080">
            <v>12641</v>
          </cell>
          <cell r="C3080" t="str">
            <v>PATIO ZONAL EL GACO - REGISTRO BOLA 1 1/2" PVC (INCLUYE SUMINISTRO E INSTALACION)</v>
          </cell>
          <cell r="D3080">
            <v>26490</v>
          </cell>
        </row>
        <row r="3081">
          <cell r="B3081">
            <v>12642</v>
          </cell>
          <cell r="C3081" t="str">
            <v>PATIO ZONAL EL GACO - REGISTRO BOLA 2" PVC (INCLUYE SUMINISTRO E INSTALACION)</v>
          </cell>
          <cell r="D3081">
            <v>36790</v>
          </cell>
        </row>
        <row r="3082">
          <cell r="B3082">
            <v>12643</v>
          </cell>
          <cell r="C3082" t="str">
            <v>PATIO ZONAL EL GACO - TEE 2 1/2" PVC (INCLUYE SUMINISTRO E INSTALACION)</v>
          </cell>
          <cell r="D3082">
            <v>36800</v>
          </cell>
        </row>
        <row r="3083">
          <cell r="B3083">
            <v>12644</v>
          </cell>
          <cell r="C3083" t="str">
            <v xml:space="preserve">PATIO ZONAL EL GACO - GEOMEMBRANA LISA HDPE 40 MILS. </v>
          </cell>
          <cell r="D3083">
            <v>13685</v>
          </cell>
        </row>
        <row r="3084">
          <cell r="B3084">
            <v>12645</v>
          </cell>
          <cell r="C3084" t="str">
            <v>PATIO ZONAL EL GACO - ACCESORIOS RANURADOS 150 LBS 1"</v>
          </cell>
          <cell r="D3084">
            <v>4300</v>
          </cell>
        </row>
        <row r="3085">
          <cell r="B3085">
            <v>12646</v>
          </cell>
          <cell r="C3085" t="str">
            <v>PATIO ZONAL EL GACO - ACCESORIO RANURADO 1¼"</v>
          </cell>
          <cell r="D3085">
            <v>6951</v>
          </cell>
        </row>
        <row r="3086">
          <cell r="B3086">
            <v>12647</v>
          </cell>
          <cell r="C3086" t="str">
            <v xml:space="preserve">  PATIO ZONAL EL GACO: LED PANEL RD 24W DL</v>
          </cell>
          <cell r="D3086">
            <v>29117</v>
          </cell>
        </row>
        <row r="3087">
          <cell r="B3087">
            <v>12648</v>
          </cell>
          <cell r="C3087" t="str">
            <v xml:space="preserve">  PATIO ZONAL EL GACO: CODO CU 90° 3/4" </v>
          </cell>
          <cell r="D3087">
            <v>4100</v>
          </cell>
        </row>
        <row r="3088">
          <cell r="B3088">
            <v>12649</v>
          </cell>
          <cell r="C3088" t="str">
            <v>PATIO ZONAL EL GACO - ACCESORIO RANURADO 1½"</v>
          </cell>
          <cell r="D3088">
            <v>8100</v>
          </cell>
        </row>
        <row r="3089">
          <cell r="B3089">
            <v>12650</v>
          </cell>
          <cell r="C3089" t="str">
            <v xml:space="preserve">  PATIO ZONAL EL GACO: TUBERIA COBRE DE 1/2"	</v>
          </cell>
          <cell r="D3089">
            <v>21933</v>
          </cell>
        </row>
        <row r="3090">
          <cell r="B3090">
            <v>12651</v>
          </cell>
          <cell r="C3090" t="str">
            <v>PATIO ZONAL EL GACO - ACCESORIO RANURADO 2"</v>
          </cell>
          <cell r="D3090">
            <v>11500</v>
          </cell>
        </row>
        <row r="3091">
          <cell r="B3091">
            <v>12652</v>
          </cell>
          <cell r="C3091" t="str">
            <v>PATIO ZONAL EL GACO - PLUG TELEFONICO CONECTOR RJ 11</v>
          </cell>
          <cell r="D3091">
            <v>100</v>
          </cell>
        </row>
        <row r="3092">
          <cell r="B3092">
            <v>12653</v>
          </cell>
          <cell r="C3092" t="str">
            <v xml:space="preserve">  PATIO ZONAL EL GACO: CODO 90° EN ACERO GALVANIZADO 1"</v>
          </cell>
          <cell r="D3092">
            <v>4436</v>
          </cell>
        </row>
        <row r="3093">
          <cell r="B3093">
            <v>12654</v>
          </cell>
          <cell r="C3093" t="str">
            <v>PATIO ZONAL EL GACO - GABINETE 60 CM X 60 CM X 60 CM</v>
          </cell>
          <cell r="D3093">
            <v>268966</v>
          </cell>
        </row>
        <row r="3094">
          <cell r="B3094">
            <v>12655</v>
          </cell>
          <cell r="C3094" t="str">
            <v>PATIO ZONAL EL GACO - GABINETE 60 CM X 60 CM X 210 CM</v>
          </cell>
          <cell r="D3094">
            <v>777500</v>
          </cell>
        </row>
        <row r="3095">
          <cell r="B3095">
            <v>12656</v>
          </cell>
          <cell r="C3095" t="str">
            <v>PATIO ZONAL EL GACO - PATCH PANEL 24 PUNTOS</v>
          </cell>
          <cell r="D3095">
            <v>179900</v>
          </cell>
        </row>
        <row r="3096">
          <cell r="B3096">
            <v>12657</v>
          </cell>
          <cell r="C3096" t="str">
            <v>PATIO ZONAL EL GACO - PATCHCORD CAT 6</v>
          </cell>
          <cell r="D3096">
            <v>3200</v>
          </cell>
        </row>
        <row r="3097">
          <cell r="B3097">
            <v>12658</v>
          </cell>
          <cell r="C3097" t="str">
            <v xml:space="preserve"> PATIO ZONAL EL GACO - TABLERO TRIFÁSICO 3F-5H DE 12 CIRCUITOS</v>
          </cell>
          <cell r="D3097">
            <v>240000</v>
          </cell>
        </row>
        <row r="3098">
          <cell r="B3098">
            <v>12659</v>
          </cell>
          <cell r="C3098" t="str">
            <v>PATIO ZONAL EL GACO - TABLERO TRIFÁSICO 3F-5H DE 36 CIRCUITOS</v>
          </cell>
          <cell r="D3098">
            <v>340000</v>
          </cell>
        </row>
        <row r="3099">
          <cell r="B3099">
            <v>12660</v>
          </cell>
          <cell r="C3099" t="str">
            <v>PATIO ZONAL EL GACO - BREAKER ENCHUFABLE 2X20A</v>
          </cell>
          <cell r="D3099">
            <v>24499</v>
          </cell>
        </row>
        <row r="3100">
          <cell r="B3100">
            <v>12661</v>
          </cell>
          <cell r="C3100" t="str">
            <v>PATIO ZONAL EL GACO - BREAKER ENCHUFABLE 3X20A</v>
          </cell>
          <cell r="D3100">
            <v>45000</v>
          </cell>
        </row>
        <row r="3101">
          <cell r="B3101">
            <v>12662</v>
          </cell>
          <cell r="C3101" t="str">
            <v>PATIO ZONAL EL GACO - FACE PLATE SENCILLO</v>
          </cell>
          <cell r="D3101">
            <v>2654</v>
          </cell>
        </row>
        <row r="3102">
          <cell r="B3102">
            <v>12663</v>
          </cell>
          <cell r="C3102" t="str">
            <v xml:space="preserve">  PATIO ZONAL EL GACO: VÁLVULA BOLA 3/4" PARA GAS</v>
          </cell>
          <cell r="D3102">
            <v>12505</v>
          </cell>
        </row>
        <row r="3103">
          <cell r="B3103">
            <v>12664</v>
          </cell>
          <cell r="C3103" t="str">
            <v xml:space="preserve">  PATIO ZONAL EL GACO: REDUCCIÓN COBRE DE 3/4" A 1/2"		</v>
          </cell>
          <cell r="D3103">
            <v>2500</v>
          </cell>
        </row>
        <row r="3104">
          <cell r="B3104">
            <v>12665</v>
          </cell>
          <cell r="C3104" t="str">
            <v xml:space="preserve">  PATIO ZONAL EL GACO: CODO CU 90° 1/2" </v>
          </cell>
          <cell r="D3104">
            <v>1600</v>
          </cell>
        </row>
        <row r="3105">
          <cell r="B3105">
            <v>12666</v>
          </cell>
          <cell r="C3105" t="str">
            <v xml:space="preserve">  PATIO ZONAL EL GACO: ADAPTADOR MACHO COBRE DE 1/2"</v>
          </cell>
          <cell r="D3105">
            <v>2500</v>
          </cell>
        </row>
        <row r="3106">
          <cell r="B3106">
            <v>12668</v>
          </cell>
          <cell r="C3106" t="str">
            <v>PISO EN POLIPROPILENO DE ALTO IMPACTO PARA PUENTES PEATONALES Y ESTACIONES DE TRANSMILENIO, e=25MM. INCLUYE TRANSPORTE.</v>
          </cell>
          <cell r="D3106">
            <v>912891</v>
          </cell>
        </row>
        <row r="3107">
          <cell r="B3107">
            <v>12669</v>
          </cell>
          <cell r="C3107" t="str">
            <v>PISO EN POLIPROPILENO DE ALTO IMPACTO PARA ESCALERA DE PUENTES PEATONALES, ANCHO 38cm e=2cm. INCLUYE TRANSPORTE.</v>
          </cell>
          <cell r="D3107">
            <v>510157</v>
          </cell>
        </row>
        <row r="3108">
          <cell r="B3108">
            <v>12670</v>
          </cell>
          <cell r="C3108" t="str">
            <v xml:space="preserve">SOPORTE DE ANCLAJE EN POLIPROPILENO DE ALTO IMPACTO PARA ESCALERA DE PUENTES PEATONALES, LARGO:34CM, ANCHO:4,5CM Y e:2,5CM.INCLUYE TRANSPORTE. </v>
          </cell>
          <cell r="D3108">
            <v>145436</v>
          </cell>
        </row>
        <row r="3109">
          <cell r="B3109">
            <v>12671</v>
          </cell>
          <cell r="C3109" t="str">
            <v>PATIO ZONAL EL GACO: RELLENO CON CENIZA - ESCORIA DE ALTO HORNO.</v>
          </cell>
          <cell r="D3109">
            <v>12000</v>
          </cell>
        </row>
        <row r="3110">
          <cell r="B3110">
            <v>12672</v>
          </cell>
          <cell r="C3110" t="str">
            <v>PATIO ZONAL EL GACO:TRANSPORTE DE CENIZA - ESCORIA DE ALTO HORNO.</v>
          </cell>
          <cell r="D3110">
            <v>15000</v>
          </cell>
        </row>
        <row r="3111">
          <cell r="B3111">
            <v>12673</v>
          </cell>
          <cell r="C3111" t="str">
            <v xml:space="preserve">PATIO ZONAL EL GACO: Tubería en acero SCH 40 1"		</v>
          </cell>
          <cell r="D3111">
            <v>27568</v>
          </cell>
        </row>
        <row r="3112">
          <cell r="B3112">
            <v>12674</v>
          </cell>
          <cell r="C3112" t="str">
            <v>PATIO ZONAL EL GACO:  REDUCCCION DE COPA GALVANIZADA DE 1" A 3/4"</v>
          </cell>
          <cell r="D3112">
            <v>3190</v>
          </cell>
        </row>
        <row r="3113">
          <cell r="B3113">
            <v>12675</v>
          </cell>
          <cell r="C3113" t="str">
            <v>PATIO ZONAL EL GACO:  Cheque ranurado Ø 1 1/2"</v>
          </cell>
          <cell r="D3113">
            <v>254541</v>
          </cell>
        </row>
        <row r="3114">
          <cell r="B3114">
            <v>12676</v>
          </cell>
          <cell r="C3114" t="str">
            <v>PATIO ZONAL EL GACO:  Sensor de flujo Ø1½" (Reducción ranurada 2" a 1 1/2")</v>
          </cell>
          <cell r="D3114">
            <v>8900</v>
          </cell>
        </row>
        <row r="3115">
          <cell r="B3115">
            <v>12677</v>
          </cell>
          <cell r="C3115" t="str">
            <v>PATIO ZONAL EL GACO:  BANDEJA PORTACABLE TIPO MALLA DE 40 CM DE ANCHO</v>
          </cell>
          <cell r="D3115">
            <v>31066</v>
          </cell>
        </row>
        <row r="3116">
          <cell r="B3116">
            <v>12678</v>
          </cell>
          <cell r="C3116" t="str">
            <v>PATIO ZONAL EL GACO:  Cable aislado cobre 3x12 Trenzado Fase Azul</v>
          </cell>
          <cell r="D3116">
            <v>6600</v>
          </cell>
        </row>
        <row r="3117">
          <cell r="B3117">
            <v>12679</v>
          </cell>
          <cell r="C3117" t="str">
            <v>PATIO ZONAL EL GACO:  Adaptador cambio de sección para canal de drenaje a sumidero fabricado en polietileno, de sección oval. Longitud total 800 mm, altura exterior 895 mm y ancho exterior 765 mm. Peso: 15,8 kg.</v>
          </cell>
          <cell r="D3117">
            <v>3276296</v>
          </cell>
        </row>
        <row r="3118">
          <cell r="B3118">
            <v>12680</v>
          </cell>
          <cell r="C3118" t="str">
            <v>PATIO ZONAL EL GACO:  Cable aislado cobre 3x12 Trenzado Fase Roja</v>
          </cell>
          <cell r="D3118">
            <v>6600</v>
          </cell>
        </row>
        <row r="3119">
          <cell r="B3119">
            <v>12681</v>
          </cell>
          <cell r="C3119" t="str">
            <v>PATIO ZONAL EL GACO: Cuerpo Base (Polipropileno) para Tanque para regulación de flujos pluviales (150 m3) 19,20x4,80</v>
          </cell>
          <cell r="D3119">
            <v>483712</v>
          </cell>
        </row>
        <row r="3120">
          <cell r="B3120">
            <v>12682</v>
          </cell>
          <cell r="C3120" t="str">
            <v>PATIO ZONAL EL GACO:  Luminaria Led GDS 63.2W</v>
          </cell>
          <cell r="D3120">
            <v>326695</v>
          </cell>
        </row>
        <row r="3121">
          <cell r="B3121">
            <v>12683</v>
          </cell>
          <cell r="C3121" t="str">
            <v>PATIO ZONAL EL GACO:  CABLE XLPE 15 KV 240 MM No.2 AL</v>
          </cell>
          <cell r="D3121">
            <v>7833</v>
          </cell>
        </row>
        <row r="3122">
          <cell r="B3122">
            <v>12684</v>
          </cell>
          <cell r="C3122" t="str">
            <v>PATIO ZONAL EL GACO:  CABLE XLPE 35 KV 240 MM No.2 AL</v>
          </cell>
          <cell r="D3122">
            <v>52500</v>
          </cell>
        </row>
        <row r="3123">
          <cell r="B3123">
            <v>12685</v>
          </cell>
          <cell r="C3123" t="str">
            <v>PATIO ZONAL EL GACO:  NIPLE DE 5cm EN ACERO GALVANIZADO DE 1"</v>
          </cell>
          <cell r="D3123">
            <v>3500</v>
          </cell>
        </row>
        <row r="3124">
          <cell r="B3124">
            <v>12686</v>
          </cell>
          <cell r="C3124" t="str">
            <v>PATIO ZONAL EL GACO:  UNIÓN EN ACERO GALVANIZADO DE 1"</v>
          </cell>
          <cell r="D3124">
            <v>2900</v>
          </cell>
        </row>
        <row r="3125">
          <cell r="B3125">
            <v>12687</v>
          </cell>
          <cell r="C3125" t="str">
            <v>PATIO ZONAL EL GACO:  UNIÓN EN COBRE DE 3/4"</v>
          </cell>
          <cell r="D3125">
            <v>1601</v>
          </cell>
        </row>
        <row r="3126">
          <cell r="B3126">
            <v>12688</v>
          </cell>
          <cell r="C3126" t="str">
            <v>PATIO ZONAL EL GACO:  GEOTEXTIL TEJIDO TR6000 HF</v>
          </cell>
          <cell r="D3126">
            <v>18753</v>
          </cell>
        </row>
        <row r="3127">
          <cell r="B3127">
            <v>12689</v>
          </cell>
          <cell r="C3127" t="str">
            <v>PATIO ZONAL EL GACO:  EQUIPO EYECTOR CON SWITCH FLOTADOR Y TABLERO ELÉCTRICO</v>
          </cell>
          <cell r="D3127">
            <v>2226490</v>
          </cell>
        </row>
        <row r="3128">
          <cell r="B3128">
            <v>12690</v>
          </cell>
          <cell r="C3128" t="str">
            <v>PATIO ZONAL EL GACO:  EQUIPO DE PRESIÓN CON TABLERO ELÉCTRICO, TANQUE HIDROACUMULADOR Y ACCESORIOS.</v>
          </cell>
          <cell r="D3128">
            <v>11578700</v>
          </cell>
        </row>
        <row r="3129">
          <cell r="B3129">
            <v>12691</v>
          </cell>
          <cell r="C3129" t="str">
            <v>PATIO ZONAL EL GACO:  EQUIPO DE BOMBEO PARA RCI (BOMBA DIESEL, MOTOR DIESEL, TABLERO CONTROLADOR, MOTOBOMBA JOCKEY Y ACCESORIOS)</v>
          </cell>
          <cell r="D3129">
            <v>172357815</v>
          </cell>
        </row>
        <row r="3130">
          <cell r="B3130">
            <v>12692</v>
          </cell>
          <cell r="C3130" t="str">
            <v>PATIO ZONAL EL GACO:  Organizador de cables para RACK 80x80 2RU.</v>
          </cell>
          <cell r="D3130">
            <v>57715</v>
          </cell>
        </row>
        <row r="3131">
          <cell r="B3131">
            <v>12693</v>
          </cell>
          <cell r="C3131" t="str">
            <v xml:space="preserve">PATIO ZONAL EL GACO: Pared pieza lateral (Polipropileno) para Tanque para regulación de flujos pluviales (150 m3) 19,20x4,80 </v>
          </cell>
          <cell r="D3131">
            <v>160560</v>
          </cell>
        </row>
        <row r="3132">
          <cell r="B3132">
            <v>12694</v>
          </cell>
          <cell r="C3132" t="str">
            <v xml:space="preserve">PATIO ZONAL EL GACO: Tapas de columnas para Tanque para regulación de flujos pluviales (150 m3) 19,20x4,80 </v>
          </cell>
          <cell r="D3132">
            <v>45729</v>
          </cell>
        </row>
        <row r="3133">
          <cell r="B3133">
            <v>12695</v>
          </cell>
          <cell r="C3133" t="str">
            <v xml:space="preserve">PATIO ZONAL EL GACO: Conectores para Tanque para regulación de flujos pluviales (150 m3) 19,20x4,80 </v>
          </cell>
          <cell r="D3133">
            <v>7830</v>
          </cell>
        </row>
        <row r="3134">
          <cell r="B3134">
            <v>12696</v>
          </cell>
          <cell r="C3134" t="str">
            <v xml:space="preserve">PATIO ZONAL EL GACO: Placa de acceso para Tanque para regulación de flujos pluviales (150 m3) 19,20x4,80 </v>
          </cell>
          <cell r="D3134">
            <v>235759</v>
          </cell>
        </row>
        <row r="3135">
          <cell r="B3135">
            <v>12697</v>
          </cell>
          <cell r="C3135" t="str">
            <v>PATIO ZONAL EL GACO: Elemento de inspección para Tanque para regulación de flujos pluviales (150 m3) 19,20x4,80</v>
          </cell>
          <cell r="D3135">
            <v>404652</v>
          </cell>
        </row>
        <row r="3136">
          <cell r="B3136">
            <v>12698</v>
          </cell>
          <cell r="C3136" t="str">
            <v xml:space="preserve">PATIO ZONAL EL GACO: Tapa de fundición Ø 450mm tapa hierro dúctil para Tanque para regulación de flujos pluviales (150 m3) 19,20x4,80 </v>
          </cell>
          <cell r="D3136">
            <v>1957207</v>
          </cell>
        </row>
        <row r="3137">
          <cell r="B3137">
            <v>12699</v>
          </cell>
          <cell r="C3137" t="str">
            <v>PATIO ZONAL EL GACO - JUEGO DE PRE MOLDEADOS TIPO EXTERIOR PARA CABLE XLPE 15KVA 240 MM2</v>
          </cell>
          <cell r="D3137">
            <v>134784</v>
          </cell>
        </row>
        <row r="3138">
          <cell r="B3138">
            <v>12700</v>
          </cell>
          <cell r="C3138" t="str">
            <v>PATIO ZONAL EL GACO - CABLE XLPE 15 KV 240MM2 AL</v>
          </cell>
          <cell r="D3138">
            <v>7833</v>
          </cell>
        </row>
        <row r="3139">
          <cell r="B3139">
            <v>12701</v>
          </cell>
          <cell r="C3139" t="str">
            <v>PATIO ZONAL EL GACO - REDUCCCION DE COPA GALVANIZADA DE 1" A 3/4"</v>
          </cell>
          <cell r="D3139">
            <v>3190</v>
          </cell>
        </row>
        <row r="3140">
          <cell r="B3140">
            <v>12702</v>
          </cell>
          <cell r="C3140" t="str">
            <v xml:space="preserve">PATIO ZONAL EL GACO - TEE EN COBRE DE 3/4" </v>
          </cell>
          <cell r="D3140">
            <v>4401</v>
          </cell>
        </row>
        <row r="3141">
          <cell r="B3141">
            <v>12703</v>
          </cell>
          <cell r="C3141" t="str">
            <v>PATIO ZONAL EL GACO - ADAPTADOR MACHO EN COBRE DE 3/4"</v>
          </cell>
          <cell r="D3141">
            <v>3800</v>
          </cell>
        </row>
        <row r="3142">
          <cell r="B3142">
            <v>12704</v>
          </cell>
          <cell r="C3142" t="str">
            <v>PATIO ZONAL EL GACO - PORCELANATO PARED PARA GRES NAVIA ACERO COLOR GRIS SIMILAR O EQUIVALENTE</v>
          </cell>
          <cell r="D3142">
            <v>46500</v>
          </cell>
        </row>
        <row r="3143">
          <cell r="B3143">
            <v>12705</v>
          </cell>
          <cell r="C3143" t="str">
            <v>PATIO ZONAL EL GACO - PISO EN PORCELANATO ADOBERY COLOR WENGUE SIMILAR O EQUIVALENTE</v>
          </cell>
          <cell r="D3143">
            <v>89900</v>
          </cell>
        </row>
        <row r="3144">
          <cell r="B3144">
            <v>12706</v>
          </cell>
          <cell r="C3144" t="str">
            <v xml:space="preserve">PATIO ZONAL EL GACO - POCETA EN ACERO INOXIDABLE </v>
          </cell>
          <cell r="D3144">
            <v>66901</v>
          </cell>
        </row>
        <row r="3145">
          <cell r="B3145">
            <v>12707</v>
          </cell>
          <cell r="C3145"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D3145">
            <v>763618</v>
          </cell>
        </row>
        <row r="3146">
          <cell r="B3146">
            <v>12708</v>
          </cell>
          <cell r="C3146" t="str">
            <v>PATIO ZONAL EL GACO - TEJA EN METACRILATO TRANSPARENTE DE 1,5 CM DE GROSOR</v>
          </cell>
          <cell r="D3146">
            <v>19933</v>
          </cell>
        </row>
        <row r="3147">
          <cell r="B3147">
            <v>12709</v>
          </cell>
          <cell r="C3147" t="str">
            <v>PATIO ZONAL EL GACO: Tapa inicio ciega de hormigón polímero, para canales RD200V 0.0. Longitud de 84 mm, altura exterior de 330 mm y ancho exterior de 260 mm. Peso: 9 kg.</v>
          </cell>
          <cell r="D3147">
            <v>314051</v>
          </cell>
        </row>
        <row r="3148">
          <cell r="B3148">
            <v>12710</v>
          </cell>
          <cell r="C3148" t="str">
            <v>PATIO ZONAL EL GACO - CABALLETE PARA TEJA</v>
          </cell>
          <cell r="D3148">
            <v>55900</v>
          </cell>
        </row>
        <row r="3149">
          <cell r="B3149">
            <v>12711</v>
          </cell>
          <cell r="C3149" t="str">
            <v>PATIO ZONAL EL GACO: Tapa final ciega de hormigón polímero, para canales RD200V 0.0. Longitud de 70 mm, altura exterior de 330 mm y ancho exterior de 260 mm.</v>
          </cell>
          <cell r="D3149">
            <v>344127</v>
          </cell>
        </row>
        <row r="3150">
          <cell r="B3150">
            <v>12712</v>
          </cell>
          <cell r="C3150"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D3150">
            <v>1418425</v>
          </cell>
        </row>
        <row r="3151">
          <cell r="B3151">
            <v>12713</v>
          </cell>
          <cell r="C3151" t="str">
            <v>PATIO ZONAL EL GACO - MANTO PERMANENTE TRM 500</v>
          </cell>
          <cell r="D3151">
            <v>11863</v>
          </cell>
        </row>
        <row r="3152">
          <cell r="B3152">
            <v>12714</v>
          </cell>
          <cell r="C3152" t="str">
            <v>PATIO ZONAL EL GACO - BANDEJA PORTAEQUIPOS 370 MM</v>
          </cell>
          <cell r="D3152">
            <v>37001</v>
          </cell>
        </row>
        <row r="3153">
          <cell r="B3153">
            <v>12715</v>
          </cell>
          <cell r="C3153" t="str">
            <v>PATIO ZONAL EL GACO: Reja Passarela FF F400 50 cm S300 (incluye Marco)</v>
          </cell>
          <cell r="D3153">
            <v>719405</v>
          </cell>
        </row>
        <row r="3154">
          <cell r="B3154">
            <v>12716</v>
          </cell>
          <cell r="C3154" t="str">
            <v>PATIO ZONAL EL GACO - BANDEJA DE FIBRA OPTICA 24 PUERTOS</v>
          </cell>
          <cell r="D3154">
            <v>379029</v>
          </cell>
        </row>
        <row r="3155">
          <cell r="B3155">
            <v>12717</v>
          </cell>
          <cell r="C3155" t="str">
            <v>PATIO ZONAL EL GACO - CONECTORES LC</v>
          </cell>
          <cell r="D3155">
            <v>72508</v>
          </cell>
        </row>
        <row r="3156">
          <cell r="B3156">
            <v>12718</v>
          </cell>
          <cell r="C3156" t="str">
            <v>PATIO ZONAL EL GACO - ADAPTADOR MACHO EN BRONCE O COBRE DE 1"</v>
          </cell>
          <cell r="D3156">
            <v>6300</v>
          </cell>
        </row>
        <row r="3157">
          <cell r="B3157">
            <v>12719</v>
          </cell>
          <cell r="C3157" t="str">
            <v>VENTANA TIPO V-01  PIVOTE VERTICAL,  EN ALUMINIO, VIDRIO TEMPLADO DE SEGURIDAD INCOLORO 6MM,  CON BASCULANTE Y DEMAS ELEMENTOS PARA SU NORMAL FUNCIONAMIENTO. MEDIDA 100x 220CM (Incluye suministro en instalacion)</v>
          </cell>
          <cell r="D3157">
            <v>833000</v>
          </cell>
        </row>
        <row r="3158">
          <cell r="B3158">
            <v>12720</v>
          </cell>
          <cell r="C3158" t="str">
            <v>PUERTA TIPO P-03 EN ALUMINIO CON VIDRIO, DE SEGURIDAD INCOLORO DE 6MM. Y DEMAS ELEMENTOS PARA SU NORMAL FUNCIONAMIENTO. MEDIDA 80x220 CM. (Incluye suministro e Instalacion)</v>
          </cell>
          <cell r="D3158">
            <v>1130500</v>
          </cell>
        </row>
        <row r="3159">
          <cell r="B3159">
            <v>12721</v>
          </cell>
          <cell r="C3159" t="str">
            <v>PATIO ZONAL EL GACO - TEE HD RANURADA UL/HM 2½"</v>
          </cell>
          <cell r="D3159">
            <v>20610</v>
          </cell>
        </row>
        <row r="3160">
          <cell r="B3160">
            <v>12722</v>
          </cell>
          <cell r="C3160" t="str">
            <v>PATIO ZONAL EL GACO - CODO HD RANURADO UL/HM 3"</v>
          </cell>
          <cell r="D3160">
            <v>17612</v>
          </cell>
        </row>
        <row r="3161">
          <cell r="B3161">
            <v>12723</v>
          </cell>
          <cell r="C3161" t="str">
            <v>PATIO ZONAL EL GACO - SEMICODO HD RANURADO UL/HM  4"</v>
          </cell>
          <cell r="D3161">
            <v>24930</v>
          </cell>
        </row>
        <row r="3162">
          <cell r="B3162">
            <v>12724</v>
          </cell>
          <cell r="C3162" t="str">
            <v>PATIO ZONAL EL GACO - Canal de drenaje Q max Neo 300 (1 m) por componentes ,1 cuerpo parte inferior, 1 cuerpo parte superior,2 rejillas en acero galvanizado Q flow. Incluye Guia de instalacion</v>
          </cell>
          <cell r="D3162">
            <v>857221</v>
          </cell>
        </row>
        <row r="3163">
          <cell r="B3163">
            <v>12725</v>
          </cell>
          <cell r="C3163" t="str">
            <v xml:space="preserve">PATIO ZONAL EL GACO - Soporte pernado para instalacion para QMAX NEO 300 </v>
          </cell>
          <cell r="D3163">
            <v>40086</v>
          </cell>
        </row>
        <row r="3164">
          <cell r="B3164">
            <v>12726</v>
          </cell>
          <cell r="C3164"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D3164">
            <v>3085184</v>
          </cell>
        </row>
        <row r="3165">
          <cell r="B3165">
            <v>12727</v>
          </cell>
          <cell r="C3165"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D3165">
            <v>58372262</v>
          </cell>
        </row>
        <row r="3166">
          <cell r="B3166">
            <v>12728</v>
          </cell>
          <cell r="C3166" t="str">
            <v xml:space="preserve">PATIO ZONAL EL GACO: Sep Hidro Ent. Oleopator G NST NS10 para Tanque Separador de Hidrocarburos		</v>
          </cell>
          <cell r="D3166">
            <v>23849536</v>
          </cell>
        </row>
        <row r="3167">
          <cell r="B3167">
            <v>12729</v>
          </cell>
          <cell r="C3167" t="str">
            <v xml:space="preserve">PATIO ZONAL EL GACO - TOP SECTION D400 550-1130 PARA SEP DE HIDROCARBUROS </v>
          </cell>
          <cell r="D3167">
            <v>9377457</v>
          </cell>
        </row>
        <row r="3168">
          <cell r="B3168">
            <v>12730</v>
          </cell>
          <cell r="C3168"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D3168">
            <v>70696840</v>
          </cell>
        </row>
        <row r="3169">
          <cell r="B3169">
            <v>12731</v>
          </cell>
          <cell r="C3169"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D3169">
            <v>36347945</v>
          </cell>
        </row>
        <row r="3170">
          <cell r="B3170">
            <v>12732</v>
          </cell>
          <cell r="C3170"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D3170">
            <v>4273578</v>
          </cell>
        </row>
        <row r="3171">
          <cell r="B3171">
            <v>12733</v>
          </cell>
          <cell r="C3171"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171">
            <v>7477321</v>
          </cell>
        </row>
        <row r="3172">
          <cell r="B3172">
            <v>12734</v>
          </cell>
          <cell r="C3172" t="str">
            <v>PATIO ZONAL EL GACO - Adaptador cambio de sección para canal de drenaje QMAX 550 a sumidero fabricado en polietileno, de sección oval. Longitud total 800 mm, altura exterior 740 mm y ancho exterior 665 mm. Peso: 11,8 kg.</v>
          </cell>
          <cell r="D3172">
            <v>2938611</v>
          </cell>
        </row>
        <row r="3173">
          <cell r="B3173">
            <v>12735</v>
          </cell>
          <cell r="C3173" t="str">
            <v>PATIO ZONAL EL GACO: Top section capacidad de Carga D400 para Tanque Separador de Hidrocarburos</v>
          </cell>
          <cell r="D3173">
            <v>6108402</v>
          </cell>
        </row>
        <row r="3174">
          <cell r="B3174">
            <v>12736</v>
          </cell>
          <cell r="C3174"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D3174">
            <v>5341516</v>
          </cell>
        </row>
        <row r="3175">
          <cell r="B3175">
            <v>12737</v>
          </cell>
          <cell r="C3175" t="str">
            <v>PATIO ZONAL EL GACO: Tanque filtración Stormclean TF600 GRP Vertical</v>
          </cell>
          <cell r="D3175">
            <v>55243314</v>
          </cell>
        </row>
        <row r="3176">
          <cell r="B3176">
            <v>12738</v>
          </cell>
          <cell r="C3176" t="str">
            <v>PATIO ZONAL EL GACO: Jack RJ-45 para incrustar categoría 6</v>
          </cell>
          <cell r="D3176">
            <v>10900</v>
          </cell>
        </row>
        <row r="3177">
          <cell r="B3177">
            <v>12739</v>
          </cell>
          <cell r="C3177" t="str">
            <v xml:space="preserve">PATIO ZONAL EL GACO: KIT FAN OUT SC/LC PARA FIBRA MULTIMODO OM3	L=1m	</v>
          </cell>
          <cell r="D3177">
            <v>15910</v>
          </cell>
        </row>
        <row r="3178">
          <cell r="B3178">
            <v>12740</v>
          </cell>
          <cell r="C3178" t="str">
            <v>PATIO ZONAL EL GACO: PDU VERTICAL PARA RACK</v>
          </cell>
          <cell r="D3178">
            <v>295748</v>
          </cell>
        </row>
        <row r="3179">
          <cell r="B3179">
            <v>12741</v>
          </cell>
          <cell r="C3179" t="str">
            <v xml:space="preserve">PATIO ZONAL EL GACO: PATCH CORD DE FIBRA ÓPTICA SC/LC L=2m	</v>
          </cell>
          <cell r="D3179">
            <v>29000</v>
          </cell>
        </row>
        <row r="3180">
          <cell r="B3180">
            <v>12742</v>
          </cell>
          <cell r="C3180" t="str">
            <v xml:space="preserve"> PATIO ZONAL EL GACO: Terminal Premoldeada Tipo Interior para 15 KV 2-250 KCM</v>
          </cell>
          <cell r="D3180">
            <v>97899</v>
          </cell>
        </row>
        <row r="3181">
          <cell r="B3181">
            <v>12744</v>
          </cell>
          <cell r="C3181"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181">
            <v>743387</v>
          </cell>
        </row>
        <row r="3182">
          <cell r="B3182">
            <v>12745</v>
          </cell>
          <cell r="C318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D3182">
            <v>743387</v>
          </cell>
        </row>
        <row r="3183">
          <cell r="B3183">
            <v>12746</v>
          </cell>
          <cell r="C318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D3183">
            <v>810188</v>
          </cell>
        </row>
        <row r="3184">
          <cell r="B3184">
            <v>12747</v>
          </cell>
          <cell r="C318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D3184">
            <v>1373519</v>
          </cell>
        </row>
        <row r="3185">
          <cell r="B3185">
            <v>12748</v>
          </cell>
          <cell r="C3185"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D3185">
            <v>2165567</v>
          </cell>
        </row>
        <row r="3186">
          <cell r="B3186">
            <v>12749</v>
          </cell>
          <cell r="C3186" t="str">
            <v>PATIO ZONAL EL GACO: DRENES VERTICALES TIPO MECHA CON PERFORACION</v>
          </cell>
          <cell r="D3186">
            <v>7448</v>
          </cell>
        </row>
        <row r="3187">
          <cell r="B3187">
            <v>12750</v>
          </cell>
          <cell r="C3187" t="str">
            <v>PATIO ZONAL EL GACO: Niples pasa-muros acero inoxidable ranurados 6" de 60cm de longitud-</v>
          </cell>
          <cell r="D3187">
            <v>553000</v>
          </cell>
        </row>
        <row r="3188">
          <cell r="B3188">
            <v>12751</v>
          </cell>
          <cell r="C3188" t="str">
            <v>PATIO ZONAL EL GACO:  MOVILIZACIÓN Y LA DESMOVILIZACIÓN DE EQUIPOS PARA PERFORACION DE DRENES TIPO MECHA</v>
          </cell>
          <cell r="D3188">
            <v>20687</v>
          </cell>
        </row>
        <row r="3189">
          <cell r="B3189">
            <v>12752</v>
          </cell>
          <cell r="C3189" t="str">
            <v>PATIO ZONAL EL GACO:  Niples pasa-muros acero inoxidable ranurados 1" de 60cm de longitud</v>
          </cell>
          <cell r="D3189">
            <v>79001</v>
          </cell>
        </row>
        <row r="3190">
          <cell r="B3190">
            <v>12753</v>
          </cell>
          <cell r="C3190" t="str">
            <v>PATIO ZONAL EL GACO:  Niples pasa-muros acero inoxidable ranurados 1 1/4" de 60cm de longitud</v>
          </cell>
          <cell r="D3190">
            <v>101000</v>
          </cell>
        </row>
        <row r="3191">
          <cell r="B3191">
            <v>12754</v>
          </cell>
          <cell r="C3191" t="str">
            <v>PATIO ZONAL EL GACO:  Válvula mariposa Ø2½"</v>
          </cell>
          <cell r="D3191">
            <v>505036</v>
          </cell>
        </row>
        <row r="3192">
          <cell r="B3192">
            <v>12755</v>
          </cell>
          <cell r="C3192" t="str">
            <v>PATIO ZONAL EL GACO:  Válvula mariposa Ø3"</v>
          </cell>
          <cell r="D3192">
            <v>526337</v>
          </cell>
        </row>
        <row r="3193">
          <cell r="B3193">
            <v>12756</v>
          </cell>
          <cell r="C3193" t="str">
            <v>PATIO ZONAL EL GACO:  Válvula mariposa Ø4"</v>
          </cell>
          <cell r="D3193">
            <v>587027</v>
          </cell>
        </row>
        <row r="3194">
          <cell r="B3194">
            <v>12757</v>
          </cell>
          <cell r="C3194" t="str">
            <v>PATIO ZONAL EL GACO:  Sensor de flujo Ø2"</v>
          </cell>
          <cell r="D3194">
            <v>433755</v>
          </cell>
        </row>
        <row r="3195">
          <cell r="B3195">
            <v>12758</v>
          </cell>
          <cell r="C3195" t="str">
            <v>PATIO ZONAL EL GACO:  Sensor de flujo Ø2½"</v>
          </cell>
          <cell r="D3195">
            <v>405266</v>
          </cell>
        </row>
        <row r="3196">
          <cell r="B3196">
            <v>12759</v>
          </cell>
          <cell r="C3196" t="str">
            <v>PATIO ZONAL EL GACO:  Sensor de flujo Ø3"</v>
          </cell>
          <cell r="D3196">
            <v>474572</v>
          </cell>
        </row>
        <row r="3197">
          <cell r="B3197">
            <v>12760</v>
          </cell>
          <cell r="C3197" t="str">
            <v>PATIO ZONAL EL GACO:  Sensor de flujo Ø4"</v>
          </cell>
          <cell r="D3197">
            <v>433755</v>
          </cell>
        </row>
        <row r="3198">
          <cell r="B3198">
            <v>12761</v>
          </cell>
          <cell r="C3198" t="str">
            <v>PATIO ZONAL EL GACO:  Válvula desaireadora Ø ¾"</v>
          </cell>
          <cell r="D3198">
            <v>375647</v>
          </cell>
        </row>
        <row r="3199">
          <cell r="B3199">
            <v>12762</v>
          </cell>
          <cell r="C3199" t="str">
            <v>PATIO ZONAL EL GACO:  Válvula desaireadora Ø 1"</v>
          </cell>
          <cell r="D3199">
            <v>452200</v>
          </cell>
        </row>
        <row r="3200">
          <cell r="B3200">
            <v>12763</v>
          </cell>
          <cell r="C3200" t="str">
            <v>PATIO ZONAL EL GACO:  Válvula OS&amp;Y Flanchada 4" Supervisada</v>
          </cell>
          <cell r="D3200">
            <v>1024352</v>
          </cell>
        </row>
        <row r="3201">
          <cell r="B3201">
            <v>12764</v>
          </cell>
          <cell r="C3201" t="str">
            <v>PATIO ZONAL EL GACO:  Válvula OS&amp;Y Flanchada 6" Supervisada</v>
          </cell>
          <cell r="D3201">
            <v>2236009</v>
          </cell>
        </row>
        <row r="3202">
          <cell r="B3202">
            <v>12765</v>
          </cell>
          <cell r="C3202" t="str">
            <v>PATIO ZONAL EL GACO:  GABINETE RACK AÉREO DE 13 UR GABINETE RACK AÉREO TIPO 1 UR de alto 16 x ancho 40 x fondo 40cm</v>
          </cell>
          <cell r="D3202">
            <v>67594</v>
          </cell>
        </row>
        <row r="3203">
          <cell r="B3203">
            <v>12766</v>
          </cell>
          <cell r="C3203" t="str">
            <v>PATIO ZONAL EL GACO:  Niples pasa-muros acero inoxidable ranurados 1 1/2" de 60cm de longitud</v>
          </cell>
          <cell r="D3203">
            <v>116000</v>
          </cell>
        </row>
        <row r="3204">
          <cell r="B3204">
            <v>12767</v>
          </cell>
          <cell r="C3204" t="str">
            <v>PATIO ZONAL EL GACO:  Niples pasa-muros acero inoxidable ranurados 2" de 60cm de longitud</v>
          </cell>
          <cell r="D3204">
            <v>138000</v>
          </cell>
        </row>
        <row r="3205">
          <cell r="B3205">
            <v>12768</v>
          </cell>
          <cell r="C3205" t="str">
            <v>PATIO ZONAL EL GACO:  Ajardinamiento tipo cerca viva con plantas trepadoras</v>
          </cell>
          <cell r="D3205">
            <v>11603</v>
          </cell>
        </row>
        <row r="3206">
          <cell r="B3206">
            <v>12769</v>
          </cell>
          <cell r="C3206" t="str">
            <v>PATIO ZONAL EL GACO:  ASCENSOR HIDRÁULICO (SIN CUARTO DE MAQUINAS) CON PUERTAS AUTOMÁTICAS. Incluye Suministro, transporte e Instalación</v>
          </cell>
          <cell r="D3206">
            <v>77350000</v>
          </cell>
        </row>
        <row r="3207">
          <cell r="B3207">
            <v>12770</v>
          </cell>
          <cell r="C3207"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D3207">
            <v>206661</v>
          </cell>
        </row>
        <row r="3208">
          <cell r="B3208">
            <v>12771</v>
          </cell>
          <cell r="C3208" t="str">
            <v>PATIO ZONAL EL GACO:  SILICONA ANTIHONGOS TRANSPARENTE</v>
          </cell>
          <cell r="D3208">
            <v>12900</v>
          </cell>
        </row>
        <row r="3209">
          <cell r="B3209">
            <v>12772</v>
          </cell>
          <cell r="C3209" t="str">
            <v>PATIO ZONAL EL GACO:  TORNILLO CHAZO PUNTILLA 1/4"</v>
          </cell>
          <cell r="D3209">
            <v>118</v>
          </cell>
        </row>
        <row r="3210">
          <cell r="B3210">
            <v>12773</v>
          </cell>
          <cell r="C3210"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D3210">
            <v>658391</v>
          </cell>
        </row>
        <row r="3211">
          <cell r="B3211">
            <v>12774</v>
          </cell>
          <cell r="C3211" t="str">
            <v>PATIO ZONAL EL GACO:  Niples pasa-muros acero inoxidable ranurados 2 1/2" de 60cm de longitud</v>
          </cell>
          <cell r="D3211">
            <v>207500</v>
          </cell>
        </row>
        <row r="3212">
          <cell r="B3212">
            <v>12775</v>
          </cell>
          <cell r="C3212" t="str">
            <v>PATIO ZONAL EL GACO:  Niples pasa-muros acero inoxidable ranurados 3" de 60cm de longitud</v>
          </cell>
          <cell r="D3212">
            <v>255000</v>
          </cell>
        </row>
        <row r="3213">
          <cell r="B3213">
            <v>12776</v>
          </cell>
          <cell r="C3213" t="str">
            <v>PATIO ZONAL EL GACO:  Niples pasa-muros acero inoxidable ranurados 4" de 60cm de longitud</v>
          </cell>
          <cell r="D3213">
            <v>341000</v>
          </cell>
        </row>
        <row r="3214">
          <cell r="B3214">
            <v>12778</v>
          </cell>
          <cell r="C3214"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214">
            <v>2048267</v>
          </cell>
        </row>
        <row r="3215">
          <cell r="B3215">
            <v>12781</v>
          </cell>
          <cell r="C3215" t="str">
            <v>ALQUILER DE VEHICULO: CAMPERO, PICK-UP, CAMIONETA, CAMION O SIMILAR DE 1300cc A 2000cc DE CILINDRADA, MODELO 2018 A 2015. 80% DE LA TARIFA ESTABLECIDA. INCLUYE TODOS LOS COSTOS DE OPERACIÓN Y MANTENIMIENTO EXCEPTO EL SALARIO DEL CONDUCTOR.</v>
          </cell>
          <cell r="D3215">
            <v>190000</v>
          </cell>
        </row>
        <row r="3216">
          <cell r="B3216">
            <v>12782</v>
          </cell>
          <cell r="C3216" t="str">
            <v>ALQUILER DE VEHICULO MES: CAMPERO, PICK-UP, CAMIONETA, CAMION O SIMILAR DE 1300cc A 2000cc DE CILINDRADA, MODELO 2018 A 2015. 80% DE LA TARIFA ESTABLECIDA. INCLUYE TODOS LOS COSTOS DE OPERACIÓN Y MANTENIMIENTO EXCEPTO EL SALARIO DEL CONDUCTOR.</v>
          </cell>
          <cell r="D3216">
            <v>5791000</v>
          </cell>
        </row>
        <row r="3217">
          <cell r="B3217">
            <v>12783</v>
          </cell>
          <cell r="C3217" t="str">
            <v>ALQUILER DE VEHICULO: CAMPERO, PICK-UP, CAMIONETA, CAMION O SIMILAR MAYOR A 2000cc DE CILINDRADA, MODELO 2018 A 2015. 80% DE LA TARIFA ESTABLECIDA. INCLUYE TODOS LOS COSTOS DE OPERACIÓN Y MANTENIMIENTO EXCEPTO EL SALARIO DEL CONDUCTOR.</v>
          </cell>
          <cell r="D3217">
            <v>274000</v>
          </cell>
        </row>
        <row r="3218">
          <cell r="B3218">
            <v>12784</v>
          </cell>
          <cell r="C3218" t="str">
            <v>ALQUILER DE VEHICULO MES: CAMPERO, PICK-UP, CAMIONETA, CAMION O SIMILAR MAYOR A 2000cc DE CILINDRADA, MODELO 2018 A 2015. 80% DE LA TARIFA ESTABLECIDA. INCLUYE TODOS LOS COSTOS DE OPERACIÓN Y MANTENIMIENTO EXCEPTO EL SALARIO DEL CONDUCTOR.</v>
          </cell>
          <cell r="D3218">
            <v>8306000</v>
          </cell>
        </row>
        <row r="3219">
          <cell r="B3219">
            <v>12785</v>
          </cell>
          <cell r="C3219" t="str">
            <v>ALQUILER DE VEHICULO: CAMPERO, PICK-UP, CAMIONETA, CAMION O SIMILAR MAYOR A 2000cc DE CILINDRADA, MODELO 2014 A 2011. 75% DE LA TARIFA ESTABLECIDA. INCLUYE TODOS LOS COSTOS DE OPERACIÓN Y MANTENIMIENTO EXCEPTO EL SALARIO DEL CONDUCTOR.</v>
          </cell>
          <cell r="D3219">
            <v>261000</v>
          </cell>
        </row>
        <row r="3220">
          <cell r="B3220">
            <v>12786</v>
          </cell>
          <cell r="C3220" t="str">
            <v>ALQUILER DE VEHICULO MES: CAMPERO, PICK-UP, CAMIONETA, CAMION O SIMILAR MAYOR A 2000cc DE CILINDRADA, MODELO 2014 A 2011. 75% DE LA TARIFA ESTABLECIDA. INCLUYE TODOS LOS COSTOS DE OPERACIÓN Y MANTENIMIENTO EXCEPTO EL SALARIO DEL CONDUCTOR.</v>
          </cell>
          <cell r="D3220">
            <v>7785000</v>
          </cell>
        </row>
        <row r="3221">
          <cell r="B3221">
            <v>12787</v>
          </cell>
          <cell r="C3221" t="str">
            <v>ALQUILER DE VEHICULO: CAMPERO, PICK-UP, CAMIONETA, CAMION O SIMILAR CON CAPACIDAD DE CARGA DE 3 TON O MAS, MODELO 2018 A 2015. 80% DE LA TARIFA ESTABLECIDA. INCLUYE TODOS LOS COSTOS DE OPERACIÓN Y MANTENIMIENTO EXCEPTO EL SALARIO DEL CONDUCTOR.</v>
          </cell>
          <cell r="D3221">
            <v>377000</v>
          </cell>
        </row>
        <row r="3222">
          <cell r="B3222">
            <v>12788</v>
          </cell>
          <cell r="C3222" t="str">
            <v>ALQUILER DE VEHICULO MES: CAMPERO, PICK-UP, CAMIONETA, CAMION O SIMILAR CON CAPACIDAD DE CARGA DE 3 TON O MAS, MODELO 2018 A 2015. 80% DE LA TARIFA ESTABLECIDA. INCLUYE TODOS LOS COSTOS DE OPERACIÓN Y MANTENIMIENTO EXCEPTO EL SALARIO DEL CONDUCTOR.</v>
          </cell>
          <cell r="D3222">
            <v>11297000</v>
          </cell>
        </row>
        <row r="3223">
          <cell r="B3223">
            <v>12789</v>
          </cell>
          <cell r="C3223" t="str">
            <v>RECUPERACIÓN DEL ESPACIO PÚBLICO SOBRE LOS PREDIOS REMANENTES DEL IDU. GRUPOS 1 Y 2. VIGENCIA 2022 - M-13-A / BANCA RECTANGULAR / LARGA CON M-11-A ADOSADO.</v>
          </cell>
          <cell r="D3223">
            <v>3260065</v>
          </cell>
        </row>
        <row r="3224">
          <cell r="B3224">
            <v>12790</v>
          </cell>
          <cell r="C3224" t="str">
            <v>RECUPERACIÓN DEL ESPACIO PÚBLICO SOBRE LOS PREDIOS REMANENTES DEL IDU. GRUPOS 1 Y 2. VIGENCIA 2022 - M-13-A / BANCA RECTANGULAR / MEDIANA CON M-11-A ADOSADO.</v>
          </cell>
          <cell r="D3224">
            <v>1584961</v>
          </cell>
        </row>
        <row r="3225">
          <cell r="B3225">
            <v>12791</v>
          </cell>
          <cell r="C3225" t="str">
            <v>RECUPERACIÓN DEL ESPACIO PÚBLICO SOBRE LOS PREDIOS REMANENTES DEL IDU. GRUPOS 1 Y 2. VIGENCIA 2022 - M-30-A / ALCORQUE CUADRADO / EN U.</v>
          </cell>
          <cell r="D3225">
            <v>1019711</v>
          </cell>
        </row>
        <row r="3226">
          <cell r="B3226">
            <v>12792</v>
          </cell>
          <cell r="C3226" t="str">
            <v>RECUPERACIÓN DEL ESPACIO PÚBLICO SOBRE LOS PREDIOS REMANENTES DEL IDU. GRUPOS 1 Y 2. VIGENCIA 2022 - M-16-A / BOLARDO ESFERA / 40 CM.</v>
          </cell>
          <cell r="D3226">
            <v>492041</v>
          </cell>
        </row>
        <row r="3227">
          <cell r="B3227">
            <v>12793</v>
          </cell>
          <cell r="C3227"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D3227">
            <v>20632458</v>
          </cell>
        </row>
        <row r="3228">
          <cell r="B3228">
            <v>12794</v>
          </cell>
          <cell r="C3228" t="str">
            <v>RECUPERACIÓN DEL ESPACIO PÚBLICO SOBRE LOS PREDIOS REMANENTES DEL IDU. GRUPOS 1 Y 2. VIGENCIA 2022 - Transporte e instalación de mobiliario importado (juego infantil).</v>
          </cell>
          <cell r="D3228">
            <v>3500000</v>
          </cell>
        </row>
        <row r="3229">
          <cell r="B3229">
            <v>12795</v>
          </cell>
          <cell r="C3229"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D3229">
            <v>56373904</v>
          </cell>
        </row>
        <row r="3230">
          <cell r="B3230">
            <v>12796</v>
          </cell>
          <cell r="C3230" t="str">
            <v>RECUPERACIÓN DEL ESPACIO PÚBLICO SOBRE LOS PREDIOS REMANENTES DEL IDU. GRUPOS 1 Y 2. VIGENCIA 2022 - Gimnasio al aire libre tipo BIOSALUDABLE "Caminador - Patinador aéreo"  (Garantía de 1 año).</v>
          </cell>
          <cell r="D3230">
            <v>1754511</v>
          </cell>
        </row>
        <row r="3231">
          <cell r="B3231">
            <v>12797</v>
          </cell>
          <cell r="C3231" t="str">
            <v>RECUPERACIÓN DEL ESPACIO PÚBLICO SOBRE LOS PREDIOS REMANENTES DEL IDU. GRUPOS 1 Y 2. VIGENCIA 2022 - Transporte Gimnasio al aire libre.</v>
          </cell>
          <cell r="D3231">
            <v>47506</v>
          </cell>
        </row>
        <row r="3232">
          <cell r="B3232">
            <v>12798</v>
          </cell>
          <cell r="C3232" t="str">
            <v>RECUPERACIÓN DEL ESPACIO PÚBLICO SOBRE LOS PREDIOS REMANENTES DEL IDU. GRUPOS 1 Y 2. VIGENCIA 2022 -  Armado y anclaje de equipo al aire libre (no incluye fundición del dado en concreto).</v>
          </cell>
          <cell r="D3232">
            <v>151425</v>
          </cell>
        </row>
        <row r="3233">
          <cell r="B3233">
            <v>12799</v>
          </cell>
          <cell r="C3233" t="str">
            <v>RECUPERACIÓN DEL ESPACIO PÚBLICO SOBRE LOS PREDIOS REMANENTES DEL IDU. GRUPOS 1 Y 2. VIGENCIA 2022 - Gimnasio al aire libre tipo BIOSALUDABLE "Doble swinger -Surf" (Garantía de 1 año).</v>
          </cell>
          <cell r="D3233">
            <v>1621257</v>
          </cell>
        </row>
        <row r="3234">
          <cell r="B3234">
            <v>12800</v>
          </cell>
          <cell r="C3234" t="str">
            <v>RECUPERACIÓN DEL ESPACIO PÚBLICO SOBRE LOS PREDIOS REMANENTES DEL IDU. GRUPOS 1 Y 2. VIGENCIA 2022 - Gimnasio al aire libre tipo BIOSALUDABLE "Elíptica - Esquí Sky" (Garantía de 1 año).</v>
          </cell>
          <cell r="D3234">
            <v>1832243</v>
          </cell>
        </row>
        <row r="3235">
          <cell r="B3235">
            <v>12801</v>
          </cell>
          <cell r="C3235" t="str">
            <v>RECUPERACIÓN DEL ESPACIO PÚBLICO SOBRE LOS PREDIOS REMANENTES DEL IDU. GRUPOS 1 Y 2. VIGENCIA 2022 - Gimnasio al aire libre tipo PLUS "Bicicleta Recumbent". (Garantía de 1 año).</v>
          </cell>
          <cell r="D3235">
            <v>4744650</v>
          </cell>
        </row>
        <row r="3236">
          <cell r="B3236">
            <v>12802</v>
          </cell>
          <cell r="C3236" t="str">
            <v>RECUPERACIÓN DEL ESPACIO PÚBLICO SOBRE LOS PREDIOS REMANENTES DEL IDU. GRUPOS 1 Y 2. VIGENCIA 2022 - Armado y anclaje de equipo al aire libre (no incluye fundición del dado en concreto).</v>
          </cell>
          <cell r="D3236">
            <v>161520</v>
          </cell>
        </row>
        <row r="3237">
          <cell r="B3237">
            <v>12803</v>
          </cell>
          <cell r="C3237" t="str">
            <v>RECUPERACIÓN DEL ESPACIO PÚBLICO SOBRE LOS PREDIOS REMANENTES DEL IDU. GRUPOS 1 Y 2. VIGENCIA 2022 - Gimnasio al aire libre tipo BIOSALUDABLE "Pectoral Sentado Doble" (Garantía de 1 año).</v>
          </cell>
          <cell r="D3237">
            <v>2927550</v>
          </cell>
        </row>
        <row r="3238">
          <cell r="B3238">
            <v>12804</v>
          </cell>
          <cell r="C3238" t="str">
            <v>RECUPERACIÓN DEL ESPACIO PÚBLICO SOBRE LOS PREDIOS REMANENTES DEL IDU. GRUPOS 1 Y 2. VIGENCIA 2022 - Gimnasio al aire libre tipo PLUS "Banco abdominal inclinada". (Garantía de 1 año).</v>
          </cell>
          <cell r="D3238">
            <v>1922694</v>
          </cell>
        </row>
        <row r="3239">
          <cell r="B3239">
            <v>12805</v>
          </cell>
          <cell r="C3239" t="str">
            <v>RECUPERACIÓN DEL ESPACIO PÚBLICO SOBRE LOS PREDIOS REMANENTES DEL IDU. GRUPOS 1 Y 2. VIGENCIA 2022 - Gimnasio al aire libre tipo PLUS "Banco abdominal plana". (Garantía de 1 año).</v>
          </cell>
          <cell r="D3239">
            <v>1922694</v>
          </cell>
        </row>
        <row r="3240">
          <cell r="B3240">
            <v>12806</v>
          </cell>
          <cell r="C3240" t="str">
            <v>RECUPERACIÓN DEL ESPACIO PÚBLICO SOBRE LOS PREDIOS REMANENTES DEL IDU. GRUPOS 1 Y 2. VIGENCIA 2022 - Gimnasio al aire libre tipo BIOSALUDABLE "Ascensor doble - dorsal ancho". (Garantía de 1 año).</v>
          </cell>
          <cell r="D3240">
            <v>2523750</v>
          </cell>
        </row>
        <row r="3241">
          <cell r="B3241">
            <v>12807</v>
          </cell>
          <cell r="C3241" t="str">
            <v>RECUPERACIÓN DEL ESPACIO PÚBLICO SOBRE LOS PREDIOS REMANENTES DEL IDU. GRUPOS 1 Y 2. VIGENCIA 2022 - Gimnasio al aire libre tipo PLUS "Triple pecho espalda pierna". (Garantía de 1 año).</v>
          </cell>
          <cell r="D3241">
            <v>9499395</v>
          </cell>
        </row>
        <row r="3242">
          <cell r="B3242">
            <v>12808</v>
          </cell>
          <cell r="C3242" t="str">
            <v>RECUPERACIÓN DEL ESPACIO PÚBLICO SOBRE LOS PREDIOS REMANENTES DEL IDU. GRUPOS 1 Y 2. VIGENCIA 2022 - Gimnasio al aire libre tipo PLUS "Multifuncional A4". (Garantía de 1 año).</v>
          </cell>
          <cell r="D3242">
            <v>15122310</v>
          </cell>
        </row>
        <row r="3243">
          <cell r="B3243">
            <v>12809</v>
          </cell>
          <cell r="C3243" t="str">
            <v>RECUPERACIÓN DEL ESPACIO PÚBLICO SOBRE LOS PREDIOS REMANENTES DEL IDU. GRUPOS 1 Y 2. VIGENCIA 2022 - Gimnasio al aire libre tipo PLUS "Modulo Jinete". (Garantía de 1 año).</v>
          </cell>
          <cell r="D3243">
            <v>3456653</v>
          </cell>
        </row>
        <row r="3244">
          <cell r="B3244">
            <v>12810</v>
          </cell>
          <cell r="C3244" t="str">
            <v>RECUPERACIÓN DEL ESPACIO PÚBLICO SOBRE LOS PREDIOS REMANENTES DEL IDU. GRUPOS 1 Y 2. VIGENCIA 2022 - Suministro, puesto en obra e instalación de gimnasio al aire libre tipo PLUS "Modulo GRX". (Garantía de 1 año).</v>
          </cell>
          <cell r="D3244">
            <v>5508842</v>
          </cell>
        </row>
        <row r="3245">
          <cell r="B3245">
            <v>12811</v>
          </cell>
          <cell r="C3245"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D3245">
            <v>408848</v>
          </cell>
        </row>
        <row r="3246">
          <cell r="B3246">
            <v>12812</v>
          </cell>
          <cell r="C3246" t="str">
            <v>PROYECTO CONSTRUCCION PUENTES SAN AGUSTIN Y LOS ANDES - PRUEBA DE CARGA ESTATICA PARA PUENTE VEHICULAR - CON SUPERESTRUCTURA EN CONCRETO.</v>
          </cell>
          <cell r="D3246">
            <v>10710000</v>
          </cell>
        </row>
        <row r="3247">
          <cell r="B3247">
            <v>12813</v>
          </cell>
          <cell r="C3247" t="str">
            <v>PATIO ZONAL EL GACO: SUMINISTRO DE CERTIFICACION DE CONECTORIZACION DE FIBRA OPTICA (POR PAR)</v>
          </cell>
          <cell r="D3247">
            <v>17850</v>
          </cell>
        </row>
        <row r="3248">
          <cell r="B3248">
            <v>12814</v>
          </cell>
          <cell r="C3248" t="str">
            <v>PATIO ZONAL EL GACO: SUMINISTRO E INSTALACION DE UPS 1 KVA MONOFASICA VIN 120V, VOUT120V</v>
          </cell>
          <cell r="D3248">
            <v>1005000</v>
          </cell>
        </row>
        <row r="3249">
          <cell r="B3249">
            <v>12815</v>
          </cell>
          <cell r="C3249"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249">
            <v>7553621</v>
          </cell>
        </row>
        <row r="3250">
          <cell r="B3250">
            <v>12816</v>
          </cell>
          <cell r="C3250" t="str">
            <v>PATIO ZONAL EL GACO: SUMINISTRO E INSTALACION DE FIBRA MULTIMODO 12 HILOS</v>
          </cell>
          <cell r="D3250">
            <v>16966</v>
          </cell>
        </row>
        <row r="3251">
          <cell r="B3251">
            <v>12817</v>
          </cell>
          <cell r="C3251" t="str">
            <v>PATIO ZONAL EL GACO - TOPELLANTA T-60 EN CONCRETO.</v>
          </cell>
          <cell r="D3251">
            <v>16065</v>
          </cell>
        </row>
        <row r="3252">
          <cell r="B3252">
            <v>12818</v>
          </cell>
          <cell r="C3252" t="str">
            <v>PATIO ZONAL EL GACO - PISO GRES PORCELANATO COLOR MARFIL MATE 60X60 CM O SIMILAR.</v>
          </cell>
          <cell r="D3252">
            <v>45900</v>
          </cell>
        </row>
        <row r="3253">
          <cell r="B3253">
            <v>12819</v>
          </cell>
          <cell r="C3253" t="str">
            <v xml:space="preserve">PATIO ZONAL EL GACO: TAPA CIEGA PARA RACK </v>
          </cell>
          <cell r="D3253">
            <v>19728</v>
          </cell>
        </row>
        <row r="3254">
          <cell r="B3254">
            <v>12820</v>
          </cell>
          <cell r="C3254" t="str">
            <v>PATIO ZONAL EL GACO - PEGACOR MAX BLANCO.</v>
          </cell>
          <cell r="D3254">
            <v>2892</v>
          </cell>
        </row>
        <row r="3255">
          <cell r="B3255">
            <v>12821</v>
          </cell>
          <cell r="C3255" t="str">
            <v>PATIO ZONAL EL GACO - LÁMINA DE DRYWALL SUPÉRBORARD 6 MM X 2440 MM X 1220 MM.</v>
          </cell>
          <cell r="D3255">
            <v>15544</v>
          </cell>
        </row>
        <row r="3256">
          <cell r="B3256">
            <v>12822</v>
          </cell>
          <cell r="C3256" t="str">
            <v>PATIO ZONAL EL GACO - TORNILLO PLACA DRYWALL 6X1".</v>
          </cell>
          <cell r="D3256">
            <v>29</v>
          </cell>
        </row>
        <row r="3257">
          <cell r="B3257">
            <v>12823</v>
          </cell>
          <cell r="C3257" t="str">
            <v>PATIO ZONAL EL GACO - TORNILLO CHAZO PUNTILLA 1/4".</v>
          </cell>
          <cell r="D3257">
            <v>118</v>
          </cell>
        </row>
        <row r="3258">
          <cell r="B3258">
            <v>12824</v>
          </cell>
          <cell r="C3258" t="str">
            <v>PATIO ZONAL EL GACO - OMEGA PARA DRYWALL 2,44 M.</v>
          </cell>
          <cell r="D3258">
            <v>4000</v>
          </cell>
        </row>
        <row r="3259">
          <cell r="B3259">
            <v>12825</v>
          </cell>
          <cell r="C3259" t="str">
            <v>PATIO ZONAL EL GACO - VIGUETA PARA DRYWALL 2.44 M.</v>
          </cell>
          <cell r="D3259">
            <v>4179</v>
          </cell>
        </row>
        <row r="3260">
          <cell r="B3260">
            <v>12826</v>
          </cell>
          <cell r="C3260" t="str">
            <v>PATIO ZONAL EL GACO - ANGULO PARA DRYWALL 2.44 M.</v>
          </cell>
          <cell r="D3260">
            <v>2300</v>
          </cell>
        </row>
        <row r="3261">
          <cell r="B3261">
            <v>12827</v>
          </cell>
          <cell r="C3261" t="str">
            <v>VIGA PERFIL HEA 450 (L=12 METROS)</v>
          </cell>
          <cell r="D3261">
            <v>9796080</v>
          </cell>
        </row>
        <row r="3262">
          <cell r="B3262">
            <v>12828</v>
          </cell>
          <cell r="C3262"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D3262">
            <v>5593000</v>
          </cell>
        </row>
        <row r="3263">
          <cell r="B3263">
            <v>12829</v>
          </cell>
          <cell r="C3263"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D3263">
            <v>2482</v>
          </cell>
        </row>
        <row r="3264">
          <cell r="B3264">
            <v>12830</v>
          </cell>
          <cell r="C3264" t="str">
            <v>TAPABOCAS DESECHABLE._(Según Apéndice Bioseguridad Covid 19_V4)</v>
          </cell>
          <cell r="D3264">
            <v>300</v>
          </cell>
        </row>
        <row r="3265">
          <cell r="B3265">
            <v>12831</v>
          </cell>
          <cell r="C3265" t="str">
            <v>MASCARILLA DESECHABLE._(Según Apéndice Bioseguridad Covid 19_V4)</v>
          </cell>
          <cell r="D3265">
            <v>620</v>
          </cell>
        </row>
        <row r="3266">
          <cell r="B3266">
            <v>12832</v>
          </cell>
          <cell r="C3266" t="str">
            <v>JABÓN LIQUIDO PARA MANOS._(Según Apéndice Bioseguridad Covid 19_V4)</v>
          </cell>
          <cell r="D3266">
            <v>20500</v>
          </cell>
        </row>
        <row r="3267">
          <cell r="B3267">
            <v>12833</v>
          </cell>
          <cell r="C3267" t="str">
            <v>CARROTANQUE IRRIGADOR DE AGUA-VIAJE._(Según Apéndice Bioseguridad Covid 19_V4)</v>
          </cell>
          <cell r="D3267">
            <v>210000</v>
          </cell>
        </row>
        <row r="3268">
          <cell r="B3268">
            <v>12834</v>
          </cell>
          <cell r="C3268" t="str">
            <v>TOALLAS DE PAPEL PARA MANOS. TIPO Z. DOBLE HOJA. (PAQUETE 150 HOJAS._(Según Apéndice Bioseguridad Covid 19_V4)</v>
          </cell>
          <cell r="D3268">
            <v>4454</v>
          </cell>
        </row>
        <row r="3269">
          <cell r="B3269">
            <v>12835</v>
          </cell>
          <cell r="C3269" t="str">
            <v>DISPENSADOR DE JABÓN LÍQUIDO O ALCOHOL GLICERINADO, CON PEDAL METÁLICO._(Según Apéndice Bioseguridad Covid 19_V4)</v>
          </cell>
          <cell r="D3269">
            <v>70000</v>
          </cell>
        </row>
        <row r="3270">
          <cell r="B3270">
            <v>12836</v>
          </cell>
          <cell r="C3270" t="str">
            <v>RECOLECCION, TRANSPORTE Y DISPOSICION DE RESIDUOS LÍQUIDOS PROVENIENTES DE LAVAMANOS PORTATILES. (INCLUYE EQUIPO DE SUCCIÓN)_(Según Apéndice Bioseguridad Covid 19_V4)</v>
          </cell>
          <cell r="D3270">
            <v>250000</v>
          </cell>
        </row>
        <row r="3271">
          <cell r="B3271">
            <v>12837</v>
          </cell>
          <cell r="C3271" t="str">
            <v>LAVAMANOS PORTATIL DE PEDAL TIPO MANOS LIBRES._(Según Apéndice Bioseguridad Covid 19_V4)</v>
          </cell>
          <cell r="D3271">
            <v>882353</v>
          </cell>
        </row>
        <row r="3272">
          <cell r="B3272">
            <v>12838</v>
          </cell>
          <cell r="C3272" t="str">
            <v>ALCOHOL GLICERINADO 70%._(Según Apéndice Bioseguridad Covid 19_V4)</v>
          </cell>
          <cell r="D3272">
            <v>8218</v>
          </cell>
        </row>
        <row r="3273">
          <cell r="B3273">
            <v>12839</v>
          </cell>
          <cell r="C3273" t="str">
            <v>DISPENSADOR PLÁSTICO DE TOALLAS TIPO Z._(Según Apéndice Bioseguridad Covid 19_V4)</v>
          </cell>
          <cell r="D3273">
            <v>36681</v>
          </cell>
        </row>
        <row r="3274">
          <cell r="B3274">
            <v>12840</v>
          </cell>
          <cell r="C3274"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D3274">
            <v>8406636</v>
          </cell>
        </row>
        <row r="3275">
          <cell r="B3275">
            <v>12841</v>
          </cell>
          <cell r="C3275"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D3275">
            <v>7397840</v>
          </cell>
        </row>
        <row r="3276">
          <cell r="B3276">
            <v>12842</v>
          </cell>
          <cell r="C3276"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D3276">
            <v>7070612</v>
          </cell>
        </row>
        <row r="3277">
          <cell r="B3277">
            <v>12843</v>
          </cell>
          <cell r="C3277"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D3277">
            <v>10194292</v>
          </cell>
        </row>
        <row r="3278">
          <cell r="B3278">
            <v>12844</v>
          </cell>
          <cell r="C3278"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D3278">
            <v>9399483</v>
          </cell>
        </row>
        <row r="3279">
          <cell r="B3279">
            <v>12845</v>
          </cell>
          <cell r="C3279"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D3279">
            <v>4250501</v>
          </cell>
        </row>
        <row r="3280">
          <cell r="B3280">
            <v>12846</v>
          </cell>
          <cell r="C3280"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D3280">
            <v>4008603</v>
          </cell>
        </row>
        <row r="3281">
          <cell r="B3281">
            <v>12847</v>
          </cell>
          <cell r="C3281"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D3281">
            <v>9503154</v>
          </cell>
        </row>
        <row r="3282">
          <cell r="B3282">
            <v>12848</v>
          </cell>
          <cell r="C3282"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D3282">
            <v>9589546</v>
          </cell>
        </row>
        <row r="3283">
          <cell r="B3283">
            <v>12849</v>
          </cell>
          <cell r="C3283"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D3283">
            <v>5252652</v>
          </cell>
        </row>
        <row r="3284">
          <cell r="B3284">
            <v>12850</v>
          </cell>
          <cell r="C3284"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D3284">
            <v>5736449</v>
          </cell>
        </row>
        <row r="3285">
          <cell r="B3285">
            <v>12851</v>
          </cell>
          <cell r="C3285"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D3285">
            <v>7239675</v>
          </cell>
        </row>
        <row r="3286">
          <cell r="B3286">
            <v>12852</v>
          </cell>
          <cell r="C3286"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D3286">
            <v>5598221</v>
          </cell>
        </row>
        <row r="3287">
          <cell r="B3287">
            <v>12853</v>
          </cell>
          <cell r="C3287"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D3287">
            <v>3369300</v>
          </cell>
        </row>
        <row r="3288">
          <cell r="B3288">
            <v>12854</v>
          </cell>
          <cell r="C3288"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D3288">
            <v>13822769</v>
          </cell>
        </row>
        <row r="3289">
          <cell r="B3289">
            <v>12855</v>
          </cell>
          <cell r="C3289" t="str">
            <v xml:space="preserve"> PROYECTO ESPECÍFICO PATIO ZONAL ALAMEDA EL JARDIN: MORTERO SECO 40 KG (PARA AFINADO SIMPLE)</v>
          </cell>
          <cell r="D3289">
            <v>388</v>
          </cell>
        </row>
        <row r="3290">
          <cell r="B3290">
            <v>12856</v>
          </cell>
          <cell r="C3290" t="str">
            <v>PROYECTO ESPECIFICO PATIO ZONAL ALAMEDA EL JARDIN - PEGACOR MAX BLANCO.</v>
          </cell>
          <cell r="D3290">
            <v>2892</v>
          </cell>
        </row>
        <row r="3291">
          <cell r="B3291">
            <v>12857</v>
          </cell>
          <cell r="C3291" t="str">
            <v>PROYECTO ESPECIFICO PATIO ZONAL ALAMEDA EL JARDIN - BALDOSA HEXAGONAL PREPULIDA LISTONES GRIS. COLOR VERDE, PARA EXTERIORES 30 X 30 CM. ESPESOR 25 MM.</v>
          </cell>
          <cell r="D3291">
            <v>38550</v>
          </cell>
        </row>
        <row r="3292">
          <cell r="B3292">
            <v>12858</v>
          </cell>
          <cell r="C3292" t="str">
            <v>PROYECTO ESPECIFICO PATIO ZONAL ALAMEDA EL JARDIN - PISO LAMINADO SPC (STONE PLASTIC COMPOSITE), TRAFICO COMERCIAL, ACABADO TEXTURA MATE, TONO CASTAÑO, CON DILATACION EN ALUMINIO.</v>
          </cell>
          <cell r="D3292">
            <v>59600</v>
          </cell>
        </row>
        <row r="3293">
          <cell r="B3293">
            <v>12859</v>
          </cell>
          <cell r="C3293" t="str">
            <v>PROYECTO ESPECIFICO PATIO ZONAL ALAMEDA EL JARDIN - PISO EN PORCELANATO GRIS FORMATO 30 X 60</v>
          </cell>
          <cell r="D3293">
            <v>46900</v>
          </cell>
        </row>
        <row r="3294">
          <cell r="B3294">
            <v>12860</v>
          </cell>
          <cell r="C3294" t="str">
            <v>PROYECTO ESPECIFICO PATIO ZONAL ALAMEDA EL JARDIN - BALDOSA EN MICROGRANO COLOR NEGRO AZABACHE FORMATO 30X30</v>
          </cell>
          <cell r="D3294">
            <v>48000</v>
          </cell>
        </row>
        <row r="3295">
          <cell r="B3295">
            <v>12861</v>
          </cell>
          <cell r="C3295" t="str">
            <v>PROYECTO ESPECIFICO PATIO ZONAL ALAMEDA EL JARDIN - PORCELANATO PARA PARED COLOR BLANCO FORMATO 20.5 X 20.5</v>
          </cell>
          <cell r="D3295">
            <v>17400</v>
          </cell>
        </row>
        <row r="3296">
          <cell r="B3296">
            <v>12862</v>
          </cell>
          <cell r="C3296" t="str">
            <v>PROYECTO ESPECIFICO PATIO ZONAL ALAMEDA EL JARDIN - PISO EN BALDOSAS DE VINILO CON REDUCCIÓN ACÚSTICA E.=3,5MM FORMATO 50X50CM</v>
          </cell>
          <cell r="D3296">
            <v>60000</v>
          </cell>
        </row>
        <row r="3297">
          <cell r="B3297">
            <v>12863</v>
          </cell>
          <cell r="C3297" t="str">
            <v xml:space="preserve">PROYECTO ESPECIFICO PATIO ZONAL ALAMEDA EL JARDIN - ESPEJO EN CRISTAL FLOTADO DE 4MM SIN BISELAR, CON BORDE PULIDO ADHERIDO A MURO </v>
          </cell>
          <cell r="D3297">
            <v>95920</v>
          </cell>
        </row>
        <row r="3298">
          <cell r="B3298">
            <v>12864</v>
          </cell>
          <cell r="C3298" t="str">
            <v>PROYECTO ESPECIFICO PATIO ZONAL ALAMEDA EL JARDIN - SILICONA ANTIHONGOS TRANSPARENTE</v>
          </cell>
          <cell r="D3298">
            <v>12900</v>
          </cell>
        </row>
        <row r="3299">
          <cell r="B3299">
            <v>12865</v>
          </cell>
          <cell r="C3299" t="str">
            <v>PROYECTO ESPECIFICO PATIO ZONAL ALAMEDA EL JARDIN - PANEL SEPARADOR DE ORINALES DE 1,00 M X 0,50 M O APROXIMADO, ANCLADO A MURO EN LAMINA DE ACERO INOXIDABLE</v>
          </cell>
          <cell r="D3299">
            <v>261800</v>
          </cell>
        </row>
        <row r="3300">
          <cell r="B3300">
            <v>12866</v>
          </cell>
          <cell r="C3300" t="str">
            <v xml:space="preserve">PROYECTO ESPECIFICO PATIO ZONAL ALAMEDA EL JARDIN - TAPA PARA REGISTRO 20 X 20 CM </v>
          </cell>
          <cell r="D3300">
            <v>7069</v>
          </cell>
        </row>
        <row r="3301">
          <cell r="B3301">
            <v>12867</v>
          </cell>
          <cell r="C3301" t="str">
            <v xml:space="preserve">PROYECTO ESPECIFICO PATIO ZONAL ALAMEDA EL JARDIN - TUBERIA PVC - S8, D=10" NORMA NTC 3722-3 </v>
          </cell>
          <cell r="D3301">
            <v>68680</v>
          </cell>
        </row>
        <row r="3302">
          <cell r="B3302">
            <v>12868</v>
          </cell>
          <cell r="C3302" t="str">
            <v>PROYECTO ESPECIFICO PATIO ZONAL ALAMEDA EL JARDIN - TUBERIA DE PRESION EN PVC 3/4" RDE 11</v>
          </cell>
          <cell r="D3302">
            <v>3650</v>
          </cell>
        </row>
        <row r="3303">
          <cell r="B3303">
            <v>12869</v>
          </cell>
          <cell r="C3303" t="str">
            <v>PROYECTO ESPECIFICO PATIO ZONAL ALAMEDA EL JARDIN - REGISTRO EN BRONCE DE PASO DIRECTO ROSCADO DE 3/4"</v>
          </cell>
          <cell r="D3303">
            <v>20230</v>
          </cell>
        </row>
        <row r="3304">
          <cell r="B3304">
            <v>12870</v>
          </cell>
          <cell r="C3304" t="str">
            <v>PROYECTO ESPECIFICO PATIO ZONAL ALAMEDA EL JARDIN - REGISTRO EN BRONCE DE PASO DIRECTO ROSCADO DE 1"</v>
          </cell>
          <cell r="D3304">
            <v>31654</v>
          </cell>
        </row>
        <row r="3305">
          <cell r="B3305">
            <v>12871</v>
          </cell>
          <cell r="C3305" t="str">
            <v>PROYECTO ESPECIFICO PATIO ZONAL ALAMEDA EL JARDIN - REGISTRO EN BRONCE DE PASO DIRECTO ROSCADO DE 1 1/4"</v>
          </cell>
          <cell r="D3305">
            <v>51765</v>
          </cell>
        </row>
        <row r="3306">
          <cell r="B3306">
            <v>12872</v>
          </cell>
          <cell r="C3306" t="str">
            <v>PROYECTO ESPECIFICO PATIO ZONAL ALAMEDA EL JARDIN - REGISTRO EN BRONCE DE PASO DIRECTO ROSCADO DE 1 1/2"</v>
          </cell>
          <cell r="D3306">
            <v>58262</v>
          </cell>
        </row>
        <row r="3307">
          <cell r="B3307">
            <v>12873</v>
          </cell>
          <cell r="C3307" t="str">
            <v>PROYECTO ESPECIFICO PATIO ZONAL ALAMEDA EL JARDIN - REGISTRO EN BRONCE DE PASO DIRECTO ROSCADO DE 2"</v>
          </cell>
          <cell r="D3307">
            <v>92772</v>
          </cell>
        </row>
        <row r="3308">
          <cell r="B3308">
            <v>12874</v>
          </cell>
          <cell r="C3308" t="str">
            <v>PROYECTO ESPECIFICO PATIO ZONAL ALAMEDA EL JARDIN - TUBERÍA DE ACERO AL CARBON SCH10 D=4"</v>
          </cell>
          <cell r="D3308">
            <v>85283</v>
          </cell>
        </row>
        <row r="3309">
          <cell r="B3309">
            <v>12875</v>
          </cell>
          <cell r="C3309" t="str">
            <v>PROYECTO ESPECIFICO PATIO ZONAL ALAMEDA EL JARDIN - TUBERÍA DE ACERO AL CARBON SCH10 D=6"</v>
          </cell>
          <cell r="D3309">
            <v>147724</v>
          </cell>
        </row>
        <row r="3310">
          <cell r="B3310">
            <v>12876</v>
          </cell>
          <cell r="C3310" t="str">
            <v>PROYECTO ESPECIFICO PATIO ZONAL ALAMEDA EL JARDIN - TUBERÍA DE ACERO AL CARBON SCH10 D=3"</v>
          </cell>
          <cell r="D3310">
            <v>66441</v>
          </cell>
        </row>
        <row r="3311">
          <cell r="B3311">
            <v>12877</v>
          </cell>
          <cell r="C3311" t="str">
            <v>PROYECTO ESPECIFICO PATIO ZONAL ALAMEDA EL JARDIN - TUBERÍA DE ACERO AL CARBON SCH10 D=2"</v>
          </cell>
          <cell r="D3311">
            <v>51000</v>
          </cell>
        </row>
        <row r="3312">
          <cell r="B3312">
            <v>12878</v>
          </cell>
          <cell r="C3312" t="str">
            <v>PROYECTO ESPECIFICO PATIO ZONAL ALAMEDA EL JARDIN - TUBERÍA DE ACERO AL CARBON SCH40 D=1"</v>
          </cell>
          <cell r="D3312">
            <v>27568</v>
          </cell>
        </row>
        <row r="3313">
          <cell r="B3313">
            <v>12879</v>
          </cell>
          <cell r="C3313" t="str">
            <v>PROYECTO ESPECIFICO PATIO ZONAL ALAMEDA EL JARDIN: TRAMPA DE GRASAS DE 95 LT</v>
          </cell>
          <cell r="D3313">
            <v>238900</v>
          </cell>
        </row>
        <row r="3314">
          <cell r="B3314">
            <v>12880</v>
          </cell>
          <cell r="C3314" t="str">
            <v>PROYECTO ESPECIFICO PATIO ZONAL ALAMEDA EL JARDIN - PRENSAESTOPA PVC DE 1/2"</v>
          </cell>
          <cell r="D3314">
            <v>823</v>
          </cell>
        </row>
        <row r="3315">
          <cell r="B3315">
            <v>12881</v>
          </cell>
          <cell r="C3315" t="str">
            <v>PROYECTO ESPECIFICO PATIO ZONAL ALAMEDA EL JARDIN - CABLE DE CU THHN No 10AWG</v>
          </cell>
          <cell r="D3315">
            <v>2900</v>
          </cell>
        </row>
        <row r="3316">
          <cell r="B3316">
            <v>12882</v>
          </cell>
          <cell r="C3316" t="str">
            <v>PROYECTO ESPECIFICO PATIO ZONAL ALAMEDA EL JARDIN - TN6-1 MODULO MANTENIMIENTO. TABLERO IP54 USO EXTERIOR, INCLUYE BREAKER TOTALIZADOR, INTERRUPTORES SEGÚN PLANO UNIFILAR, CABLEADO DE POTENCIA, CERTIFICADO RETIE.</v>
          </cell>
          <cell r="D3316">
            <v>5533500</v>
          </cell>
        </row>
        <row r="3317">
          <cell r="B3317">
            <v>12883</v>
          </cell>
          <cell r="C3317" t="str">
            <v>PROYECTO ESPECIFICO PATIO ZONAL ALAMEDA EL JARDIN - TN3-1 MODULO PINTURA. TABLERO IP54 USO EXTERIOR, INCLUYE BREAKER TOTALIZADOR, INTERRUPTORES SEGÚN PLANO UNIFILAR, CABLEADO DE POTENCIA, CERTIFICADO RETIE.</v>
          </cell>
          <cell r="D3317">
            <v>4641000</v>
          </cell>
        </row>
        <row r="3318">
          <cell r="B3318">
            <v>12884</v>
          </cell>
          <cell r="C3318" t="str">
            <v>PROYECTO ESPECIFICO PATIO ZONAL ALAMEDA EL JARDIN - TN3-1 MODULO LAVADO. TABLERO IP54 USO EXTERIOR, INCLUYE BREAKER TOTALIZADOR, INTERRUPTORES SEGÚN PLANO UNIFILAR, CABLEADO DE POTENCIA, CERTIFICADO RETIE.</v>
          </cell>
          <cell r="D3318">
            <v>4414900</v>
          </cell>
        </row>
        <row r="3319">
          <cell r="B3319">
            <v>12885</v>
          </cell>
          <cell r="C3319" t="str">
            <v xml:space="preserve">PROYECTO ESPECIFICO PATIO ZONAL ALAMEDA EL JARDIN - ADAPTADOR MACHO PVC PRESION 1 1/4" </v>
          </cell>
          <cell r="D3319">
            <v>2900</v>
          </cell>
        </row>
        <row r="3320">
          <cell r="B3320">
            <v>12886</v>
          </cell>
          <cell r="C3320" t="str">
            <v>PROYECTO ESPECIFICO PATIO ZONAL ALAMEDA EL JARDIN - ADAPTADOR MACHO PVC PRESION 1 1/2"</v>
          </cell>
          <cell r="D3320">
            <v>3706</v>
          </cell>
        </row>
        <row r="3321">
          <cell r="B3321">
            <v>12887</v>
          </cell>
          <cell r="C3321" t="str">
            <v>PROYECTO ESPECIFICO PATIO ZONAL ALAMEDA EL JARDIN: MACROMEDIDOR PARA AGUA POTABLE DE 2". TIPO HELICE WOLTMANN, DIÁMETRO DE 2".</v>
          </cell>
          <cell r="D3321">
            <v>1826055</v>
          </cell>
        </row>
        <row r="3322">
          <cell r="B3322">
            <v>12888</v>
          </cell>
          <cell r="C3322" t="str">
            <v xml:space="preserve">PROYECTO ESPECIFICO PATIO ZONAL ALAMEDA EL JARDIN: TANQUE 1000 HI-PRESS 1000 LITROS VERTICAL </v>
          </cell>
          <cell r="D3322">
            <v>4619580</v>
          </cell>
        </row>
        <row r="3323">
          <cell r="B3323">
            <v>12889</v>
          </cell>
          <cell r="C3323" t="str">
            <v>PROYECTO ESPECIFICO PATIO ZONAL ALAMEDA EL JARDIN: JUEGO DE PRE MOLDEADOS TIPO EXTERIOR PARA CABLE XLPE 15KVA PARA CALIBRES ENTRE 2-4-0</v>
          </cell>
          <cell r="D3323">
            <v>254138</v>
          </cell>
        </row>
        <row r="3324">
          <cell r="B3324">
            <v>12890</v>
          </cell>
          <cell r="C3324" t="str">
            <v>PROYECTO ESPECIFICO PATIO ZONAL ALAMEDA EL JARDIN: PLANTA ELÉCTRICA DE 300 KVA. VOLTAJE 220V</v>
          </cell>
          <cell r="D3324">
            <v>132801546</v>
          </cell>
        </row>
        <row r="3325">
          <cell r="B3325">
            <v>12891</v>
          </cell>
          <cell r="C3325" t="str">
            <v>PROYECTO ESPECIFICO PATIO ZONAL ALAMEDA EL JARDIN: BORDILLO ANTEPECHO POLIMERO TIPO B PARA VENTANAS, EN CONCRETO 0.40 x 0.25 MTS. (ALIGERADO)</v>
          </cell>
          <cell r="D3325">
            <v>22000</v>
          </cell>
        </row>
        <row r="3326">
          <cell r="B3326">
            <v>12892</v>
          </cell>
          <cell r="C3326" t="str">
            <v>PROYECTO ESPECIFICO PATIO ZONAL ALAMEDA EL JARDIN: LAMPARA FLUORESCENTE COMPACTO - EXTERIORES</v>
          </cell>
          <cell r="D3326">
            <v>23562</v>
          </cell>
        </row>
        <row r="3327">
          <cell r="B3327">
            <v>12893</v>
          </cell>
          <cell r="C3327" t="str">
            <v>PROYECTO ESPECIFICO PATIO ZONAL ALAMEDA EL JARDIN: LAMPARA HALOGENA DE INCRUSTAR EN PISO. Incluye Suministro e Instalación</v>
          </cell>
          <cell r="D3327">
            <v>116375</v>
          </cell>
        </row>
        <row r="3328">
          <cell r="B3328">
            <v>12895</v>
          </cell>
          <cell r="C3328" t="str">
            <v xml:space="preserve">TUBO CONDUIT GALVANIZADO RMC 6'' </v>
          </cell>
          <cell r="D3328">
            <v>416500</v>
          </cell>
        </row>
        <row r="3329">
          <cell r="B3329">
            <v>12896</v>
          </cell>
          <cell r="C3329" t="str">
            <v xml:space="preserve">TUBERÍA ALCANTARILLADO 1500 MM 60" HDPE </v>
          </cell>
          <cell r="D3329">
            <v>4391885</v>
          </cell>
        </row>
        <row r="3330">
          <cell r="B3330">
            <v>12899</v>
          </cell>
          <cell r="C3330"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D3330">
            <v>21411609</v>
          </cell>
        </row>
        <row r="3331">
          <cell r="B3331">
            <v>12900</v>
          </cell>
          <cell r="C3331" t="str">
            <v>AVENIDA CONTADOR (CL. 134) - BANCA EN CONCRETO M-01-A</v>
          </cell>
          <cell r="D3331">
            <v>1368500</v>
          </cell>
        </row>
        <row r="3332">
          <cell r="B3332">
            <v>12901</v>
          </cell>
          <cell r="C3332" t="str">
            <v>AVENIDA CONTADOR (CL. 134) - TUERCAS 3/4" ASTM A194</v>
          </cell>
          <cell r="D3332">
            <v>2391</v>
          </cell>
        </row>
        <row r="3333">
          <cell r="B3333">
            <v>12902</v>
          </cell>
          <cell r="C3333" t="str">
            <v>AVENIDA CONTADOR (CL. 134) - TUERCA 5/8" ASTM A194</v>
          </cell>
          <cell r="D3333">
            <v>1432</v>
          </cell>
        </row>
        <row r="3334">
          <cell r="B3334">
            <v>12903</v>
          </cell>
          <cell r="C3334" t="str">
            <v>AVENIDA CONTADOR (CL. 134) - TUERCA 1/2" ASTM A194</v>
          </cell>
          <cell r="D3334">
            <v>703</v>
          </cell>
        </row>
        <row r="3335">
          <cell r="B3335">
            <v>12904</v>
          </cell>
          <cell r="C3335" t="str">
            <v>AVENIDA CONTADOR (CL. 134) - BOLARDO METALICO M-15-A</v>
          </cell>
          <cell r="D3335">
            <v>226100</v>
          </cell>
        </row>
        <row r="3336">
          <cell r="B3336">
            <v>12905</v>
          </cell>
          <cell r="C3336" t="str">
            <v>AVENIDA CONTADOR (CL. 134) - PAPELERA DOBLE EN ACERO M-121</v>
          </cell>
          <cell r="D3336">
            <v>1414910</v>
          </cell>
        </row>
        <row r="3337">
          <cell r="B3337">
            <v>12906</v>
          </cell>
          <cell r="C3337" t="str">
            <v>AVENIDA CONTADOR (CL. 134) - GEOMEMBRANA LISA HDPE 40 MILS</v>
          </cell>
          <cell r="D3337">
            <v>13983</v>
          </cell>
        </row>
        <row r="3338">
          <cell r="B3338">
            <v>12907</v>
          </cell>
          <cell r="C3338" t="str">
            <v>AVENIDA CONTADOR (CL. 134) - ADHESIVO EPÓXICO DE DOS COMPONENTES, LIBRE DE SOLVENTES</v>
          </cell>
          <cell r="D3338">
            <v>159200</v>
          </cell>
        </row>
        <row r="3339">
          <cell r="B3339">
            <v>12908</v>
          </cell>
          <cell r="C3339" t="str">
            <v>ESTUDIOS Y DISEÑOS PARA SITIOS INESTABLES EN BOGOTÁ D.C - INMUNIZANTE Y PRESERVANTE DE MADERA</v>
          </cell>
          <cell r="D3339">
            <v>32861</v>
          </cell>
        </row>
        <row r="3340">
          <cell r="B3340">
            <v>12909</v>
          </cell>
          <cell r="C3340" t="str">
            <v xml:space="preserve">ESTUDIOS Y DISEÑOS PARA SITIOS INESTABLES EN BOGOTÁ D.C - COSEDORA Y SELLADORA ELECTRICA DE SACOS </v>
          </cell>
          <cell r="D3340">
            <v>220</v>
          </cell>
        </row>
        <row r="3341">
          <cell r="B3341">
            <v>12910</v>
          </cell>
          <cell r="C3341" t="str">
            <v>ESTUDIOS Y DISEÑOS PARA SITIOS INESTABLES EN BOGOTÁ D.C - MANTO PERMANENTE PARA CONTROL DE EROSIÓN - TERRATRAC TRM15 O SIMILAR</v>
          </cell>
          <cell r="D3341">
            <v>8800</v>
          </cell>
        </row>
        <row r="3342">
          <cell r="B3342">
            <v>12911</v>
          </cell>
          <cell r="C3342" t="str">
            <v>ESTUDIOS Y DISEÑOS PARA SITIOS INESTABLES EN BOGOTÁ D.C - GEODREN PLANAR PERMADRAIN 70 DE 0,50M O SIMILAR</v>
          </cell>
          <cell r="D3342">
            <v>10305</v>
          </cell>
        </row>
        <row r="3343">
          <cell r="B3343">
            <v>12912</v>
          </cell>
          <cell r="C3343"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D3343">
            <v>71400000</v>
          </cell>
        </row>
        <row r="3344">
          <cell r="B3344">
            <v>12913</v>
          </cell>
          <cell r="C3344"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D3344">
            <v>844601</v>
          </cell>
        </row>
        <row r="3345">
          <cell r="B3345">
            <v>12914</v>
          </cell>
          <cell r="C3345"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D3345">
            <v>403800000</v>
          </cell>
        </row>
        <row r="3346">
          <cell r="B3346">
            <v>12915</v>
          </cell>
          <cell r="C3346"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D3346">
            <v>3555691184</v>
          </cell>
        </row>
        <row r="3347">
          <cell r="B3347">
            <v>12916</v>
          </cell>
          <cell r="C3347" t="str">
            <v>AUTOHORMIGONERA - VOLUMEN DE HORMIGÓN POR AMASADO DE 1 A 5.5 m3</v>
          </cell>
          <cell r="D3347">
            <v>178689</v>
          </cell>
        </row>
        <row r="3348">
          <cell r="B3348">
            <v>12917</v>
          </cell>
          <cell r="C3348" t="str">
            <v xml:space="preserve">GRÚA HIDRÁULICA DE BRAZO ARTICULADO MONTADA SOBRE CAMIÓN - CARGA MÁXIMA DE 1 A 17 TONELADAS - INCLUYE OPERARIO </v>
          </cell>
          <cell r="D3348">
            <v>163268</v>
          </cell>
        </row>
        <row r="3349">
          <cell r="B3349">
            <v>12918</v>
          </cell>
          <cell r="C3349" t="str">
            <v>PLANTA ELÉCTRICA - POTENCIA ELÉCTRICA GENERADA 11-13 kW INCLUYE COMBUSTIBLE</v>
          </cell>
          <cell r="D3349">
            <v>15697</v>
          </cell>
        </row>
        <row r="3350">
          <cell r="B3350">
            <v>12919</v>
          </cell>
          <cell r="C3350" t="str">
            <v>PARAL METÁLICO CORTO DE 1.50 m A 2.7 m</v>
          </cell>
          <cell r="D3350">
            <v>3213</v>
          </cell>
        </row>
        <row r="3351">
          <cell r="B3351">
            <v>12920</v>
          </cell>
          <cell r="C3351" t="str">
            <v>ANDAMIO MULTIDIRECCIONAL - ALTURA 9 m - ÁREA 4 m2</v>
          </cell>
          <cell r="D3351">
            <v>31654</v>
          </cell>
        </row>
        <row r="3352">
          <cell r="B3352">
            <v>12921</v>
          </cell>
          <cell r="C3352"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D3352">
            <v>637</v>
          </cell>
        </row>
        <row r="3353">
          <cell r="B3353">
            <v>12922</v>
          </cell>
          <cell r="C3353"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D3353">
            <v>1027</v>
          </cell>
        </row>
        <row r="3354">
          <cell r="B3354">
            <v>12923</v>
          </cell>
          <cell r="C3354"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D3354">
            <v>65320061</v>
          </cell>
        </row>
        <row r="3355">
          <cell r="B3355">
            <v>12924</v>
          </cell>
          <cell r="C3355"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D3355">
            <v>8562202</v>
          </cell>
        </row>
        <row r="3356">
          <cell r="B3356">
            <v>12925</v>
          </cell>
          <cell r="C3356" t="str">
            <v>MEDIDA DE LA IRREGULARIDAD SUPERFICIAL DE UN PAVIMENTO MEDIANTE LA REGLA DE TRES METROS, ESTÁTICA O RODANTE (Por unidad) - No Incluye Transporte</v>
          </cell>
          <cell r="D3356">
            <v>85680</v>
          </cell>
        </row>
        <row r="3357">
          <cell r="B3357">
            <v>12926</v>
          </cell>
          <cell r="C3357" t="str">
            <v>MEDIDA DE SEGREGACIÓN TÉRMICA DE MEZCLAS ASFÁLTICAS MEDIANTE CÁMARA TERMOGRÁFICA (Por unidad) - No Incluye Transporte</v>
          </cell>
          <cell r="D3357">
            <v>128520</v>
          </cell>
        </row>
        <row r="3358">
          <cell r="B3358">
            <v>12927</v>
          </cell>
          <cell r="C3358" t="str">
            <v>MEDIDA DE SEGREGACIÓN TÉRMICA DE MEZCLAS ASFÁLTICAS MEDIANTE CÁMARA TERMOGRÁFICA (Por jornada) - No Incluye Transporte</v>
          </cell>
          <cell r="D3358">
            <v>535500</v>
          </cell>
        </row>
        <row r="3359">
          <cell r="B3359">
            <v>12928</v>
          </cell>
          <cell r="C3359" t="str">
            <v>CONSTRUCCIÓN DE LA INTERSECCIÓN A DESNIVEL DE PUENTE ARANDA - TEE HD EXTREMO JUNTA HIDRÁULICA 12"x8" (300x200mm)</v>
          </cell>
          <cell r="D3359">
            <v>3092810</v>
          </cell>
        </row>
        <row r="3360">
          <cell r="B3360">
            <v>12929</v>
          </cell>
          <cell r="C3360" t="str">
            <v>CONSTRUCCIÓN DE LA INTERSECCIÓN A DESNIVEL DE PUENTE ARANDA - TEE HD EXTREMO JUNTA HIDRÁULICA 12"x 6" (300 x 150 mm)</v>
          </cell>
          <cell r="D3360">
            <v>2827440</v>
          </cell>
        </row>
        <row r="3361">
          <cell r="B3361">
            <v>12930</v>
          </cell>
          <cell r="C3361" t="str">
            <v>CONSTRUCCIÓN DE LA INTERSECCIÓN A DESNIVEL DE PUENTE ARANDA - TEE HD JUNTA HIDRÁULICA 6"x6" (150x150mm)</v>
          </cell>
          <cell r="D3361">
            <v>708050</v>
          </cell>
        </row>
        <row r="3362">
          <cell r="B3362">
            <v>12931</v>
          </cell>
          <cell r="C3362" t="str">
            <v>CONSTRUCCIÓN DE LA INTERSECCIÓN A DESNIVEL DE PUENTE ARANDA - VÁLVULA TIPO MARIPOSA DISCO INOX. DE Ø 8" CLASE 300. EXTREMOS BRIDADOS</v>
          </cell>
          <cell r="D3362">
            <v>9137739</v>
          </cell>
        </row>
        <row r="3363">
          <cell r="B3363">
            <v>12932</v>
          </cell>
          <cell r="C3363" t="str">
            <v>CONSTRUCCIÓN DE LA INTERSECCIÓN A DESNIVEL DE PUENTE ARANDA - TEE HD EXTREMO JUNTA HIDRÁULICA 8"x 8" (200x200mm)</v>
          </cell>
          <cell r="D3363">
            <v>1237600</v>
          </cell>
        </row>
        <row r="3364">
          <cell r="B3364">
            <v>12933</v>
          </cell>
          <cell r="C3364"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D3364">
            <v>4764021</v>
          </cell>
        </row>
        <row r="3365">
          <cell r="B3365">
            <v>12934</v>
          </cell>
          <cell r="C3365" t="str">
            <v>CONSTRUCCIÓN DE LA INTERSECCIÓN A DESNIVEL DE PUENTE ARANDA - VÁLVULA TIPO MARIPOSA DISCO INOX. DE Ø 4" CLASE 150. EXTREMOS BRIDADOS</v>
          </cell>
          <cell r="D3365">
            <v>279650</v>
          </cell>
        </row>
        <row r="3366">
          <cell r="B3366">
            <v>12935</v>
          </cell>
          <cell r="C3366" t="str">
            <v>CONSTRUCCIÓN DE LA INTERSECCIÓN A DESNIVEL DE PUENTE ARANDA - VÁLVULA TIPO MARIPOSA DISCO INOX. DE Ø 6" CLASE 150. EXTREMOS BRIDADOS</v>
          </cell>
          <cell r="D3366">
            <v>470050</v>
          </cell>
        </row>
        <row r="3367">
          <cell r="B3367">
            <v>12936</v>
          </cell>
          <cell r="C3367" t="str">
            <v>CONSTRUCCIÓN DE LA INTERSECCIÓN A DESNIVEL DE PUENTE ARANDA - CODO EN ACERO Ø 45" ENTRE 22 1/2° Y 45° CON JUNTA ESPIGO / CAMPANA CON EMPAQUE DE CAUCHO, CON REVESTIMIENTO INTERIOR Y RECUBRIMIENTO EXTERIOR EN MORTERO CEMENTO. L=0.95m x 0.95m PRESIÓN DE TRABAJO=150</v>
          </cell>
          <cell r="D3367">
            <v>8108660</v>
          </cell>
        </row>
        <row r="3368">
          <cell r="B3368">
            <v>12937</v>
          </cell>
          <cell r="C3368" t="str">
            <v>CONSTRUCCIÓN DE LA INTERSECCIÓN A DESNIVEL DE PUENTE ARANDA - CODO EN ACERO Ø 27" ENTRE 22 1/2° Y 45° CON JUNTA ESPIGO / CAMPANA CON EMPAQUE DE CAUCHO, CON REVESTIMIENTO INTERIOR Y RECUBRIMIENTO EXTERIOR EN MORTERO CEMENTO. L=0.85m x 0.85m PRESIÓN TRABAJO 150PSI</v>
          </cell>
          <cell r="D3368">
            <v>5346313</v>
          </cell>
        </row>
        <row r="3369">
          <cell r="B3369">
            <v>12938</v>
          </cell>
          <cell r="C3369" t="str">
            <v>CONSTRUCCIÓN DE LA INTERSECCIÓN A DESNIVEL DE PUENTE ARANDA - CODO HD JUNTA HIDRÁULICA PARA PVC 22.5°X6"</v>
          </cell>
          <cell r="D3369">
            <v>461720</v>
          </cell>
        </row>
        <row r="3370">
          <cell r="B3370">
            <v>12939</v>
          </cell>
          <cell r="C3370" t="str">
            <v>CONSTRUCCIÓN DE LA INTERSECCIÓN A DESNIVEL DE PUENTE ARANDA - TEE HD EXTREMO JUNTA HIDRÁULICA 6"x 4" (160 x 100 mm)</v>
          </cell>
          <cell r="D3370">
            <v>566440</v>
          </cell>
        </row>
        <row r="3371">
          <cell r="B3371">
            <v>12940</v>
          </cell>
          <cell r="C3371" t="str">
            <v>CONSTRUCCIÓN DE LA INTERSECCIÓN A DESNIVEL DE PUENTE ARANDA - TEE HD EXTREMO JUNTA HIDRÁULICA 12"x 4" (300 x 100 mm)</v>
          </cell>
          <cell r="D3371">
            <v>2740570</v>
          </cell>
        </row>
        <row r="3372">
          <cell r="B3372">
            <v>12941</v>
          </cell>
          <cell r="C3372" t="str">
            <v>CONSTRUCCIÓN DE LA INTERSECCIÓN A DESNIVEL DE PUENTE ARANDA - REDUCCIÓN  EN ACERO 45° x 42° CON ESPIGO Ø=45" Y CAMPANA Ø=42", revestida interior y exteriormente con mortero de cemento. L=0.35m. Presión de trabajo=150 psi)</v>
          </cell>
          <cell r="D3372">
            <v>6914019</v>
          </cell>
        </row>
        <row r="3373">
          <cell r="B3373">
            <v>12942</v>
          </cell>
          <cell r="C3373" t="str">
            <v>CONSTRUCCIÓN DE LA INTERSECCIÓN A DESNIVEL DE PUENTE ARANDA - REDUCCIÓN  EN ACERO Ø27° x Ø24° CON ESPIGO Ø=27" Y CAMPANA Ø=24", revestida interior y exteriormente con mortero de cemento. L=0.35m. Presión de trabajo=150 psi)</v>
          </cell>
          <cell r="D3373">
            <v>3740170</v>
          </cell>
        </row>
        <row r="3374">
          <cell r="B3374">
            <v>12943</v>
          </cell>
          <cell r="C3374" t="str">
            <v>CONSTRUCCIÓN DE LA INTERSECCIÓN A DESNIVEL DE PUENTE ARANDA - TAPON HD EXTREMO JUNTA HIDRÁULICA D=4"</v>
          </cell>
          <cell r="D3374">
            <v>130900</v>
          </cell>
        </row>
        <row r="3375">
          <cell r="B3375">
            <v>12944</v>
          </cell>
          <cell r="C3375" t="str">
            <v>CONSTRUCCIÓN DE LA INTERSECCIÓN A DESNIVEL DE PUENTE ARANDA - CODO HD JUNTA HIDRAULICA PARA PVC 22.5ºX8"</v>
          </cell>
          <cell r="D3375">
            <v>717570</v>
          </cell>
        </row>
        <row r="3376">
          <cell r="B3376">
            <v>12945</v>
          </cell>
          <cell r="C3376" t="str">
            <v>CONSTRUCCIÓN DE LA INTERSECCIÓN A DESNIVEL DE PUENTE ARANDA - TUBO EN ACERO Ø 20" CON UNIONES ESPIGO/CAMPANA CON EMPAQUE DE CAUCHO. REVEST.INTERIOR Y RECUBR EXT. EN MORTERO CEMENTO. L= 6.00m PRESIÓN TRABAJO 150 PSI</v>
          </cell>
          <cell r="D3376">
            <v>961401</v>
          </cell>
        </row>
        <row r="3377">
          <cell r="B3377">
            <v>12946</v>
          </cell>
          <cell r="C3377" t="str">
            <v>CONSTRUCCIÓN DE LA INTERSECCIÓN A DESNIVEL DE PUENTE ARANDA - CODO HD JUNTA HIDRAULICA PARA PVC 45ºX8"</v>
          </cell>
          <cell r="D3377">
            <v>921060</v>
          </cell>
        </row>
        <row r="3378">
          <cell r="B3378">
            <v>12947</v>
          </cell>
          <cell r="C3378" t="str">
            <v>CONSTRUCCIÓN DE LA INTERSECCIÓN A DESNIVEL DE PUENTE ARANDA - TAPON HD EXTREMO JUNTA HIDRÁULICA D=6"</v>
          </cell>
          <cell r="D3378">
            <v>360570</v>
          </cell>
        </row>
        <row r="3379">
          <cell r="B3379">
            <v>12948</v>
          </cell>
          <cell r="C3379" t="str">
            <v>CONSTRUCCIÓN DE LA INTERSECCIÓN A DESNIVEL DE PUENTE ARANDA - VÁLVULA TIPO MARIPOSA DISCO INOX. DE Ø 24" CLASE 150. EXTREMOS BRIDADOS</v>
          </cell>
          <cell r="D3379">
            <v>25347000</v>
          </cell>
        </row>
        <row r="3380">
          <cell r="B3380">
            <v>12949</v>
          </cell>
          <cell r="C3380" t="str">
            <v>CONSTRUCCIÓN DE LA INTERSECCIÓN A DESNIVEL DE PUENTE ARANDA - TUBO EN ACERO Ø 27" CON UNIONES ESPIGO/CAMPANA CON EMPAQUE DE CAUCHO. REVEST.INTERIOR Y RECUBR EXT. EN MORTERO CEMENTO. L= 6.00m PRESIÓN TRABAJO 150 PSI</v>
          </cell>
          <cell r="D3380">
            <v>1475719</v>
          </cell>
        </row>
        <row r="3381">
          <cell r="B3381">
            <v>12950</v>
          </cell>
          <cell r="C3381" t="str">
            <v>CONSTRUCCIÓN DE LA INTERSECCIÓN A DESNIVEL DE PUENTE ARANDA - VÁLVULA COMPUERTA ELÁSTICA VÁSTAGO NO ASCENDENTE JUNTA HIDRÁULICA D=6"</v>
          </cell>
          <cell r="D3381">
            <v>1812370</v>
          </cell>
        </row>
        <row r="3382">
          <cell r="B3382">
            <v>12951</v>
          </cell>
          <cell r="C3382" t="str">
            <v>CONSTRUCCIÓN DE LA INTERSECCIÓN A DESNIVEL DE PUENTE ARANDA - CÁMARA PREFABRICADA TIPO I - CÁMARA RECTA. DIAMETRO 1800MM Y PROFUNDIDAD DE 6 A 9M</v>
          </cell>
          <cell r="D3382">
            <v>39143382</v>
          </cell>
        </row>
        <row r="3383">
          <cell r="B3383">
            <v>12952</v>
          </cell>
          <cell r="C3383"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D3383">
            <v>7343490</v>
          </cell>
        </row>
        <row r="3384">
          <cell r="B3384">
            <v>12953</v>
          </cell>
          <cell r="C3384" t="str">
            <v>CONSTRUCCIÓN DE LA INTERSECCIÓN A DESNIVEL DE PUENTE ARANDA - VÁLVULA COMPUERTA ELÁSTICA VNA (VÁSTAGO NO ASCENDENTE) D=4" EXTREMOS JUNTA HIDRÁULICA</v>
          </cell>
          <cell r="D3384">
            <v>938910</v>
          </cell>
        </row>
        <row r="3385">
          <cell r="B3385">
            <v>12954</v>
          </cell>
          <cell r="C3385" t="str">
            <v>CONSTRUCCIÓN DE LA INTERSECCIÓN A DESNIVEL DE PUENTE ARANDA - CODO 45° PVC ALCANTARILLADO D=6"</v>
          </cell>
          <cell r="D3385">
            <v>67290</v>
          </cell>
        </row>
        <row r="3386">
          <cell r="B3386">
            <v>12955</v>
          </cell>
          <cell r="C3386" t="str">
            <v>CONSTRUCCIÓN DE LA INTERSECCIÓN A DESNIVEL DE PUENTE ARANDA - SALIDA NORMAL EN ACERO Ø6" CON EXTREMO BRIDADO. REVESTIMIENTO INTERIOR Y EXTERIOR EN PINTURA EPÓXICA. L= 0.15m. INSTALADA EN FABRICA SOBRE TUBO O ACCESORIO HASTA Ø45". NO INCLUYE VALOR DEL TUBO.</v>
          </cell>
          <cell r="D3386">
            <v>723996</v>
          </cell>
        </row>
        <row r="3387">
          <cell r="B3387">
            <v>12956</v>
          </cell>
          <cell r="C3387"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D3387">
            <v>2254812</v>
          </cell>
        </row>
        <row r="3388">
          <cell r="B3388">
            <v>12957</v>
          </cell>
          <cell r="C3388"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D3388">
            <v>5903828</v>
          </cell>
        </row>
        <row r="3389">
          <cell r="B3389">
            <v>12958</v>
          </cell>
          <cell r="C3389" t="str">
            <v>CONSTRUCCIÓN DE LA INTERSECCIÓN A DESNIVEL DE PUENTE ARANDA - REDUCCIÓN EN ACERO D=18" A D=8" CON ESPIGO EN D=18" Y CAMPANA EN D=8", CON REVESTIMIENTO INTERIOR Y RECUBIRMIENTO EXTERIOR EN MORTERO DE CEMENTO. L=0,20M. PRESIÓN DE TRABAJO 150 PSI.</v>
          </cell>
          <cell r="D3389">
            <v>2634541</v>
          </cell>
        </row>
        <row r="3390">
          <cell r="B3390">
            <v>12959</v>
          </cell>
          <cell r="C3390"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D3390">
            <v>2610265</v>
          </cell>
        </row>
        <row r="3391">
          <cell r="B3391">
            <v>12960</v>
          </cell>
          <cell r="C3391"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D3391">
            <v>4455122</v>
          </cell>
        </row>
        <row r="3392">
          <cell r="B3392">
            <v>12961</v>
          </cell>
          <cell r="C3392" t="str">
            <v>CONSTRUCCIÓN DE LA INTERSECCIÓN A DESNIVEL DE PUENTE ARANDA - REDUCCIÓN EN ACERO D=18" A D=12" CON ESPIGO EN D=18" Y CAMPANA EN D=12", CON REVESTIMIENTO INTERIOR Y RECUBIRMIENTO EXTERIOR EN MORTERO DE CEMENTO. L=0,20M. PRESIÓN DE TRABAJO 150 PSI.</v>
          </cell>
          <cell r="D3392">
            <v>2823870</v>
          </cell>
        </row>
        <row r="3393">
          <cell r="B3393">
            <v>12962</v>
          </cell>
          <cell r="C3393" t="str">
            <v>CONSTRUCCIÓN DE LA INTERSECCIÓN A DESNIVEL DE PUENTE ARANDA - REDUCCIÓN EN ACERO D=20" A D=18" CON ESPIGO EN D=20" Y CAMPANA EN D=18", CON REVESTIMIENTO INTERIOR Y RECUBIRMIENTO EXTERIOR EN MORTERO DE CEMENTO. L=0,20M. PRESIÓN DE TRABAJO 150 PSI.</v>
          </cell>
          <cell r="D3393">
            <v>2806258</v>
          </cell>
        </row>
        <row r="3394">
          <cell r="B3394">
            <v>12963</v>
          </cell>
          <cell r="C3394" t="str">
            <v>CONSTRUCCIÓN DE LA INTERSECCIÓN A DESNIVEL DE PUENTE ARANDA - REDUCCIÓN EN ACERO D=24" A D=18" CON ESPIGO EN D=24" Y CAMPANA EN D=18", CON REVESTIMIENTO INTERIOR Y RECUBIRMIENTO EXTERIOR EN MORTERO DE CEMENTO. L=0,20M. PRESIÓN DE TRABAJO 150 PSI.</v>
          </cell>
          <cell r="D3394">
            <v>3568929</v>
          </cell>
        </row>
        <row r="3395">
          <cell r="B3395">
            <v>12964</v>
          </cell>
          <cell r="C3395"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D3395">
            <v>9819642</v>
          </cell>
        </row>
        <row r="3396">
          <cell r="B3396">
            <v>12965</v>
          </cell>
          <cell r="C3396"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D3396">
            <v>10568628</v>
          </cell>
        </row>
        <row r="3397">
          <cell r="B3397">
            <v>12966</v>
          </cell>
          <cell r="C3397" t="str">
            <v>CONSTRUCCIÓN DE LA INTERSECCIÓN A DESNIVEL DE PUENTE ARANDA - REDUCCIÓN EN ACERO D=36" A D=30" CON ESPIGO EN D=36" Y CAMPANA EN D=30", CON REVESTIMIENTO INTERIOR Y RECUBIRMIENTO EXTERIOR EN MORTERO DE CEMENTO. L=0,20M. PRESIÓN DE TRABAJO 150 PSI.</v>
          </cell>
          <cell r="D3397">
            <v>5584670</v>
          </cell>
        </row>
        <row r="3398">
          <cell r="B3398">
            <v>12967</v>
          </cell>
          <cell r="C3398" t="str">
            <v>CONSTRUCCIÓN DE LA INTERSECCIÓN A DESNIVEL DE PUENTE ARANDA - CODO 42" WSP ENTRE 5° Y 22.5° WSP ACERO CARBON NORMA AWWA C200 150 PSI, CON RECUBRIMIENTO SEGÚN NORMA AWWA C205, EXTREMO ESPIGO, CAMPANA. (Incluye suministro e instalación)</v>
          </cell>
          <cell r="D3398">
            <v>7153090</v>
          </cell>
        </row>
        <row r="3399">
          <cell r="B3399">
            <v>12968</v>
          </cell>
          <cell r="C3399" t="str">
            <v>CONSTRUCCIÓN DE LA INTERSECCIÓN A DESNIVEL DE PUENTE ARANDA - CODO HD JUNTA HIDRÁULICA PARA PVC 45ºX6"</v>
          </cell>
          <cell r="D3399">
            <v>504560</v>
          </cell>
        </row>
        <row r="3400">
          <cell r="B3400">
            <v>12969</v>
          </cell>
          <cell r="C3400" t="str">
            <v>CONSTRUCCIÓN DE LA INTERSECCIÓN A DESNIVEL DE PUENTE ARANDA - UNIÓN DE DESMONTAJE RÍGIDA D=36" CLASE 150</v>
          </cell>
          <cell r="D3400">
            <v>12129849</v>
          </cell>
        </row>
        <row r="3401">
          <cell r="B3401">
            <v>12970</v>
          </cell>
          <cell r="C3401" t="str">
            <v>CONSTRUCCIÓN DE LA INTERSECCIÓN A DESNIVEL DE PUENTE ARANDA - VÁLVULA TIPO MARIPOSA DE Ø 36", ASTM A536, CL 150 #, CON EXTREMOS BRIDADOS ANSI/ASME B16.47</v>
          </cell>
          <cell r="D3401">
            <v>53506349</v>
          </cell>
        </row>
        <row r="3402">
          <cell r="B3402">
            <v>12971</v>
          </cell>
          <cell r="C3402" t="str">
            <v>CONSTRUCCIÓN DE LA INTERSECCIÓN A DESNIVEL DE PUENTE ARANDA - ADAPTADOR PVC MACHO ROSCADO D=3/4"</v>
          </cell>
          <cell r="D3402">
            <v>1050</v>
          </cell>
        </row>
        <row r="3403">
          <cell r="B3403">
            <v>12972</v>
          </cell>
          <cell r="C3403" t="str">
            <v>CONSTRUCCIÓN DE LA INTERSECCIÓN A DESNIVEL DE PUENTE ARANDA - REGISTRO DE CORTE 1"</v>
          </cell>
          <cell r="D3403">
            <v>112327</v>
          </cell>
        </row>
        <row r="3404">
          <cell r="B3404">
            <v>12973</v>
          </cell>
          <cell r="C3404"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D3404">
            <v>11907735</v>
          </cell>
        </row>
        <row r="3405">
          <cell r="B3405">
            <v>12974</v>
          </cell>
          <cell r="C3405" t="str">
            <v>CONSTRUCCIÓN DE LA INTERSECCIÓN A DESNIVEL DE PUENTE ARANDA - Reducción en Acero φ 45" x φ 36" con Campana φ 45" y Espigo φ 36" con revestimientos interior y Exterior en Mortero de Cemento. L=1,05m. Presión de Trabajo = 150 PSI</v>
          </cell>
          <cell r="D3405">
            <v>6885340</v>
          </cell>
        </row>
        <row r="3406">
          <cell r="B3406">
            <v>12975</v>
          </cell>
          <cell r="C3406" t="str">
            <v>CONSTRUCCIÓN DE LA INTERSECCIÓN A DESNIVEL DE PUENTE ARANDA - NIPLE EN ACERO Ø=36" EXTREMOS ESPIGO/CAMPANA, REVESTIMIENTO INTERIOR Y RECUBRIMIENTO EXTERIOR EN MORTERO DE CEMENTO, CON SALIDA BRIDADA (ANSI B16.5) PARA VENTOSA 6" PRESIÓN DE DISEÑO 150 PSI</v>
          </cell>
          <cell r="D3406">
            <v>4715970</v>
          </cell>
        </row>
        <row r="3407">
          <cell r="B3407">
            <v>12976</v>
          </cell>
          <cell r="C3407" t="str">
            <v>CONSTRUCCIÓN DE LA INTERSECCIÓN A DESNIVEL DE PUENTE ARANDA - NIPLE EN ACERO Ø=18" EXTREMOS ESPIGO/CAMPANA, REVESTIMIENTO INTERIOR Y RECUBRIMIENTO EXTERIOR EN MORTERO DE CEMENTO, CON SALIDA BRIDADA SEGÚN ANSI B16.5 PARA VENTOSA 3". PRESIÓN DE DISEÑO 150 PSI</v>
          </cell>
          <cell r="D3407">
            <v>2329425</v>
          </cell>
        </row>
        <row r="3408">
          <cell r="B3408">
            <v>12977</v>
          </cell>
          <cell r="C3408"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D3408">
            <v>950096</v>
          </cell>
        </row>
        <row r="3409">
          <cell r="B3409">
            <v>12978</v>
          </cell>
          <cell r="C3409"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D3409">
            <v>686749</v>
          </cell>
        </row>
        <row r="3410">
          <cell r="B3410">
            <v>12979</v>
          </cell>
          <cell r="C3410"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D3410">
            <v>510986</v>
          </cell>
        </row>
        <row r="3411">
          <cell r="B3411">
            <v>12980</v>
          </cell>
          <cell r="C3411" t="str">
            <v>CONSTRUCCIÓN DE LA INTERSECCIÓN A DESNIVEL DE PUENTE ARANDA - NIPLE EN ACERO Ø=30" EXTREMOS ESPIGO/CAMPANA, REVESTIMIENTO INTERIOR Y EXTERIOR EN MORTERO DE CEMENTO, CON SALIDA BRIDADA SEGÚN ANSI B16.5 PARA VENTOSA 6". PRESIÓN DE DISEÑO 350 PSI</v>
          </cell>
          <cell r="D3411">
            <v>4163810</v>
          </cell>
        </row>
        <row r="3412">
          <cell r="B3412">
            <v>12981</v>
          </cell>
          <cell r="C3412" t="str">
            <v>CONSTRUCCIÓN DE LA INTERSECCIÓN A DESNIVEL DE PUENTE ARANDA - CODO HD EXTREMO JUNTA HIDRÁULICA PARA PVC 45ºX12"</v>
          </cell>
          <cell r="D3412">
            <v>2033710</v>
          </cell>
        </row>
        <row r="3413">
          <cell r="B3413">
            <v>12982</v>
          </cell>
          <cell r="C3413" t="str">
            <v>CONSTRUCCIÓN DE LA INTERSECCIÓN A DESNIVEL DE PUENTE ARANDA - CODO HD EXTREMO JUNTA HIDRÁULICA PARA PVC 22.5ºX12"</v>
          </cell>
          <cell r="D3413">
            <v>1980160</v>
          </cell>
        </row>
        <row r="3414">
          <cell r="B3414">
            <v>12983</v>
          </cell>
          <cell r="C3414" t="str">
            <v>CONSTRUCCIÓN DE LA INTERSECCIÓN A DESNIVEL DE PUENTE ARANDA - CODO HD EXTREMO JUNTA HIDRÁULICA PARA PVC 90ºX4"</v>
          </cell>
          <cell r="D3414">
            <v>320110</v>
          </cell>
        </row>
        <row r="3415">
          <cell r="B3415">
            <v>12984</v>
          </cell>
          <cell r="C3415" t="str">
            <v>CONSTRUCCIÓN DE LA INTERSECCIÓN A DESNIVEL DE PUENTE ARANDA - CODO HD EXTREMO JUNTA HIDRÁULICA PARA PVC 90ºX12"</v>
          </cell>
          <cell r="D3415">
            <v>2193170</v>
          </cell>
        </row>
        <row r="3416">
          <cell r="B3416">
            <v>12985</v>
          </cell>
          <cell r="C3416" t="str">
            <v>CONSTRUCCIÓN DE LA INTERSECCIÓN A DESNIVEL DE PUENTE ARANDA - CODO HD EXTREMO JUNTA HIDRÁULICA PARA PVC 45ºX4"</v>
          </cell>
          <cell r="D3416">
            <v>232050</v>
          </cell>
        </row>
        <row r="3417">
          <cell r="B3417">
            <v>12986</v>
          </cell>
          <cell r="C3417" t="str">
            <v>CONSTRUCCIÓN DE LA INTERSECCIÓN A DESNIVEL DE PUENTE ARANDA - CODO HD EXTREMO JUNTA HIDRÁULICA PARA PVC 90ºX6"</v>
          </cell>
          <cell r="D3417">
            <v>584290</v>
          </cell>
        </row>
        <row r="3418">
          <cell r="B3418">
            <v>12987</v>
          </cell>
          <cell r="C3418" t="str">
            <v>CONSTRUCCIÓN DE LA INTERSECCIÓN A DESNIVEL DE PUENTE ARANDA - CODO HD JUNTA HIDRAULICA PARA PVC 11.25º X 12"</v>
          </cell>
          <cell r="D3418">
            <v>1750490</v>
          </cell>
        </row>
        <row r="3419">
          <cell r="B3419">
            <v>12988</v>
          </cell>
          <cell r="C3419" t="str">
            <v>CONSTRUCCIÓN DE LA INTERSECCIÓN A DESNIVEL DE PUENTE ARANDA - VÁLVULA COMPUERTA ELÁSTICA VÁSTAGO NO ASCENDENTE EXTREMO JUNTA HIDRÁULICA D=8"</v>
          </cell>
          <cell r="D3419">
            <v>2651320</v>
          </cell>
        </row>
        <row r="3420">
          <cell r="B3420">
            <v>12989</v>
          </cell>
          <cell r="C3420" t="str">
            <v>CONSTRUCCIÓN DE LA INTERSECCIÓN A DESNIVEL DE PUENTE ARANDA - VÁLVULA COMPUERTA ELÁSTICA VÁSTAGO NO ASCENDENTE EXTREMO JUNTA HIDRÁULICA D=12"</v>
          </cell>
          <cell r="D3420">
            <v>6185620</v>
          </cell>
        </row>
        <row r="3421">
          <cell r="B3421">
            <v>12990</v>
          </cell>
          <cell r="C3421" t="str">
            <v>CONSTRUCCIÓN DE LA INTERSECCIÓN A DESNIVEL DE PUENTE ARANDA - TEE EN ACERO Ø 16" x 12" CON EXTREMOS ESPIGO/CAMPANA Y BRIDA EN LA DERIVACIÓN (A)</v>
          </cell>
          <cell r="D3421">
            <v>3079720</v>
          </cell>
        </row>
        <row r="3422">
          <cell r="B3422">
            <v>12991</v>
          </cell>
          <cell r="C3422" t="str">
            <v>CONSTRUCCIÓN DE LA INTERSECCIÓN A DESNIVEL DE PUENTE ARANDA - VÁLVULA CHEQUE DE 4" (A) (150 PSI)</v>
          </cell>
          <cell r="D3422">
            <v>861882</v>
          </cell>
        </row>
        <row r="3423">
          <cell r="B3423">
            <v>12992</v>
          </cell>
          <cell r="C3423" t="str">
            <v>CONSTRUCCIÓN DE LA INTERSECCIÓN A DESNIVEL DE PUENTE ARANDA - CODO EN ACERO D=24" CON REVEST. INTER. Y EXT. EN MORTERO DE CEMENTO. ENTRE 22 1/2° Y 45° L=0.80M X 0.80M. INCLUYE JUNTA ESPIGO-CAMPANA CON EMPAQUES DE CAUCHO</v>
          </cell>
          <cell r="D3423">
            <v>4759286</v>
          </cell>
        </row>
        <row r="3424">
          <cell r="B3424">
            <v>12993</v>
          </cell>
          <cell r="C3424" t="str">
            <v>CONSTRUCCIÓN DE LA INTERSECCIÓN A DESNIVEL DE PUENTE ARANDA - CODO EN ACERO Ø=24" ENTRE 67 1/2° Y 90° JUNTA ESPIGO Y CAMPANA, CON EMPAQUE DE CAUCHO, CON REVEST.INT. Y RECUBR. EXT. EN MORTERO DE CEMENTO. L= 1.75m x 1.75m PRESIÓN DE TRABAJO 150PSI.</v>
          </cell>
          <cell r="D3424">
            <v>8257172</v>
          </cell>
        </row>
        <row r="3425">
          <cell r="B3425">
            <v>12994</v>
          </cell>
          <cell r="C3425" t="str">
            <v>CONSTRUCCIÓN DE LA INTERSECCIÓN A DESNIVEL DE PUENTE ARANDA - BRIDA FLANGLES SLIP-ON ACERO CARBÓN 150 D= 24"</v>
          </cell>
          <cell r="D3425">
            <v>1730260</v>
          </cell>
        </row>
        <row r="3426">
          <cell r="B3426">
            <v>12995</v>
          </cell>
          <cell r="C3426"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D3426">
            <v>1300789</v>
          </cell>
        </row>
        <row r="3427">
          <cell r="B3427">
            <v>12996</v>
          </cell>
          <cell r="C3427" t="str">
            <v>CONSTRUCCIÓN DE LA INTERSECCIÓN A DESNIVEL DE PUENTE ARANDA - TUBO EN ACERO F 18" CON UNIONES ESPIGO / CAMPANA CON EMPAQUE DE CAUCHO, CON REVESTIMIENTO INTERIOR Y RECUBRIMIENTO EXTERIOR EN MORTERO DE CEMENTO. FABRICADO DE CONFORMIDAD CON LA NORMA AWWA C 200 A PA</v>
          </cell>
          <cell r="D3427">
            <v>871199</v>
          </cell>
        </row>
        <row r="3428">
          <cell r="B3428">
            <v>12997</v>
          </cell>
          <cell r="C3428" t="str">
            <v>CONSTRUCCIÓN DE LA INTERSECCIÓN A DESNIVEL DE PUENTE ARANDA - TEE PEAD U. M . 4" X 2"</v>
          </cell>
          <cell r="D3428">
            <v>98436</v>
          </cell>
        </row>
        <row r="3429">
          <cell r="B3429">
            <v>12998</v>
          </cell>
          <cell r="C3429" t="str">
            <v>CONSTRUCCIÓN DE LA INTERSECCIÓN A DESNIVEL DE PUENTE ARANDA - NIPLE EN ACERO Ø=36" EXTREMOS ESPIGO/BRIDA, CON REVESTIMIENTO INTERIOR Y RECUBRIMIENTO EXTERIOR EN MORTERO CEMENTO, L=2000mm CON SALIDA PARA VENTOSA Ø4" Y BY-PASS Ø4" SUMINISTRO Y TRANSPORTE</v>
          </cell>
          <cell r="D3429">
            <v>8935710</v>
          </cell>
        </row>
        <row r="3430">
          <cell r="B3430">
            <v>12999</v>
          </cell>
          <cell r="C3430" t="str">
            <v>CONSTRUCCIÓN DE LA INTERSECCIÓN A DESNIVEL DE PUENTE ARANDA - CODO EN ACERO D=30"  ENTRE 5° Y 22 1/2°, JUNTA ESPIGO CAMPANA CON EMPAQUE DE CAUHO, CON REVESTIMIENTO INTERIOR Y EXTERIOR EN MORTERO DE CEMENTO. L=0.45M X 0.45M. PRESIÓN DE TRABAJO 150 PSI. SUMINISTRO</v>
          </cell>
          <cell r="D3430">
            <v>4564602</v>
          </cell>
        </row>
        <row r="3431">
          <cell r="B3431">
            <v>13000</v>
          </cell>
          <cell r="C3431" t="str">
            <v xml:space="preserve">CONSTRUCCIÓN DE LA INTERSECCIÓN A DESNIVEL DE PUENTE ARANDA - CEMENTO ASFÁLTICO 60-70 </v>
          </cell>
          <cell r="D3431">
            <v>1753</v>
          </cell>
        </row>
        <row r="3432">
          <cell r="B3432">
            <v>13001</v>
          </cell>
          <cell r="C3432" t="str">
            <v>CONSTRUCCIÓN DE LA INTERSECCIÓN A DESNIVEL DE PUENTE ARANDA - APOYO ELASTOMÉRICO SLIDE-FLON 60x70x7,5 DESLIZANTE.</v>
          </cell>
          <cell r="D3432">
            <v>7979250</v>
          </cell>
        </row>
        <row r="3433">
          <cell r="B3433">
            <v>13002</v>
          </cell>
          <cell r="C3433" t="str">
            <v>CONSTRUCCIÓN DE LA INTERSECCIÓN A DESNIVEL DE PUENTE ARANDA - JUNTA DE DILATACIÓN 330 MOVIMIENTO 330mm+/-165mm MODULOS 1.22 m</v>
          </cell>
          <cell r="D3433">
            <v>7140000</v>
          </cell>
        </row>
        <row r="3434">
          <cell r="B3434">
            <v>13003</v>
          </cell>
          <cell r="C3434" t="str">
            <v>CONSTRUCCIÓN DE LA INTERSECCIÓN A DESNIVEL DE PUENTE ARANDA - TRANSPORTE DE EQUIPOS PARA PRUEBA DE CARGA ESTÁTICA POR VIAJE DIURNO SIN ESCOLTA (En la Avenida La Sirena (AC 153 desde Kr 9 a Kr 19)</v>
          </cell>
          <cell r="D3434">
            <v>2161459</v>
          </cell>
        </row>
        <row r="3435">
          <cell r="B3435">
            <v>13004</v>
          </cell>
          <cell r="C3435" t="str">
            <v>CONSTRUCCIÓN DE LA INTERSECCIÓN A DESNIVEL DE PUENTE ARANDA - PRUEBA DE CARGA ESTÁTICA PARA PUENTE VEHICULAR - Con superestructura en concreto. UBICADO EN LA AVENIDA LA SIRENA</v>
          </cell>
          <cell r="D3435">
            <v>22765246</v>
          </cell>
        </row>
        <row r="3436">
          <cell r="B3436">
            <v>13005</v>
          </cell>
          <cell r="C3436" t="str">
            <v>ESTUDIOS Y DISEÑOS PARA SITIOS INESTABLES EN BOGOTÁ D.C - BIOROLL TIPO FILTER DRENCH ØPROM= 20CM. INCLUYE GEOCABLE PARA SUJECIÓN</v>
          </cell>
          <cell r="D3436">
            <v>19040</v>
          </cell>
        </row>
        <row r="3437">
          <cell r="B3437">
            <v>13006</v>
          </cell>
          <cell r="C3437" t="str">
            <v>ESTUDIOS Y DISEÑOS PARA SITIOS INESTABLES EN BOGOTÁ D.C - GUADUA NATURAL SELECCIONADA LONGITUD DE 6.00 m DIÁMETRO ENTRE 8 A 15 cm, CONICIDAD - CURVATURA INTERIOR A 6 cm. Incluye suministro)</v>
          </cell>
          <cell r="D3437">
            <v>17444</v>
          </cell>
        </row>
        <row r="3438">
          <cell r="B3438">
            <v>13007</v>
          </cell>
          <cell r="C3438" t="str">
            <v>ESTUDIOS Y DISEÑOS PARA SITIOS INESTABLES EN BOGOTÁ D.C - GEOCABLE</v>
          </cell>
          <cell r="D3438">
            <v>286</v>
          </cell>
        </row>
        <row r="3439">
          <cell r="B3439">
            <v>13008</v>
          </cell>
          <cell r="C3439" t="str">
            <v>ESTUDIOS Y DISEÑOS PARA SITIOS INESTABLES EN BOGOTÁ D.C - GEOBIOMALLA SJ-HB-150 PARA CONTROL DE EROSIÓN EN TALUDES</v>
          </cell>
          <cell r="D3439">
            <v>77350</v>
          </cell>
        </row>
        <row r="3440">
          <cell r="B3440">
            <v>13009</v>
          </cell>
          <cell r="C3440" t="str">
            <v>ESTUDIOS Y DISEÑOS PARA SITIOS INESTABLES EN BOGOTÁ D.C - BROCA SDS 1 1/4" X 36"</v>
          </cell>
          <cell r="D3440">
            <v>493000</v>
          </cell>
        </row>
        <row r="3441">
          <cell r="B3441">
            <v>13010</v>
          </cell>
          <cell r="C3441" t="str">
            <v>ESTUDIOS Y DISEÑOS PARA SITIOS INESTABLES EN BOGOTÁ D.C - MALLA ROMBOIDAL SISTEMA TECCO® G45/2, TECCO® SPIKE PLATE P33/40, CLIP DE UNIÓN, SUJETACABLES, ANCLAJES DE CABEZA FLEXIBLE Y CABLE PERIMETRAL O SISTEMA EQUIVALENTE</v>
          </cell>
          <cell r="D3441">
            <v>242175</v>
          </cell>
        </row>
        <row r="3442">
          <cell r="B3442">
            <v>13011</v>
          </cell>
          <cell r="C3442" t="str">
            <v>ESTUDIOS Y DISEÑOS PARA SITIOS INESTABLES EN BOGOTÁ D.C - MALLA ROMBOIDAL SISTEMA TECCO® G65/3, TECCO® SPIKE PLATE P33/40, CLIP DE UNIÓN, SUJETACABLES, ANCLAJES DE CABEZA FLEXIBLE Y CABLE PERIMETRAL O SISTEMA EQUIVALENTE</v>
          </cell>
          <cell r="D3442">
            <v>276971</v>
          </cell>
        </row>
        <row r="3443">
          <cell r="B3443">
            <v>13012</v>
          </cell>
          <cell r="C3443" t="str">
            <v>ESTUDIOS Y DISEÑOS PARA SITIOS INESTABLES EN BOGOTÁ D.C - BARRA ROSCADA Ø=28MM, FY= 500N/MM2 (GEWI® PLUS 670/800 28MM  O EQUIVALENTE). INCLUYE ACOPLE GEWI® PLUS 28 MM, TUERCA CALOTA GEWI® PLUS 28 55°MM Y ESPACIADOR PARA BARRA DE 28 MM</v>
          </cell>
          <cell r="D3443">
            <v>82308</v>
          </cell>
        </row>
        <row r="3444">
          <cell r="B3444">
            <v>13013</v>
          </cell>
          <cell r="C3444" t="str">
            <v>ESTUDIOS Y DISEÑOS PARA SITIOS INESTABLES EN BOGOTÁ D.C - BARRA ROSCADA Ø=18MM, FY= 500N/MM2 (BARRA DYWIDAG 18MM 950/1050). INCLUYE TUERCA HEXAGONAL DYWIDAG 18MM Y ACOPLE DYWIDAG 18MM 950/1050</v>
          </cell>
          <cell r="D3444">
            <v>50566</v>
          </cell>
        </row>
        <row r="3445">
          <cell r="B3445">
            <v>13014</v>
          </cell>
          <cell r="C3445" t="str">
            <v>ESTUDIOS Y DISEÑOS PARA SITIOS INESTABLES EN BOGOTÁ D.C - TRITURADO 2"</v>
          </cell>
          <cell r="D3445">
            <v>63000</v>
          </cell>
        </row>
        <row r="3446">
          <cell r="B3446">
            <v>13015</v>
          </cell>
          <cell r="C3446" t="str">
            <v>REFORZAMIENTO ESTRUCTURAL DEL PUENTE VEHICULAR AV. MEDELLÍN (CALLE 80) POR AV. NQS (Cra. 30) EN BOGOTÁ D.C - POLIESTIRENO LÁMINA DE 1,00X1,00X0,05 m, DENSIDAD 35 KG/M3</v>
          </cell>
          <cell r="D3446">
            <v>55930</v>
          </cell>
        </row>
        <row r="3447">
          <cell r="B3447">
            <v>13016</v>
          </cell>
          <cell r="C3447" t="str">
            <v>REFORZAMIENTO ESTRUCTURAL DEL PUENTE VEHICULAR AV. MEDELLÍN (CALLE 80) POR AV. NQS (Cra. 30) EN BOGOTÁ D.C - NEOPRENO 35x25x5CM, D60 REFORZADO CON TRES PLATINAS 5 MM</v>
          </cell>
          <cell r="D3447">
            <v>322371</v>
          </cell>
        </row>
        <row r="3448">
          <cell r="B3448">
            <v>13017</v>
          </cell>
          <cell r="C3448" t="str">
            <v>ESTUDIOS Y DISEÑOS PARA SITIOS INESTABLES EN BOGOTÁ D.C -TABLESTACADO METALICO EN ACERO ESTRUCTURAL HR A36</v>
          </cell>
          <cell r="D3448">
            <v>6127</v>
          </cell>
        </row>
        <row r="3449">
          <cell r="B3449">
            <v>13018</v>
          </cell>
          <cell r="C3449" t="str">
            <v>ESTUDIOS Y DISEÑOS PARA SITIOS INESTABLES EN BOGOTÁ D.C -COSEDORA Y SELLADORA ELECTRICA DE SACOS</v>
          </cell>
          <cell r="D3449">
            <v>220</v>
          </cell>
        </row>
        <row r="3450">
          <cell r="B3450">
            <v>13019</v>
          </cell>
          <cell r="C3450" t="str">
            <v>ESTUDIOS Y DISEÑOS PARA SITIOS INESTABLES EN BOGOTÁ D.C - SISTEMA DE ANCLAJE REFORZADO (INCLUYE PATA DE ANCLA, CABLE DE 1/8" Y PRENSA METÁLICA, CARGA MAXIMA 500KG)</v>
          </cell>
          <cell r="D3450">
            <v>46053</v>
          </cell>
        </row>
        <row r="3451">
          <cell r="B3451">
            <v>13020</v>
          </cell>
          <cell r="C3451" t="str">
            <v>ESTUDIOS Y DISEÑOS PARA SITIOS INESTABLES EN BOGOTÁ D.C -GEOCABLE</v>
          </cell>
          <cell r="D3451">
            <v>286</v>
          </cell>
        </row>
        <row r="3452">
          <cell r="B3452">
            <v>13021</v>
          </cell>
          <cell r="C3452" t="str">
            <v>ESTUDIOS Y DISEÑOS PARA SITIOS INESTABLES EN BOGOTÁ D.C -GEOBIOMALLA TIPO SJ HAND BAG O SIMILAR CON FINES DE GEOBIOPROTECCION Y REVEGETACION PARA CONTROL DE EROSIÓN Y ESTABILIZACION DE TALUDES</v>
          </cell>
          <cell r="D3452">
            <v>77350</v>
          </cell>
        </row>
        <row r="3453">
          <cell r="B3453">
            <v>13022</v>
          </cell>
          <cell r="C3453" t="str">
            <v>ESTUDIOS Y DISEÑOS PARA SITIOS INESTABLES EN BOGOTÁ D.C -BROCA SDS 1 1/4" X 36"</v>
          </cell>
          <cell r="D3453">
            <v>493000</v>
          </cell>
        </row>
        <row r="3454">
          <cell r="B3454">
            <v>13023</v>
          </cell>
          <cell r="C3454" t="str">
            <v>REFORZAMIENTO ESTRUCTURAL DEL PUENTE VEHICULAR AV. MEDELLÍN (CALLE 80) POR AV. NQS (Cra. 30) EN BOGOTÁ D.C - JUNTA ELASTOMÉRICA MOVIMIENTO 50 MM +/- 25 MM (INCLUYE SUMINISTRO E INSTALACIÓN Y TODOS LOS COSTOS DE SUMINISTRO E INSTALACIÓN DE MATERIAL PARA ANCLAJE)</v>
          </cell>
          <cell r="D3454">
            <v>1809212</v>
          </cell>
        </row>
        <row r="3455">
          <cell r="B3455">
            <v>13024</v>
          </cell>
          <cell r="C3455" t="str">
            <v>REFORZAMIENTO ESTRUCTURAL DEL PUENTE VEHICULAR AV. MEDELLÍN (CALLE 80) POR AV. NQS (Cra. 30) EN BOGOTÁ D.C - CONSTRUCCIÓN DE MICROPILOTES, D=0,30M, L=21M, INYECCIÓN F´C=21 MPA. INCLUYE PERFORACIÓN E INYECCIÓN. CEMENTO SUMINISTRADO POR EL CLIENTE</v>
          </cell>
          <cell r="D3455">
            <v>186075</v>
          </cell>
        </row>
        <row r="3456">
          <cell r="B3456">
            <v>13025</v>
          </cell>
          <cell r="C3456"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D3456">
            <v>8076000</v>
          </cell>
        </row>
        <row r="3457">
          <cell r="B3457">
            <v>13026</v>
          </cell>
          <cell r="C3457" t="str">
            <v>REFORZAMIENTO ESTRUCTURAL DEL PUENTE VEHICULAR AV. MEDELLÍN (CALLE 80) POR AV. NQS (Cra. 30) EN BOGOTÁ D.C - CELDA DE PRESIÓN EN CUERDA VIBRANTE, DIÁMETRO 230 MM. TRANSDUCTOR EN CUERDA VIBRANTE, 350 KPA; INCLUYE 10 METROS DE CABLE POR CADA CELDA.</v>
          </cell>
          <cell r="D3457">
            <v>4970928</v>
          </cell>
        </row>
        <row r="3458">
          <cell r="B3458">
            <v>13027</v>
          </cell>
          <cell r="C3458"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D3458">
            <v>4543777</v>
          </cell>
        </row>
        <row r="3459">
          <cell r="B3459">
            <v>13028</v>
          </cell>
          <cell r="C3459" t="str">
            <v>REFORZAMIENTO ESTRUCTURAL DEL PUENTE VEHICULAR AV. MEDELLÍN (CALLE 80) POR AV. NQS (Cra. 30) EN BOGOTÁ D.C - TRANSPORTE DE EQUIPO Y PERSONAL PARA INSTRUMENTACIÓN REDES MATRICES DE ACUEDUCTO</v>
          </cell>
          <cell r="D3459">
            <v>833000</v>
          </cell>
        </row>
        <row r="3460">
          <cell r="B3460">
            <v>13029</v>
          </cell>
          <cell r="C3460"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D3460">
            <v>604750</v>
          </cell>
        </row>
        <row r="3461">
          <cell r="B3461">
            <v>13030</v>
          </cell>
          <cell r="C3461" t="str">
            <v>REFORZAMIENTO ESTRUCTURAL DEL PUENTE VEHICULAR AV. MEDELLÍN (CALLE 80) POR AV. NQS (Cra. 30) EN BOGOTÁ D.C - IZAJE COMPUTARIZADO POR APOYO DE NEOPRENO, INCLUYE TRANSPORTES, EQUIPOS Y TÉCNICO. NO INCLUYE ESTRUCTURA DE APOYO</v>
          </cell>
          <cell r="D3461">
            <v>3184542</v>
          </cell>
        </row>
        <row r="3462">
          <cell r="B3462">
            <v>13031</v>
          </cell>
          <cell r="C3462"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D3462">
            <v>2230763</v>
          </cell>
        </row>
        <row r="3463">
          <cell r="B3463">
            <v>13032</v>
          </cell>
          <cell r="C3463"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D3463">
            <v>36719794</v>
          </cell>
        </row>
        <row r="3464">
          <cell r="B3464">
            <v>13033</v>
          </cell>
          <cell r="C3464"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D3464">
            <v>44710900</v>
          </cell>
        </row>
        <row r="3465">
          <cell r="B3465">
            <v>13035</v>
          </cell>
          <cell r="C3465" t="str">
            <v>CONSTRUCCIÓN INTERSECCIÓN A DESNIVEL PUENTE ARANDA Y DEMÁS OBRAS COMPLEMENTARIAS TRONCAL CALLE 13 -PUERTA METÁLICA ENTAMBORADA CAL 18 DE 4" INCLUYE PINTURA ELECTROSTÁTICA COLOR GRIS 7014 INCLUYE MARCO BISAGRAS REDONDAS Y CERRADURA. SUMINISTRO E INSTALACIÓN</v>
          </cell>
          <cell r="D3465">
            <v>1413300</v>
          </cell>
        </row>
        <row r="3466">
          <cell r="B3466">
            <v>13036</v>
          </cell>
          <cell r="C3466"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D3466">
            <v>800715</v>
          </cell>
        </row>
        <row r="3467">
          <cell r="B3467">
            <v>13037</v>
          </cell>
          <cell r="C3467"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D3467">
            <v>130226</v>
          </cell>
        </row>
        <row r="3468">
          <cell r="B3468">
            <v>13038</v>
          </cell>
          <cell r="C3468" t="str">
            <v>CONSTRUCCIÓN INTERSECCIÓN A DESNIVEL PUENTE ARANDA Y DEMÁS OBRAS COMPLEMENTARIAS TRONCAL CALLE 13 - VÁLVULA TIPO MARIPOSA DISCO INOX. DE Ø 4" CLASE 150. EXTREMOS BRIDADOS</v>
          </cell>
          <cell r="D3468">
            <v>279650</v>
          </cell>
        </row>
        <row r="3469">
          <cell r="B3469">
            <v>13039</v>
          </cell>
          <cell r="C3469" t="str">
            <v>CONSTRUCCIÓN INTERSECCIÓN A DESNIVEL PUENTE ARANDA Y DEMÁS OBRAS COMPLEMENTARIAS TRONCAL CALLE 13 - JUNTA DE DILATACIÓN ELASTOMÉRICA 230 MOVIMIENTO 230mm+/-115mm MODULOS 1.83 m</v>
          </cell>
          <cell r="D3469">
            <v>4748100</v>
          </cell>
        </row>
        <row r="3470">
          <cell r="B3470">
            <v>13040</v>
          </cell>
          <cell r="C3470" t="str">
            <v>CONSTRUCCIÓN INTERSECCIÓN A DESNIVEL PUENTE ARANDA Y DEMÁS OBRAS COMPLEMENTARIAS TRONCAL CALLE 13 - VÁLVULA TIPO MARIPOSA DISCO INOX. DE Ø 6" CLASE 150. EXTREMOS BRIDADOS</v>
          </cell>
          <cell r="D3470">
            <v>470050</v>
          </cell>
        </row>
        <row r="3471">
          <cell r="B3471">
            <v>13041</v>
          </cell>
          <cell r="C3471" t="str">
            <v>CONSTRUCCIÓN INTERSECCIÓN A DESNIVEL PUENTE ARANDA Y DEMÁS OBRAS COMPLEMENTARIAS TRONCAL CALLE 13 - TELERRUPTOR 1X16 AMP</v>
          </cell>
          <cell r="D3471">
            <v>41055</v>
          </cell>
        </row>
        <row r="3472">
          <cell r="B3472">
            <v>13042</v>
          </cell>
          <cell r="C3472" t="str">
            <v>CONSTRUCCIÓN INTERSECCIÓN A DESNIVEL PUENTE ARANDA Y DEMÁS OBRAS COMPLEMENTARIAS TRONCAL CALLE 13 - UNIÓN JUNTA DESMONTAJE Ø 12" RÍGIDA CLASE 150 (Tipo BRIDA ANSI)</v>
          </cell>
          <cell r="D3472">
            <v>3403400</v>
          </cell>
        </row>
        <row r="3473">
          <cell r="B3473">
            <v>13043</v>
          </cell>
          <cell r="C3473" t="str">
            <v>CONSTRUCCIÓN INTERSECCIÓN A DESNIVEL PUENTE ARANDA Y DEMÁS OBRAS COMPLEMENTARIAS TRONCAL CALLE 13 -JUNTA DE DILATACIÓN ELASTOMÉRICA 160 MOVIMIENTO 160mm+/-80mm MODULOS 2 m</v>
          </cell>
          <cell r="D3473">
            <v>1606500</v>
          </cell>
        </row>
        <row r="3474">
          <cell r="B3474">
            <v>13044</v>
          </cell>
          <cell r="C3474" t="str">
            <v>CONSTRUCCIÓN INTERSECCIÓN A DESNIVEL PUENTE ARANDA Y DEMÁS OBRAS COMPLEMENTARIAS TRONCAL CALLE 13 - VALVULA COMPUERTA ELASTICA VNA (VÁSTAGO NO ASCENDENTE) EXTREMO BRIDADO. D=3"</v>
          </cell>
          <cell r="D3474">
            <v>921060</v>
          </cell>
        </row>
        <row r="3475">
          <cell r="B3475">
            <v>13045</v>
          </cell>
          <cell r="C3475" t="str">
            <v>CONSTRUCCIÓN INTERSECCIÓN A DESNIVEL PUENTE ARANDA Y DEMÁS OBRAS COMPLEMENTARIAS TRONCAL CALLE 13- SUMIDERO PREFABRICADO PD200 REJA FUNDICIÓN PASARELA</v>
          </cell>
          <cell r="D3475">
            <v>1610218</v>
          </cell>
        </row>
        <row r="3476">
          <cell r="B3476">
            <v>13046</v>
          </cell>
          <cell r="C3476" t="str">
            <v>CONSTRUCCIÓN INTERSECCIÓN A DESNIVEL PUENTE ARANDA Y DEMÁS OBRAS COMPLEMENTARIAS TRONCAL CALLE 13 - CANAL PD200 REJA FUNDICIÓN PASARELA D400</v>
          </cell>
          <cell r="D3476">
            <v>797907</v>
          </cell>
        </row>
        <row r="3477">
          <cell r="B3477">
            <v>13047</v>
          </cell>
          <cell r="C3477" t="str">
            <v>CONSTRUCCIÓN INTERSECCIÓN A DESNIVEL PUENTE ARANDA Y DEMÁS OBRAS COMPLEMENTARIAS TRONCAL CALLE 13 - MACROMEDIDOR TIPO WOLTMAN DE 3"</v>
          </cell>
          <cell r="D3477">
            <v>2600000</v>
          </cell>
        </row>
        <row r="3478">
          <cell r="B3478">
            <v>13048</v>
          </cell>
          <cell r="C3478"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D3478">
            <v>2677500</v>
          </cell>
        </row>
        <row r="3479">
          <cell r="B3479">
            <v>13049</v>
          </cell>
          <cell r="C3479" t="str">
            <v>CONSTRUCCIÓN INTERSECCIÓN A DESNIVEL PUENTE ARANDA Y DEMÁS OBRAS COMPLEMENTARIAS TRONCAL CALLE 13 - VÁLVULA CONTROL DE NIVEL DE TANQUE DE BOLA DE 3"</v>
          </cell>
          <cell r="D3479">
            <v>1368143</v>
          </cell>
        </row>
        <row r="3480">
          <cell r="B3480">
            <v>13050</v>
          </cell>
          <cell r="C3480" t="str">
            <v>CONSTRUCCIÓN INTERSECCIÓN A DESNIVEL PUENTE ARANDA Y DEMÁS OBRAS COMPLEMENTARIAS TRONCAL CALLE 13 - VÁLVULA VENTOSA HD CÁMARA DOBLE ACCIÓN (DOBLE EFECTO) D=6" EXTREMO EN BRIDA CLASE 150</v>
          </cell>
          <cell r="D3480">
            <v>4960000</v>
          </cell>
        </row>
        <row r="3481">
          <cell r="B3481">
            <v>13051</v>
          </cell>
          <cell r="C3481" t="str">
            <v>CONSTRUCCIÓN INTERSECCIÓN A DESNIVEL PUENTE ARANDA Y DEMÁS OBRAS COMPLEMENTARIAS TRONCAL CALLE 13 - UNIÓN JUNTA DE MONTAJE D=4" RÍGIDA CLASE 150</v>
          </cell>
          <cell r="D3481">
            <v>690200</v>
          </cell>
        </row>
        <row r="3482">
          <cell r="B3482">
            <v>13052</v>
          </cell>
          <cell r="C3482" t="str">
            <v>CONSTRUCCIÓN INTERSECCIÓN A DESNIVEL PUENTE ARANDA Y DEMÁS OBRAS COMPLEMENTARIAS TRONCAL CALLE 13 - CAJA VERTICAL PARA 3 MEDIDORES TRIFÁSICOS DE ENERGÍA. DIMENSIONES 1550 X 300 X 180MM</v>
          </cell>
          <cell r="D3482">
            <v>447550</v>
          </cell>
        </row>
        <row r="3483">
          <cell r="B3483">
            <v>13053</v>
          </cell>
          <cell r="C3483" t="str">
            <v>CONSTRUCCIÓN INTERSECCIÓN A DESNIVEL PUENTE ARANDA Y DEMÁS OBRAS COMPLEMENTARIAS TRONCAL CALLE 13 - UNIÓN JUNTA DE MONTAJE D=8" RÍGIDA CLASE 300</v>
          </cell>
          <cell r="D3483">
            <v>3781696</v>
          </cell>
        </row>
        <row r="3484">
          <cell r="B3484">
            <v>13054</v>
          </cell>
          <cell r="C3484" t="str">
            <v>CONSTRUCCIÓN INTERSECCIÓN A DESNIVEL PUENTE ARANDA Y DEMÁS OBRAS COMPLEMENTARIAS TRONCAL CALLE 13 -BREAKER INDUSTRIAL ABB 3 X 50 AMP</v>
          </cell>
          <cell r="D3484">
            <v>384370</v>
          </cell>
        </row>
        <row r="3485">
          <cell r="B3485">
            <v>13055</v>
          </cell>
          <cell r="C3485" t="str">
            <v>CONSTRUCCIÓN INTERSECCIÓN A DESNIVEL PUENTE ARANDA Y DEMÁS OBRAS COMPLEMENTARIAS TRONCAL CALLE 13 - TEE PVC U.M. D=3" SCH 80</v>
          </cell>
          <cell r="D3485">
            <v>140800</v>
          </cell>
        </row>
        <row r="3486">
          <cell r="B3486">
            <v>13056</v>
          </cell>
          <cell r="C3486" t="str">
            <v>CONSTRUCCIÓN INTERSECCIÓN A DESNIVEL PUENTE ARANDA Y DEMÁS OBRAS COMPLEMENTARIAS TRONCAL CALLE 13 - BREAKER INDUSTRIAL ABB 3 X 40 AMP</v>
          </cell>
          <cell r="D3486">
            <v>384370</v>
          </cell>
        </row>
        <row r="3487">
          <cell r="B3487">
            <v>13057</v>
          </cell>
          <cell r="C3487" t="str">
            <v>CONSTRUCCIÓN INTERSECCIÓN A DESNIVEL PUENTE ARANDA Y DEMÁS OBRAS COMPLEMENTARIAS TRONCAL CALLE 13 -LAMINA ACERO INOXIDABLE 304 Cal. 18</v>
          </cell>
          <cell r="D3487">
            <v>111865</v>
          </cell>
        </row>
        <row r="3488">
          <cell r="B3488">
            <v>13058</v>
          </cell>
          <cell r="C3488" t="str">
            <v>CONSTRUCCIÓN INTERSECCIÓN A DESNIVEL PUENTE ARANDA Y DEMÁS OBRAS COMPLEMENTARIAS TRONCAL CALLE 13 - VÁLVULA COMPUERTA ELÁSTICA VA (VÁSTAGO ASCENDENTE) D=4" CLASE 300 EXTREMOS BRIDADOS</v>
          </cell>
          <cell r="D3488">
            <v>1011000</v>
          </cell>
        </row>
        <row r="3489">
          <cell r="B3489">
            <v>13059</v>
          </cell>
          <cell r="C3489" t="str">
            <v>CONSTRUCCIÓN INTERSECCIÓN A DESNIVEL PUENTE ARANDA Y DEMÁS OBRAS COMPLEMENTARIAS TRONCAL CALLE 13 - TABLERO DE 12 CIRCUITOS AUTOSOPORTADO EN LÁMINA COLD ROLLED IP44 A 120 VC.A, BARRAJE TRAIFÁSICO DE 100A, 5 HILOS, F+N+T.</v>
          </cell>
          <cell r="D3489">
            <v>179450</v>
          </cell>
        </row>
        <row r="3490">
          <cell r="B3490">
            <v>13060</v>
          </cell>
          <cell r="C3490" t="str">
            <v>CONSTRUCCIÓN INTERSECCIÓN A DESNIVEL PUENTE ARANDA Y DEMÁS OBRAS COMPLEMENTARIAS TRONCAL CALLE 13 - UNION JUNTA DE MONTAJE D=4" RÍGIDA CLASE 300</v>
          </cell>
          <cell r="D3490">
            <v>1584162</v>
          </cell>
        </row>
        <row r="3491">
          <cell r="B3491">
            <v>13061</v>
          </cell>
          <cell r="C3491" t="str">
            <v>CONSTRUCCIÓN INTERSECCIÓN A DESNIVEL PUENTE ARANDA Y DEMÁS OBRAS COMPLEMENTARIAS TRONCAL CALLE 13 - TABLETA TACTIL EN LAMINA METALICA, ANCHO 0.20M INSTALADA ALINEADA CON LA SUPERFICIE DEL PISO (INCLUYE SUMINISTRO E INSTALACIÓN).</v>
          </cell>
          <cell r="D3491">
            <v>1201707</v>
          </cell>
        </row>
        <row r="3492">
          <cell r="B3492">
            <v>13062</v>
          </cell>
          <cell r="C3492" t="str">
            <v>CONSTRUCCIÓN INTERSECCIÓN A DESNIVEL PUENTE ARANDA Y DEMÁS OBRAS COMPLEMENTARIAS TRONCAL CALLE 13 - CABLE 10 AWG THHN-600V EN COBRE</v>
          </cell>
          <cell r="D3492">
            <v>11016</v>
          </cell>
        </row>
        <row r="3493">
          <cell r="B3493">
            <v>13063</v>
          </cell>
          <cell r="C3493" t="str">
            <v>CONSTRUCCIÓN INTERSECCIÓN A DESNIVEL PUENTE ARANDA Y DEMÁS OBRAS COMPLEMENTARIAS TRONCAL CALLE 13 - VÁLVULA CHEQUE DE 4" (A) (150 PSI)</v>
          </cell>
          <cell r="D3493">
            <v>861883</v>
          </cell>
        </row>
        <row r="3494">
          <cell r="B3494">
            <v>13064</v>
          </cell>
          <cell r="C3494" t="str">
            <v>CONSTRUCCIÓN INTERSECCIÓN A DESNIVEL PUENTE ARANDA Y DEMÁS OBRAS COMPLEMENTARIAS TRONCAL CALLE 13 - NIPLE EN ACERO Ø 8" CON BRIDA Y EXTREMO LISO L= 150mm, REVESTIMIENTO INTERIOR Y EXTERIOR EN PINTURA EXPOXICA. SUMINISTRO Y TRANSPORTE</v>
          </cell>
          <cell r="D3494">
            <v>609280</v>
          </cell>
        </row>
        <row r="3495">
          <cell r="B3495">
            <v>13065</v>
          </cell>
          <cell r="C3495" t="str">
            <v>CONSTRUCCIÓN INTERSECCIÓN A DESNIVEL PUENTE ARANDA Y DEMÁS OBRAS COMPLEMENTARIAS TRONCAL CALLE 13- BREAKER INDUSTRIAL ABB 3 X 40 AMP</v>
          </cell>
          <cell r="D3495">
            <v>384370</v>
          </cell>
        </row>
        <row r="3496">
          <cell r="B3496">
            <v>13066</v>
          </cell>
          <cell r="C3496" t="str">
            <v>CONSTRUCCIÓN INTERSECCIÓN A DESNIVEL PUENTE ARANDA Y DEMÁS OBRAS COMPLEMENTARIAS TRONCAL CALLE 13 - MEDIDOR PARA AGUA DE 3/4" NPT, 20 mm DN</v>
          </cell>
          <cell r="D3496">
            <v>261317</v>
          </cell>
        </row>
        <row r="3497">
          <cell r="B3497">
            <v>13067</v>
          </cell>
          <cell r="C3497" t="str">
            <v>CONSTRUCCIÓN INTERSECCIÓN A DESNIVEL PUENTE ARANDA Y DEMÁS OBRAS COMPLEMENTARIAS TRONCAL CALLE 13 - TABLERO DE 6 CIRCUITOS THR1 AUTOSOPORTADO , EN LÁMINA COL ROLLED IP44 A 208/120 VC.A. BARRAJE TRIFÁSICO 5 HILOS, 3F+N+T.</v>
          </cell>
          <cell r="D3497">
            <v>105250</v>
          </cell>
        </row>
        <row r="3498">
          <cell r="B3498">
            <v>13068</v>
          </cell>
          <cell r="C3498"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D3498">
            <v>35991</v>
          </cell>
        </row>
        <row r="3499">
          <cell r="B3499">
            <v>13069</v>
          </cell>
          <cell r="C3499" t="str">
            <v>CONSTRUCCIÓN INTERSECCIÓN A DESNIVEL PUENTE ARANDA Y DEMÁS OBRAS COMPLEMENTARIAS TRONCAL CALLE 13 - REDUCCION PVC U.M. NORMA NTC 382 3"x2"</v>
          </cell>
          <cell r="D3499">
            <v>6440</v>
          </cell>
        </row>
        <row r="3500">
          <cell r="B3500">
            <v>13070</v>
          </cell>
          <cell r="C3500" t="str">
            <v>CONSTRUCCIÓN INTERSECCIÓN A DESNIVEL PUENTE ARANDA Y DEMÁS OBRAS COMPLEMENTARIAS TRONCAL CALLE 13 - TUBERÍA HD, ACUEDUCTO,  3"</v>
          </cell>
          <cell r="D3500">
            <v>85617</v>
          </cell>
        </row>
        <row r="3501">
          <cell r="B3501">
            <v>13071</v>
          </cell>
          <cell r="C3501" t="str">
            <v>CONSTRUCCIÓN INTERSECCIÓN A DESNIVEL PUENTE ARANDA Y DEMÁS OBRAS COMPLEMENTARIAS TRONCAL CALLE 13 - VÁLVULA CHEQUE DE 6" CLASE # 150</v>
          </cell>
          <cell r="D3501">
            <v>1624071</v>
          </cell>
        </row>
        <row r="3502">
          <cell r="B3502">
            <v>13072</v>
          </cell>
          <cell r="C3502" t="str">
            <v>CONSTRUCCIÓN INTERSECCIÓN A DESNIVEL PUENTE ARANDA Y DEMÁS OBRAS COMPLEMENTARIAS TRONCAL CALLE 13 - VÁLVULA VENTOSA HD DE DOBLE EFECTO  D=4" CLASE 150 EXTREMO EN BRIDA</v>
          </cell>
          <cell r="D3502">
            <v>1606500</v>
          </cell>
        </row>
        <row r="3503">
          <cell r="B3503">
            <v>13073</v>
          </cell>
          <cell r="C3503" t="str">
            <v>CONSTRUCCIÓN INTERSECCIÓN A DESNIVEL PUENTE ARANDA Y DEMÁS OBRAS COMPLEMENTARIAS TRONCAL CALLE 13 - TUBERIA CONDUIT GALVANIZADA IMC D=2 1/2"</v>
          </cell>
          <cell r="D3503">
            <v>63267</v>
          </cell>
        </row>
        <row r="3504">
          <cell r="B3504">
            <v>13074</v>
          </cell>
          <cell r="C3504" t="str">
            <v>CONSTRUCCIÓN INTERSECCIÓN A DESNIVEL PUENTE ARANDA Y DEMÁS OBRAS COMPLEMENTARIAS TRONCAL CALLE 13 - REGISTRO BOLA 3/4" TIPO PESADO</v>
          </cell>
          <cell r="D3504">
            <v>9800</v>
          </cell>
        </row>
        <row r="3505">
          <cell r="B3505">
            <v>13075</v>
          </cell>
          <cell r="C3505" t="str">
            <v>CONSTRUCCIÓN INTERSECCIÓN A DESNIVEL PUENTE ARANDA Y DEMÁS OBRAS COMPLEMENTARIAS TRONCAL CALLE 13 - TEE EN ACERO Ø 16" x 12" CON EXTREMOS ESPIGO/CAMPANA Y BRIDA EN LA DERIVACIÓN (A)</v>
          </cell>
          <cell r="D3505">
            <v>3079720</v>
          </cell>
        </row>
        <row r="3506">
          <cell r="B3506">
            <v>13076</v>
          </cell>
          <cell r="C3506" t="str">
            <v>CONSTRUCCIÓN INTERSECCIÓN A DESNIVEL PUENTE ARANDA Y DEMÁS OBRAS COMPLEMENTARIAS TRONCAL CALLE 13 - UNIÓN JUNTA DE MONTAJE D=8" RÍGIDA CLASE 150</v>
          </cell>
          <cell r="D3506">
            <v>1594600</v>
          </cell>
        </row>
        <row r="3507">
          <cell r="B3507">
            <v>13077</v>
          </cell>
          <cell r="C3507"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D3507">
            <v>29870184</v>
          </cell>
        </row>
        <row r="3508">
          <cell r="B3508">
            <v>13078</v>
          </cell>
          <cell r="C3508"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D3508">
            <v>1874250</v>
          </cell>
        </row>
        <row r="3509">
          <cell r="B3509">
            <v>13079</v>
          </cell>
          <cell r="C3509"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D3509">
            <v>42266807</v>
          </cell>
        </row>
        <row r="3510">
          <cell r="B3510">
            <v>13080</v>
          </cell>
          <cell r="C3510" t="str">
            <v>CONSTRUCCIÓN INTERSECCIÓN A DESNIVEL PUENTE ARANDA Y DEMÁS OBRAS COMPLEMENTARIAS TRONCAL CALLE 13 - VÁLVULA TIPO MARIPOSA DISCO INOX. DE Ø 16" CLASE 150. EXTREMOS BRIDADOS</v>
          </cell>
          <cell r="D3510">
            <v>11662000</v>
          </cell>
        </row>
        <row r="3511">
          <cell r="B3511">
            <v>13081</v>
          </cell>
          <cell r="C3511"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D3511">
            <v>11907140</v>
          </cell>
        </row>
        <row r="3512">
          <cell r="B3512">
            <v>13082</v>
          </cell>
          <cell r="C3512" t="str">
            <v>CONSTRUCCIÓN INTERSECCIÓN A DESNIVEL PUENTE ARANDA Y DEMÁS OBRAS COMPLEMENTARIAS TRONCAL CALLE 13 - UNIÓN JUNTA DE MONTAJE D=6" RÍGIDA CLASE 150</v>
          </cell>
          <cell r="D3512">
            <v>1427762</v>
          </cell>
        </row>
        <row r="3513">
          <cell r="B3513">
            <v>13083</v>
          </cell>
          <cell r="C3513" t="str">
            <v>CONSTRUCCIÓN INTERSECCIÓN A DESNIVEL PUENTE ARANDA Y DEMÁS OBRAS COMPLEMENTARIAS TRONCAL CALLE 13 - TAPÓN HEMBRA HA ROSCA NPT Ø2"</v>
          </cell>
          <cell r="D3513">
            <v>9639</v>
          </cell>
        </row>
        <row r="3514">
          <cell r="B3514">
            <v>13084</v>
          </cell>
          <cell r="C3514" t="str">
            <v>CONSTRUCCIÓN INTERSECCIÓN A DESNIVEL PUENTE ARANDA Y DEMÁS OBRAS COMPLEMENTARIAS TRONCAL CALLE 13 - UNION DE DESMONTAJE AUTOPORTANTE HD Ø18" BRIDA B16.5 (*)</v>
          </cell>
          <cell r="D3514">
            <v>7080500</v>
          </cell>
        </row>
        <row r="3515">
          <cell r="B3515">
            <v>13085</v>
          </cell>
          <cell r="C3515"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D3515">
            <v>8009890</v>
          </cell>
        </row>
        <row r="3516">
          <cell r="B3516">
            <v>13086</v>
          </cell>
          <cell r="C3516" t="str">
            <v>CONSTRUCCIÓN INTERSECCIÓN A DESNIVEL PUENTE ARANDA Y DEMÁS OBRAS COMPLEMENTARIAS TRONCAL CALLE 13 -  VALVULA DE COMPUERTA VNA HD Ø4" BRIDA B.16.5 CL300 SELLO DE BRONCE DE MANIOBRA "</v>
          </cell>
          <cell r="D3516">
            <v>818125</v>
          </cell>
        </row>
        <row r="3517">
          <cell r="B3517">
            <v>13087</v>
          </cell>
          <cell r="C3517" t="str">
            <v>CONSTRUCCIÓN INTERSECCIÓN A DESNIVEL PUENTE ARANDA Y DEMÁS OBRAS COMPLEMENTARIAS TRONCAL CALLE 13 - VÁLVULA COMPUERTA VNA Ø2" HD B16.5 CL 300 CON VOLANTE MANIOBRA</v>
          </cell>
          <cell r="D3517">
            <v>1025071</v>
          </cell>
        </row>
        <row r="3518">
          <cell r="B3518">
            <v>13088</v>
          </cell>
          <cell r="C3518" t="str">
            <v>CONSTRUCCIÓN INTERSECCIÓN A DESNIVEL PUENTE ARANDA Y DEMÁS OBRAS COMPLEMENTARIAS TRONCAL CALLE 13 -TUBERIA EN ACERO GALVANIZADA D= 2" (NO INCLUYE RELLENOS). SUMINISTRO E INSTALACIÓN.</v>
          </cell>
          <cell r="D3518">
            <v>58599</v>
          </cell>
        </row>
        <row r="3519">
          <cell r="B3519">
            <v>13089</v>
          </cell>
          <cell r="C3519"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D3519">
            <v>52371</v>
          </cell>
        </row>
        <row r="3520">
          <cell r="B3520">
            <v>13090</v>
          </cell>
          <cell r="C3520" t="str">
            <v>CONSTRUCCIÓN INTERSECCIÓN A DESNIVEL PUENTE ARANDA Y DEMÁS OBRAS COMPLEMENTARIAS TRONCAL CALLE 13 - VALVULA DE COMPUERTA VNA HD Ø8" BRIDA B.16.5 CL300 SELLO DE BORNCE DE MANIOBRA</v>
          </cell>
          <cell r="D3520">
            <v>5271492</v>
          </cell>
        </row>
        <row r="3521">
          <cell r="B3521">
            <v>13091</v>
          </cell>
          <cell r="C3521" t="str">
            <v>"CONSTRUCCIÓN INTERSECCIÓN A DESNIVEL PUENTE ARANDA Y DEMÁS OBRAS COMPLEMENTARIAS TRONCAL CALLE 13 -  VALVULA DE COMPUERTA VNA HD Ø4"" BRIDA B.16.5 CL300 SELLO DE BRONCE DE MANIOBRA "</v>
          </cell>
          <cell r="D3521">
            <v>818125</v>
          </cell>
        </row>
        <row r="3522">
          <cell r="B3522">
            <v>13092</v>
          </cell>
          <cell r="C3522" t="str">
            <v>CONSTRUCCIÓN INTERSECCIÓN A DESNIVEL PUENTE ARANDA Y DEMÁS OBRAS COMPLEMENTARIAS TRONCAL CALLE 13 - PANELES EN VIDRIO LAMINADO Y DE SEGURIDAD PARA PASAMANOS EXTERIOR, FIJACIÓN CON BUJES. (SUMINISTRO E INSTALACIÓN)</v>
          </cell>
          <cell r="D3522">
            <v>290240</v>
          </cell>
        </row>
        <row r="3523">
          <cell r="B3523">
            <v>13093</v>
          </cell>
          <cell r="C3523"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D3523">
            <v>3059490</v>
          </cell>
        </row>
        <row r="3524">
          <cell r="B3524">
            <v>13094</v>
          </cell>
          <cell r="C3524" t="str">
            <v>CONSTRUCCIÓN INTERSECCIÓN A DESNIVEL PUENTE ARANDA Y DEMÁS OBRAS COMPLEMENTARIAS TRONCAL CALLE 13 - PASAMANOS EXTERIOR EN PLATINAS VERTICALES 2" X 5/8" + TOPE, PIE EN LONGITUDINAL, EN TUBULAR DE ACERO D=2" SOLDADO A PLATINAS (SUMINISTRO E INSTALACIÓN)</v>
          </cell>
          <cell r="D3524">
            <v>406335</v>
          </cell>
        </row>
        <row r="3525">
          <cell r="B3525">
            <v>13095</v>
          </cell>
          <cell r="C3525"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D3525">
            <v>345075</v>
          </cell>
        </row>
        <row r="3526">
          <cell r="B3526">
            <v>13096</v>
          </cell>
          <cell r="C3526"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D3526">
            <v>302513</v>
          </cell>
        </row>
        <row r="3527">
          <cell r="B3527">
            <v>13097</v>
          </cell>
          <cell r="C3527" t="str">
            <v>CONSTRUCCIÓN INTERSECCIÓN A DESNIVEL PUENTE ARANDA Y DEMÁS OBRAS COMPLEMENTARIAS TRONCAL CALLE 13 - CABLE MONOPOLAR DE ALUMINIO, THHW PARA 600 V C.A., CALIBRE No 6 AWG. (Suministro e Instalación)</v>
          </cell>
          <cell r="D3527">
            <v>3211</v>
          </cell>
        </row>
        <row r="3528">
          <cell r="B3528">
            <v>13098</v>
          </cell>
          <cell r="C3528" t="str">
            <v>CONSTRUCCIÓN INTERSECCIÓN A DESNIVEL PUENTE ARANDA Y DEMÁS OBRAS COMPLEMENTARIAS TRONCAL CALLE 13 - BARANDA EN VIDRIO TEMPLADO 6 MM, H=1.0M Y PASAMANOS CILÍNDRICO EN ACERO INOXIDABLE MATE DE D= 2" TORNIQUETES PLATAFORMAS. (SUMINISTRO E INSTALACIÓN)</v>
          </cell>
          <cell r="D3528">
            <v>174620</v>
          </cell>
        </row>
        <row r="3529">
          <cell r="B3529">
            <v>13099</v>
          </cell>
          <cell r="C3529"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D3529">
            <v>378132</v>
          </cell>
        </row>
        <row r="3530">
          <cell r="B3530">
            <v>13100</v>
          </cell>
          <cell r="C3530" t="str">
            <v>CONSTRUCCIÓN INTERSECCIÓN A DESNIVEL PUENTE ARANDA Y DEMÁS OBRAS COMPLEMENTARIAS TRONCAL CALLE 13 - Breaker industrial 3 X 20 AMP (Suministro e instalación)</v>
          </cell>
          <cell r="D3530">
            <v>134368</v>
          </cell>
        </row>
        <row r="3531">
          <cell r="B3531">
            <v>13101</v>
          </cell>
          <cell r="C3531" t="str">
            <v>CONSTRUCCIÓN INTERSECCIÓN A DESNIVEL PUENTE ARANDA Y DEMÁS OBRAS COMPLEMENTARIAS TRONCAL CALLE 13 - Breaker industrial 3 X 30 AMP (Suministro e instalación)</v>
          </cell>
          <cell r="D3531">
            <v>136252</v>
          </cell>
        </row>
        <row r="3532">
          <cell r="B3532">
            <v>13102</v>
          </cell>
          <cell r="C3532"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D3532">
            <v>1728300</v>
          </cell>
        </row>
        <row r="3533">
          <cell r="B3533">
            <v>13103</v>
          </cell>
          <cell r="C3533" t="str">
            <v>CONSTRUCCIÓN INTERSECCIÓN A DESNIVEL PUENTE ARANDA Y DEMÁS OBRAS COMPLEMENTARIAS TRONCAL CALLE 13 - Breaker industrial 3 X 40 AMP (Suministro e instalación)</v>
          </cell>
          <cell r="D3533">
            <v>136252</v>
          </cell>
        </row>
        <row r="3534">
          <cell r="B3534">
            <v>13104</v>
          </cell>
          <cell r="C3534" t="str">
            <v>CONSTRUCCIÓN INTERSECCIÓN A DESNIVEL PUENTE ARANDA Y DEMÁS OBRAS COMPLEMENTARIAS TRONCAL CALLE 13 - CICLOPARQUEADERO METÁLICO SENCILLO, SEGÚN DETALLE ESPECÍFICO</v>
          </cell>
          <cell r="D3534">
            <v>350258</v>
          </cell>
        </row>
        <row r="3535">
          <cell r="B3535">
            <v>13105</v>
          </cell>
          <cell r="C3535"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D3535">
            <v>561681</v>
          </cell>
        </row>
        <row r="3536">
          <cell r="B3536">
            <v>13106</v>
          </cell>
          <cell r="C3536" t="str">
            <v>CONSTRUCCIÓN INTERSECCIÓN A DESNIVEL PUENTE ARANDA Y DEMÁS OBRAS COMPLEMENTARIAS TRONCAL CALLE 13 - BREAKER ENCHUFABLE 1x20A (suministro e instalación)</v>
          </cell>
          <cell r="D3536">
            <v>11524</v>
          </cell>
        </row>
        <row r="3537">
          <cell r="B3537">
            <v>13107</v>
          </cell>
          <cell r="C3537" t="str">
            <v>CONSTRUCCIÓN INTERSECCIÓN A DESNIVEL PUENTE ARANDA Y DEMÁS OBRAS COMPLEMENTARIAS TRONCAL CALLE 13 - Breaker industrial graduable de 40A hasta 100A (Suministro e instalación)</v>
          </cell>
          <cell r="D3537">
            <v>202446</v>
          </cell>
        </row>
        <row r="3538">
          <cell r="B3538">
            <v>13108</v>
          </cell>
          <cell r="C3538"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538">
            <v>22690766</v>
          </cell>
        </row>
        <row r="3539">
          <cell r="B3539">
            <v>13109</v>
          </cell>
          <cell r="C3539" t="str">
            <v>CONSTRUCCIÓN INTERSECCIÓN A DESNIVEL PUENTE ARANDA Y DEMÁS OBRAS COMPLEMENTARIAS TRONCAL CALLE 13 - Tablero de 42 circuitos autosoportado en lámina cold rolled IP44 A 208/120 VC.A. barraje trifásico de  225 A, 5 hilos, 3F+N+T, ( suministro e instalación)</v>
          </cell>
          <cell r="D3539">
            <v>395067</v>
          </cell>
        </row>
        <row r="3540">
          <cell r="B3540">
            <v>13110</v>
          </cell>
          <cell r="C3540"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D3540">
            <v>109690</v>
          </cell>
        </row>
        <row r="3541">
          <cell r="B3541">
            <v>13111</v>
          </cell>
          <cell r="C3541"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D3541">
            <v>4140304</v>
          </cell>
        </row>
        <row r="3542">
          <cell r="B3542">
            <v>13112</v>
          </cell>
          <cell r="C3542" t="str">
            <v>CONSTRUCCIÓN INTERSECCIÓN A DESNIVEL PUENTE ARANDA Y DEMÁS OBRAS COMPLEMENTARIAS TRONCAL CALLE 13 - MODULO INSTITUCIONAL CAFÉ PARA TRONCAL CARRERA SÉPTIMA DE ACUERDO A PLANOS DE DISEÑO. (INCLUYE FABRICACIÓN, SUMINISTRO E INSTALACIÓN)</v>
          </cell>
          <cell r="D3542">
            <v>116120592</v>
          </cell>
        </row>
        <row r="3543">
          <cell r="B3543">
            <v>13113</v>
          </cell>
          <cell r="C3543" t="str">
            <v>CONSTRUCCIÓN INTERSECCIÓN A DESNIVEL PUENTE ARANDA Y DEMÁS OBRAS COMPLEMENTARIAS TRONCAL CALLE 13 -JUNTA DE DILATACIÓN 80 MOVIMIENTO 80mm+/-40mm MODULOS 2 m</v>
          </cell>
          <cell r="D3543">
            <v>674730</v>
          </cell>
        </row>
        <row r="3544">
          <cell r="B3544">
            <v>13114</v>
          </cell>
          <cell r="C3544"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D3544">
            <v>5940627</v>
          </cell>
        </row>
        <row r="3545">
          <cell r="B3545">
            <v>13115</v>
          </cell>
          <cell r="C3545"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D3545">
            <v>5538407</v>
          </cell>
        </row>
        <row r="3546">
          <cell r="B3546">
            <v>13116</v>
          </cell>
          <cell r="C3546" t="str">
            <v>CONSTRUCCIÓN INTERSECCIÓN A DESNIVEL PUENTE ARANDA Y DEMÁS OBRAS COMPLEMENTARIAS TRONCAL CALLE 13 - MESON INTERIOR TAQUILLAS CON ESTRUCTURA METÁLICA DE SOPORTE Y ACABADO EN ACERO INOXIDABLE MATE, CON APOYO PISO, DE A=40CM. (SUMINISTRO E INSTALACIÓN)</v>
          </cell>
          <cell r="D3546">
            <v>291048</v>
          </cell>
        </row>
        <row r="3547">
          <cell r="B3547">
            <v>13117</v>
          </cell>
          <cell r="C3547"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D3547">
            <v>6609407</v>
          </cell>
        </row>
        <row r="3548">
          <cell r="B3548">
            <v>13118</v>
          </cell>
          <cell r="C3548" t="str">
            <v>CONSTRUCCIÓN INTERSECCIÓN A DESNIVEL PUENTE ARANDA Y DEMÁS OBRAS COMPLEMENTARIAS TRONCAL CALLE 13 - VIDRIO TEMPLADO DE 10 MM CON PELÍCULA SAND BLASTING</v>
          </cell>
          <cell r="D3548">
            <v>277102</v>
          </cell>
        </row>
        <row r="3549">
          <cell r="B3549">
            <v>13119</v>
          </cell>
          <cell r="C3549"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D3549">
            <v>408634</v>
          </cell>
        </row>
        <row r="3550">
          <cell r="B3550">
            <v>13120</v>
          </cell>
          <cell r="C3550"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D3550">
            <v>200158</v>
          </cell>
        </row>
        <row r="3551">
          <cell r="B3551">
            <v>13121</v>
          </cell>
          <cell r="C3551"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D3551">
            <v>5676368</v>
          </cell>
        </row>
        <row r="3552">
          <cell r="B3552">
            <v>13122</v>
          </cell>
          <cell r="C3552" t="str">
            <v>CONSTRUCCIÓN INTERSECCIÓN A DESNIVEL PUENTE ARANDA Y DEMÁS OBRAS COMPLEMENTARIAS TRONCAL CALLE 13 - VÁLVULA COMPUERTA ELÁSTICA VA (VÁSTAGO ASCENDENTE) D=6" DN (DIÁMETRO NOMINAL) 150 MM CON EXTREMOS BRIDADOS (SUMINISTRO E INSTALACIÓN)</v>
          </cell>
          <cell r="D3552">
            <v>1933543</v>
          </cell>
        </row>
        <row r="3553">
          <cell r="B3553">
            <v>13123</v>
          </cell>
          <cell r="C3553" t="str">
            <v>CONSTRUCCIÓN INTERSECCIÓN A DESNIVEL PUENTE ARANDA Y DEMÁS OBRAS COMPLEMENTARIAS TRONCAL CALLE 13 - QUIEBRA SOL METÁLICO</v>
          </cell>
          <cell r="D3553">
            <v>354591</v>
          </cell>
        </row>
        <row r="3554">
          <cell r="B3554">
            <v>13124</v>
          </cell>
          <cell r="C3554" t="str">
            <v>CONSTRUCCIÓN INTERSECCIÓN A DESNIVEL PUENTE ARANDA Y DEMÁS OBRAS COMPLEMENTARIAS TRONCAL CALLE 13 -CABLE MONOPOLAR DE ALUMINIO, HF FR PARA 600V C.A. CALIBRE NO. 8 AWG (INCLUYE SUMINISTRO E INSTALACIÓN)</v>
          </cell>
          <cell r="D3554">
            <v>28110</v>
          </cell>
        </row>
        <row r="3555">
          <cell r="B3555">
            <v>13126</v>
          </cell>
          <cell r="C3555"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D3555">
            <v>3246388</v>
          </cell>
        </row>
        <row r="3556">
          <cell r="B3556">
            <v>13127</v>
          </cell>
          <cell r="C3556" t="str">
            <v>CONSTRUCCIÓN INTERSECCIÓN A DESNIVEL PUENTE ARANDA Y DEMÁS OBRAS COMPLEMENTARIAS TRONCAL CALLE 13 - LUMINARIA LED 15W, 120 V, 60 HZ</v>
          </cell>
          <cell r="D3556">
            <v>2070600</v>
          </cell>
        </row>
        <row r="3557">
          <cell r="B3557">
            <v>13128</v>
          </cell>
          <cell r="C3557"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3557">
            <v>2396896</v>
          </cell>
        </row>
        <row r="3558">
          <cell r="B3558">
            <v>13129</v>
          </cell>
          <cell r="C3558"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D3558">
            <v>4267408</v>
          </cell>
        </row>
        <row r="3559">
          <cell r="B3559">
            <v>13130</v>
          </cell>
          <cell r="C3559"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D3559">
            <v>3960388</v>
          </cell>
        </row>
        <row r="3560">
          <cell r="B3560">
            <v>13131</v>
          </cell>
          <cell r="C3560"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D3560">
            <v>346231</v>
          </cell>
        </row>
        <row r="3561">
          <cell r="B3561">
            <v>13132</v>
          </cell>
          <cell r="C3561" t="str">
            <v>CONSTRUCCIÓN INTERSECCIÓN A DESNIVEL PUENTE ARANDA Y DEMÁS OBRAS COMPLEMENTARIAS TRONCAL CALLE 13 - PUERTA EN ALUMINIO Y VIDRIO DE 4 MM DE ESPESOR DE 1.00 M X 3.00 M. (INCLUYE SUMINISTRO E INSTALACIÓN)</v>
          </cell>
          <cell r="D3561">
            <v>1863118</v>
          </cell>
        </row>
        <row r="3562">
          <cell r="B3562">
            <v>13133</v>
          </cell>
          <cell r="C3562" t="str">
            <v xml:space="preserve"> CONSTRUCCIÓN INTERSECCIÓN A DESNIVEL PUENTE ARANDA Y DEMÁS OBRAS COMPLEMENTARIAS TRONCAL CALLE 13 -TABLERO DE CONTROL ILUMINACIÓN. INCLUYE INTERRUPTOR HORARIO PROGRAMABLE, REGLETAS, RIELES Y DEMÁS ACCESORIOS DE MONTAJE.</v>
          </cell>
          <cell r="D3562">
            <v>18041087</v>
          </cell>
        </row>
        <row r="3563">
          <cell r="B3563">
            <v>13134</v>
          </cell>
          <cell r="C3563" t="str">
            <v>CONSTRUCCIÓN INTERSECCIÓN A DESNIVEL PUENTE ARANDA Y DEMÁS OBRAS COMPLEMENTARIAS TRONCAL CALLE 13 - CODO D=30" ENTRE 5° y 22.5° WSP ACERO AL CARBONO NORMA AWWA C200 350 PSI, CON RECUBRIMIENTO SEGÚN NORMA AWWA C205, EXTREMOS ESPIGO/CAMPANA. (Suminisro e instalación)</v>
          </cell>
          <cell r="D3563">
            <v>5464301</v>
          </cell>
        </row>
        <row r="3564">
          <cell r="B3564">
            <v>13135</v>
          </cell>
          <cell r="C3564" t="str">
            <v>CONSTRUCCIÓN INTERSECCIÓN A DESNIVEL PUENTE ARANDA Y DEMÁS OBRAS COMPLEMENTARIAS TRONCAL CALLE 13 - BANDEJA PORTACABLES METÁLICA 200MM X 100MM. INCLUYE SOPORTES E INSTALACIONES</v>
          </cell>
          <cell r="D3564">
            <v>58658</v>
          </cell>
        </row>
        <row r="3565">
          <cell r="B3565">
            <v>13136</v>
          </cell>
          <cell r="C3565"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D3565">
            <v>9732831</v>
          </cell>
        </row>
        <row r="3566">
          <cell r="B3566">
            <v>13137</v>
          </cell>
          <cell r="C3566"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D3566">
            <v>15187791</v>
          </cell>
        </row>
        <row r="3567">
          <cell r="B3567">
            <v>13138</v>
          </cell>
          <cell r="C3567"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D3567">
            <v>6430416</v>
          </cell>
        </row>
        <row r="3568">
          <cell r="B3568">
            <v>13139</v>
          </cell>
          <cell r="C3568"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D3568">
            <v>10339566</v>
          </cell>
        </row>
        <row r="3569">
          <cell r="B3569">
            <v>13140</v>
          </cell>
          <cell r="C3569"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D3569">
            <v>21136436</v>
          </cell>
        </row>
        <row r="3570">
          <cell r="B3570">
            <v>13141</v>
          </cell>
          <cell r="C3570" t="str">
            <v xml:space="preserve"> CONSTRUCCIÓN INTERSECCIÓN A DESNIVEL PUENTE ARANDA Y DEMÁS OBRAS COMPLEMENTARIAS TRONCAL CALLE 13 -CABLE CONDUCTOR DE COBRE DESNUDO, CALIBRE NO. 10 AWG. (INCLUYE SUMINISTRO E INSTALACIÓN)</v>
          </cell>
          <cell r="D3570">
            <v>4594</v>
          </cell>
        </row>
        <row r="3571">
          <cell r="B3571">
            <v>13142</v>
          </cell>
          <cell r="C3571"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D3571">
            <v>2374274</v>
          </cell>
        </row>
        <row r="3572">
          <cell r="B3572">
            <v>13143</v>
          </cell>
          <cell r="C3572"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D3572">
            <v>30692136</v>
          </cell>
        </row>
        <row r="3573">
          <cell r="B3573">
            <v>13144</v>
          </cell>
          <cell r="C3573" t="str">
            <v>CONSTRUCCIÓN INTERSECCIÓN A DESNIVEL PUENTE ARANDA Y DEMÁS OBRAS COMPLEMENTARIAS TRONCAL CALLE 13 - PANEL SEPARADOR DE ORINALES 0.50M X 1.50M ANCLADO A MURO EN LÁMINA DE ACERO INOXIDABLE MATE CAL, 18</v>
          </cell>
          <cell r="D3573">
            <v>679756</v>
          </cell>
        </row>
        <row r="3574">
          <cell r="B3574">
            <v>13145</v>
          </cell>
          <cell r="C3574"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D3574">
            <v>33794466</v>
          </cell>
        </row>
        <row r="3575">
          <cell r="B3575">
            <v>13146</v>
          </cell>
          <cell r="C3575"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D3575">
            <v>5872306</v>
          </cell>
        </row>
        <row r="3576">
          <cell r="B3576">
            <v>13147</v>
          </cell>
          <cell r="C3576"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D3576">
            <v>210155</v>
          </cell>
        </row>
        <row r="3577">
          <cell r="B3577">
            <v>13148</v>
          </cell>
          <cell r="C3577" t="str">
            <v>CONSTRUCCIÓN INTERSECCIÓN A DESNIVEL PUENTE ARANDA Y DEMÁS OBRAS COMPLEMENTARIAS TRONCAL CALLE 13 - UNIÓN DE DESMONTAJE RÍGIDA Ø=10" CLASE 150 (Suministro e instalación)</v>
          </cell>
          <cell r="D3577">
            <v>2493432</v>
          </cell>
        </row>
        <row r="3578">
          <cell r="B3578">
            <v>13149</v>
          </cell>
          <cell r="C3578" t="str">
            <v>CONSTRUCCIÓN INTERSECCIÓN A DESNIVEL PUENTE ARANDA Y DEMÁS OBRAS COMPLEMENTARIAS TRONCAL CALLE 13 - UNIÓN DE DESMONTAJE RÍGIDA D=12" CLASE 300 (Suministro e instalación)</v>
          </cell>
          <cell r="D3578">
            <v>6605690</v>
          </cell>
        </row>
        <row r="3579">
          <cell r="B3579">
            <v>13150</v>
          </cell>
          <cell r="C3579" t="str">
            <v>CONSTRUCCIÓN INTERSECCIÓN A DESNIVEL PUENTE ARANDA Y DEMÁS OBRAS COMPLEMENTARIAS TRONCAL CALLE 13 - UNIÓN DE DESMONTAJE RÍGIDA Ø 30" CLASE 300 (Suministro e instalación)</v>
          </cell>
          <cell r="D3579">
            <v>40568286</v>
          </cell>
        </row>
        <row r="3580">
          <cell r="B3580">
            <v>13151</v>
          </cell>
          <cell r="C3580"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D3580">
            <v>319002</v>
          </cell>
        </row>
        <row r="3581">
          <cell r="B3581">
            <v>13152</v>
          </cell>
          <cell r="C3581" t="str">
            <v>CONSTRUCCIÓN INTERSECCIÓN A DESNIVEL PUENTE ARANDA Y DEMÁS OBRAS COMPLEMENTARIAS TRONCAL CALLE 13 - UNIÓN DE DESMONTAJE RÍGIDA D=36" CLASE 300 (Suministro e instalación)</v>
          </cell>
          <cell r="D3581">
            <v>44887345</v>
          </cell>
        </row>
        <row r="3582">
          <cell r="B3582">
            <v>13153</v>
          </cell>
          <cell r="C3582" t="str">
            <v>CONSTRUCCIÓN INTERSECCIÓN A DESNIVEL PUENTE ARANDA Y DEMÁS OBRAS COMPLEMENTARIAS TRONCAL CALLE 13 - VÁLVULA MARIPOSA DE Ø 8", ASTM A536, CL 300 #, CON EXTREMOS BRIDADOS ANSI/ASME B16.5 (Suministro e instalación)</v>
          </cell>
          <cell r="D3582">
            <v>9248257</v>
          </cell>
        </row>
        <row r="3583">
          <cell r="B3583">
            <v>13154</v>
          </cell>
          <cell r="C3583" t="str">
            <v>CONSTRUCCIÓN INTERSECCIÓN A DESNIVEL PUENTE ARANDA Y DEMÁS OBRAS COMPLEMENTARIAS TRONCAL CALLE 13 - VÁLVULA MARIPOSA DE Ø 10", ASTM A536, CL 300 #, CON EXTREMOS BRIDADOS ANSI/ASME B16.5 (Suministro e instalación)</v>
          </cell>
          <cell r="D3583">
            <v>12059418</v>
          </cell>
        </row>
        <row r="3584">
          <cell r="B3584">
            <v>13155</v>
          </cell>
          <cell r="C3584" t="str">
            <v>CONSTRUCCIÓN INTERSECCIÓN A DESNIVEL PUENTE ARANDA Y DEMÁS OBRAS COMPLEMENTARIAS TRONCAL CALLE 13 - VÁLVULA TIPO MARIPOSA DE Ø 12", ASTM A536, CL 300 #, CON EXTREMOS BRIDADOS ANSI/ASME B16.5 (Suministro e instalación)</v>
          </cell>
          <cell r="D3584">
            <v>16707880</v>
          </cell>
        </row>
        <row r="3585">
          <cell r="B3585">
            <v>13156</v>
          </cell>
          <cell r="C3585"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D3585">
            <v>573968</v>
          </cell>
        </row>
        <row r="3586">
          <cell r="B3586">
            <v>13157</v>
          </cell>
          <cell r="C3586" t="str">
            <v>CONSTRUCCIÓN INTERSECCIÓN A DESNIVEL PUENTE ARANDA Y DEMÁS OBRAS COMPLEMENTARIAS TRONCAL CALLE 13 - VÁLVULA TIPO MARIPOSA DE Ø 18", ASTM A536, CL 300 #, CON EXTREMOS BRIDADOS ANSI/ASME B16.5 (Suministro e instalación)</v>
          </cell>
          <cell r="D3586">
            <v>32388967</v>
          </cell>
        </row>
        <row r="3587">
          <cell r="B3587">
            <v>13158</v>
          </cell>
          <cell r="C3587" t="str">
            <v xml:space="preserve"> CONSTRUCCIÓN INTERSECCIÓN A DESNIVEL PUENTE ARANDA Y DEMÁS OBRAS COMPLEMENTARIAS TRONCAL CALLE 13 -REDUCCION PVC SOLDAR D=2X1 (Suministro e Instalación)</v>
          </cell>
          <cell r="D3587">
            <v>14596</v>
          </cell>
        </row>
        <row r="3588">
          <cell r="B3588">
            <v>13159</v>
          </cell>
          <cell r="C3588" t="str">
            <v>CONSTRUCCIÓN INTERSECCIÓN A DESNIVEL PUENTE ARANDA Y DEMÁS OBRAS COMPLEMENTARIAS TRONCAL CALLE 13 - VÁLVULA TIPO MARIPOSA DE Ø 30", ASTM A536, CL 300 #, CON EXTREMOS BRIDADOS ANSI/ASME B16.47 (SUMINISTRO E INSTALACIÓN)</v>
          </cell>
          <cell r="D3588">
            <v>74253438</v>
          </cell>
        </row>
        <row r="3589">
          <cell r="B3589">
            <v>13160</v>
          </cell>
          <cell r="C3589" t="str">
            <v xml:space="preserve"> CONSTRUCCIÓN INTERSECCIÓN A DESNIVEL PUENTE ARANDA Y DEMÁS OBRAS COMPLEMENTARIAS TRONCAL CALLE 13 -Bomba electrica de 1HP,  Caudal 4.86 Gpm, presión 36.75 psi. (Suministro e instalación)</v>
          </cell>
          <cell r="D3589">
            <v>1578578</v>
          </cell>
        </row>
        <row r="3590">
          <cell r="B3590">
            <v>13161</v>
          </cell>
          <cell r="C3590" t="str">
            <v>CONSTRUCCIÓN INTERSECCIÓN A DESNIVEL PUENTE ARANDA Y DEMÁS OBRAS COMPLEMENTARIAS TRONCAL CALLE 13 - VÁLVULA TIPO MARIPOSA DE Ø 36", ASTM A536, CL 300 #, CON EXTREMOS BRIDADOS ANSI/ASME B16.47 (Suministro e instalación)</v>
          </cell>
          <cell r="D3590">
            <v>50494470</v>
          </cell>
        </row>
        <row r="3591">
          <cell r="B3591">
            <v>13162</v>
          </cell>
          <cell r="C3591" t="str">
            <v xml:space="preserve"> CONSTRUCCIÓN INTERSECCIÓN A DESNIVEL PUENTE ARANDA Y DEMÁS OBRAS COMPLEMENTARIAS TRONCAL CALLE 13 -UNION HG 3/4". Suministro e instalaciòn</v>
          </cell>
          <cell r="D3591">
            <v>2770</v>
          </cell>
        </row>
        <row r="3592">
          <cell r="B3592">
            <v>13163</v>
          </cell>
          <cell r="C3592" t="str">
            <v>CONSTRUCCIÓN INTERSECCIÓN A DESNIVEL PUENTE ARANDA Y DEMÁS OBRAS COMPLEMENTARIAS TRONCAL CALLE 13 - Válvula ventosa HD de doble efecto D=4" Clase 300 extremos bridados ANSI B16.5 (Suministro e instalación)</v>
          </cell>
          <cell r="D3592">
            <v>2321781</v>
          </cell>
        </row>
        <row r="3593">
          <cell r="B3593">
            <v>13164</v>
          </cell>
          <cell r="C3593" t="str">
            <v>CONSTRUCCIÓN INTERSECCIÓN A DESNIVEL PUENTE ARANDA Y DEMÁS OBRAS COMPLEMENTARIAS TRONCAL CALLE 13 - BRIDA SLIP ON D=4"  CLASE 300, ANSI/ASME B16.5 (SUMINISTRO E INSTALACIÓN)</v>
          </cell>
          <cell r="D3593">
            <v>230644</v>
          </cell>
        </row>
        <row r="3594">
          <cell r="B3594">
            <v>13165</v>
          </cell>
          <cell r="C3594" t="str">
            <v xml:space="preserve"> CONSTRUCCIÓN INTERSECCIÓN A DESNIVEL PUENTE ARANDA Y DEMÁS OBRAS COMPLEMENTARIAS TRONCAL CALLE 13 -VÁLVULA DE CHEQUE Ø 8", 300#, EXTREMOS BRIDADOS ANSI/ASME B16.5 (SUMINISTRO E INSTALACIÓN)</v>
          </cell>
          <cell r="D3594">
            <v>2310207</v>
          </cell>
        </row>
        <row r="3595">
          <cell r="B3595">
            <v>13166</v>
          </cell>
          <cell r="C3595"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D3595">
            <v>316087</v>
          </cell>
        </row>
        <row r="3596">
          <cell r="B3596">
            <v>13167</v>
          </cell>
          <cell r="C3596" t="str">
            <v>CONSTRUCCIÓN INTERSECCIÓN A DESNIVEL PUENTE ARANDA Y DEMÁS OBRAS COMPLEMENTARIAS TRONCAL CALLE 13 - CODO 90° D=4" LR, ASTM A234, WPB D=4" CLASE 150 (Suministro e instalación)</v>
          </cell>
          <cell r="D3596">
            <v>468022</v>
          </cell>
        </row>
        <row r="3597">
          <cell r="B3597">
            <v>13168</v>
          </cell>
          <cell r="C3597"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D3597">
            <v>414571</v>
          </cell>
        </row>
        <row r="3598">
          <cell r="B3598">
            <v>13169</v>
          </cell>
          <cell r="C3598"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D3598">
            <v>755723</v>
          </cell>
        </row>
        <row r="3599">
          <cell r="B3599">
            <v>13170</v>
          </cell>
          <cell r="C3599"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599">
            <v>8275333</v>
          </cell>
        </row>
        <row r="3600">
          <cell r="B3600">
            <v>13171</v>
          </cell>
          <cell r="C3600"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D3600">
            <v>622186</v>
          </cell>
        </row>
        <row r="3601">
          <cell r="B3601">
            <v>13172</v>
          </cell>
          <cell r="C3601" t="str">
            <v>CONSTRUCCIÓN INTERSECCIÓN A DESNIVEL PUENTE ARANDA Y DEMÁS OBRAS COMPLEMENTARIAS TRONCAL CALLE 13 - TUBERIA HG D= 1/2`` (INCLUYE SUMINISTRO E INSTALACIÓN, SOLDADURA).</v>
          </cell>
          <cell r="D3601">
            <v>11522</v>
          </cell>
        </row>
        <row r="3602">
          <cell r="B3602">
            <v>13173</v>
          </cell>
          <cell r="C3602"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D3602">
            <v>5315803</v>
          </cell>
        </row>
        <row r="3603">
          <cell r="B3603">
            <v>13174</v>
          </cell>
          <cell r="C3603" t="str">
            <v>CONSTRUCCIÓN INTERSECCIÓN A DESNIVEL PUENTE ARANDA Y DEMÁS OBRAS COMPLEMENTARIAS TRONCAL CALLE 13 - TUBERIA HG D= 3/4`` (INCLUYE SUMINISTRO E INSTALACIÓN, SOLDADURA).</v>
          </cell>
          <cell r="D3603">
            <v>14464</v>
          </cell>
        </row>
        <row r="3604">
          <cell r="B3604">
            <v>13175</v>
          </cell>
          <cell r="C3604"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604">
            <v>2858453</v>
          </cell>
        </row>
        <row r="3605">
          <cell r="B3605">
            <v>13176</v>
          </cell>
          <cell r="C3605" t="str">
            <v>CONSTRUCCIÓN INTERSECCIÓN A DESNIVEL PUENTE ARANDA Y DEMÁS OBRAS COMPLEMENTARIAS TRONCAL CALLE 13 - CODO 90° HG DE 1/2". Suministro en instalación.</v>
          </cell>
          <cell r="D3605">
            <v>10488</v>
          </cell>
        </row>
        <row r="3606">
          <cell r="B3606">
            <v>13177</v>
          </cell>
          <cell r="C3606" t="str">
            <v>CONSTRUCCIÓN INTERSECCIÓN A DESNIVEL PUENTE ARANDA Y DEMÁS OBRAS COMPLEMENTARIAS TRONCAL CALLE 13 - CODO 90° HG DE ¾". Suministro en instalación.</v>
          </cell>
          <cell r="D3606">
            <v>12788</v>
          </cell>
        </row>
        <row r="3607">
          <cell r="B3607">
            <v>13178</v>
          </cell>
          <cell r="C3607"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D3607">
            <v>2848097</v>
          </cell>
        </row>
        <row r="3608">
          <cell r="B3608">
            <v>13179</v>
          </cell>
          <cell r="C3608" t="str">
            <v>CONSTRUCCIÓN INTERSECCIÓN A DESNIVEL PUENTE ARANDA Y DEMÁS OBRAS COMPLEMENTARIAS TRONCAL CALLE 13 - TEE HG DE 3/4". Suministro en instalación</v>
          </cell>
          <cell r="D3608">
            <v>11488</v>
          </cell>
        </row>
        <row r="3609">
          <cell r="B3609">
            <v>13180</v>
          </cell>
          <cell r="C3609" t="str">
            <v>CONSTRUCCIÓN INTERSECCIÓN A DESNIVEL PUENTE ARANDA Y DEMÁS OBRAS COMPLEMENTARIAS TRONCAL CALLE 13 - REDUCCION HG E.L. D=3/4" A  1/2" (Incluye suministro e instalación).</v>
          </cell>
          <cell r="D3609">
            <v>13738</v>
          </cell>
        </row>
        <row r="3610">
          <cell r="B3610">
            <v>13181</v>
          </cell>
          <cell r="C3610"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D3610">
            <v>1916869</v>
          </cell>
        </row>
        <row r="3611">
          <cell r="B3611">
            <v>13182</v>
          </cell>
          <cell r="C3611" t="str">
            <v>CONSTRUCCIÓN INTERSECCIÓN A DESNIVEL PUENTE ARANDA Y DEMÁS OBRAS COMPLEMENTARIAS TRONCAL CALLE 13 - Válvula ventosa HD de doble efecto D=6" Clase 300 extremos bridados ANSI B16.5 (Suministro e instalación)</v>
          </cell>
          <cell r="D3611">
            <v>14109256</v>
          </cell>
        </row>
        <row r="3612">
          <cell r="B3612">
            <v>13183</v>
          </cell>
          <cell r="C3612" t="str">
            <v>CONSTRUCCIÓN INTERSECCIÓN A DESNIVEL PUENTE ARANDA Y DEMÁS OBRAS COMPLEMENTARIAS TRONCAL CALLE 13 -BRIDA SLIP ON RF D=8" CLASE 300, ANSI B16.5 (suministro e instalación, no incluye equipo de soldadura)</v>
          </cell>
          <cell r="D3612">
            <v>234489</v>
          </cell>
        </row>
        <row r="3613">
          <cell r="B3613">
            <v>13184</v>
          </cell>
          <cell r="C3613" t="str">
            <v>CONSTRUCCIÓN INTERSECCIÓN A DESNIVEL PUENTE ARANDA Y DEMÁS OBRAS COMPLEMENTARIAS TRONCAL CALLE 13 - Válvula ventosa HD de doble efecto D=3" Clase 300 extremos bridados ANSI B16.5 (Suministro e instalación)</v>
          </cell>
          <cell r="D3613">
            <v>6315921</v>
          </cell>
        </row>
        <row r="3614">
          <cell r="B3614">
            <v>13185</v>
          </cell>
          <cell r="C3614"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D3614">
            <v>12814760</v>
          </cell>
        </row>
        <row r="3615">
          <cell r="B3615">
            <v>13186</v>
          </cell>
          <cell r="C3615"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D3615">
            <v>2384678</v>
          </cell>
        </row>
        <row r="3616">
          <cell r="B3616">
            <v>13187</v>
          </cell>
          <cell r="C3616"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D3616">
            <v>5082326</v>
          </cell>
        </row>
        <row r="3617">
          <cell r="B3617">
            <v>13188</v>
          </cell>
          <cell r="C3617"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D3617">
            <v>375236</v>
          </cell>
        </row>
        <row r="3618">
          <cell r="B3618">
            <v>13189</v>
          </cell>
          <cell r="C3618"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D3618">
            <v>22740900</v>
          </cell>
        </row>
        <row r="3619">
          <cell r="B3619">
            <v>13190</v>
          </cell>
          <cell r="C3619" t="str">
            <v>LOGÍSTICA MONITOREOS (Incluye unidad móvil, técnico de campo, comisión de campo y desplazamiento unidades móviles y transporte (máx 4 puntos monitoreo ruido y 4 estaciones calidad del aire)</v>
          </cell>
          <cell r="D3619">
            <v>10317300</v>
          </cell>
        </row>
        <row r="3620">
          <cell r="B3620">
            <v>13191</v>
          </cell>
          <cell r="C3620" t="str">
            <v>MODELO DE CALIDAD DEL AIRE (Incluye modelo de dispersión de contaminantes atmosféricos con un (01) escenario, donde se simularán los aportes del contaminante PM10, PM2.5 y gases (CO, SOx y NOx))</v>
          </cell>
          <cell r="D3620">
            <v>11900000</v>
          </cell>
        </row>
        <row r="3621">
          <cell r="B3621">
            <v>13192</v>
          </cell>
          <cell r="C3621" t="str">
            <v>PROYECTO CONSTRUCCION PUENTES SAN AGUSTIN Y LOS ANDES - CAPA DE REY</v>
          </cell>
          <cell r="D3621">
            <v>3000</v>
          </cell>
        </row>
        <row r="3622">
          <cell r="B3622">
            <v>13193</v>
          </cell>
          <cell r="C3622" t="str">
            <v>PROYECTO CONSTRUCCION PUENTES SAN AGUSTIN Y LOS ANDES - PERNO ROSCADO EN U REF. PEU58AG600 DIAMETRO PERNO R 5/8-11 UNC. DIAMETRO NOMINAL DE TUBERIA 6"</v>
          </cell>
          <cell r="D3622">
            <v>7961</v>
          </cell>
        </row>
        <row r="3623">
          <cell r="B3623">
            <v>13194</v>
          </cell>
          <cell r="C3623" t="str">
            <v>PROYECTO CONSTRUCCION PUENTES SAN AGUSTIN Y LOS ANDES - PERNOS DE ANCLAJE - ACERO ASTM A193 GR B7 (INCLUYE SUMINISTRO E INSTALACION)</v>
          </cell>
          <cell r="D3623">
            <v>88358</v>
          </cell>
        </row>
        <row r="3624">
          <cell r="B3624">
            <v>13195</v>
          </cell>
          <cell r="C3624" t="str">
            <v>PROYECTO CONSTRUCCION PUENTES SAN AGUSTIN Y LOS ANDES - ACERO ESTRUCTURAL A588 PARA PLATINAS (INCLUYE SUMINISTRO E INSTALACION)</v>
          </cell>
          <cell r="D3624">
            <v>20409</v>
          </cell>
        </row>
        <row r="3625">
          <cell r="B3625">
            <v>13196</v>
          </cell>
          <cell r="C3625" t="str">
            <v>PROYECTO CONSTRUCCION PUENTES SAN AGUSTIN Y LOS ANDES - ACERO ESTRUCTURAL A500 GR C PARA ESTRUCTURA (INCLUYE SIMINISTRO E INSTALACION)</v>
          </cell>
          <cell r="D3625">
            <v>21480</v>
          </cell>
        </row>
        <row r="3626">
          <cell r="B3626">
            <v>13197</v>
          </cell>
          <cell r="C3626" t="str">
            <v>PROYECTO CONSTRUCCION PUENTES SAN AGUSTIN Y LOS ANDES - EJECUCIÓN DE MICROPILOTES, INCLUYE PERFORACIÓN, LLENADO E INYECCIÓN HASTA 100 KG DE CEMENTO E INSTALACIÓN DE REFUERZO</v>
          </cell>
          <cell r="D3626">
            <v>233240</v>
          </cell>
        </row>
        <row r="3627">
          <cell r="B3627">
            <v>13198</v>
          </cell>
          <cell r="C3627" t="str">
            <v>PROYECTO CONSTRUCCION PUENTES SAN AGUSTIN Y LOS ANDES - LUMINARIA RALED II 32 RA02SII 44W COMPLETA PARA ALUMBRADO PÚBLICO (INCLUYE SUMINISTRO Y TRANSPORTE)</v>
          </cell>
          <cell r="D3627">
            <v>1142162</v>
          </cell>
        </row>
        <row r="3628">
          <cell r="B3628">
            <v>13199</v>
          </cell>
          <cell r="C3628" t="str">
            <v>PROYECTO CONSTRUCCION PUENTES SAN AGUSTIN Y LOS ANDES - LUMINARIA RALED II 48 RA02SII 74W COMPLETA PARA ALUMBRADO PÚBLICO (INCLUYE SUMINISTRO Y TRANSPORTE)</v>
          </cell>
          <cell r="D3628">
            <v>1353506</v>
          </cell>
        </row>
        <row r="3629">
          <cell r="B3629">
            <v>13200</v>
          </cell>
          <cell r="C3629" t="str">
            <v>PROYECTO CONSTRUCCION PUENTES SAN AGUSTIN Y LOS ANDES - LUMINARIA RALED I 16. RA02SII 45W Y ACCESORIOS COMPLETA PARA ALUMBRADO PÚBLICO</v>
          </cell>
          <cell r="D3629">
            <v>775166</v>
          </cell>
        </row>
        <row r="3630">
          <cell r="B3630">
            <v>13201</v>
          </cell>
          <cell r="C3630" t="str">
            <v>PROYECTO CONSTRUCCION PUENTES SAN AGUSTIN Y LOS ANDES - CABLE ALUMINIO AISLADO NO.2</v>
          </cell>
          <cell r="D3630">
            <v>6177</v>
          </cell>
        </row>
        <row r="3631">
          <cell r="B3631">
            <v>13202</v>
          </cell>
          <cell r="C3631" t="str">
            <v>PROYECTO CONSTRUCCION PUENTES SAN AGUSTIN Y LOS ANDES - MEDIDOR AGUA FRIA 4"</v>
          </cell>
          <cell r="D3631">
            <v>1811894</v>
          </cell>
        </row>
        <row r="3632">
          <cell r="B3632">
            <v>13203</v>
          </cell>
          <cell r="C3632" t="str">
            <v>PROYECTO CONSTRUCCION PUENTES SAN AGUSTIN Y LOS ANDES - TEE HG 4"X2" EXTREMO LISO</v>
          </cell>
          <cell r="D3632">
            <v>93177</v>
          </cell>
        </row>
        <row r="3633">
          <cell r="B3633">
            <v>13204</v>
          </cell>
          <cell r="C3633" t="str">
            <v>PROYECTO CONSTRUCCION PUENTES SAN AGUSTIN Y LOS ANDES - TAPON MACHO GALVANIZADO 2"</v>
          </cell>
          <cell r="D3633">
            <v>6188</v>
          </cell>
        </row>
        <row r="3634">
          <cell r="B3634">
            <v>13205</v>
          </cell>
          <cell r="C3634" t="str">
            <v>REVITALIZACIÓN DEL EJE AMBIENTAL EN BOGOTA D.C. FASE II - ADOQUÍN ENCHAPE CON PATAS DE ARCILLA DE 1/4x26 TIPO SALMONA</v>
          </cell>
          <cell r="D3634">
            <v>1150</v>
          </cell>
        </row>
        <row r="3635">
          <cell r="B3635">
            <v>13206</v>
          </cell>
          <cell r="C3635" t="str">
            <v>PROYECTO CONSTRUCCION PUENTES SAN AGUSTIN Y LOS ANDES - CURVA CONDUIT GALVANIZADA IMC 3"</v>
          </cell>
          <cell r="D3635">
            <v>137029</v>
          </cell>
        </row>
        <row r="3636">
          <cell r="B3636">
            <v>13207</v>
          </cell>
          <cell r="C3636" t="str">
            <v>PROYECTO CONSTRUCCION PUENTES SAN AGUSTIN Y LOS ANDES - UNIÓN CONDUIT GALVANIZADO IMC 3"</v>
          </cell>
          <cell r="D3636">
            <v>29869</v>
          </cell>
        </row>
        <row r="3637">
          <cell r="B3637">
            <v>13208</v>
          </cell>
          <cell r="C3637" t="str">
            <v>PROYECTO CONSTRUCCION PUENTES SAN AGUSTIN Y LOS ANDES -TUBERIA ESTRUCTURAL ACERO AL CARBONO DE 5" BARRAS DE PERFORACION COMPLETA (DIÁMETRO 127 MM Y ESPESOR 9MM)</v>
          </cell>
          <cell r="D3637">
            <v>281435</v>
          </cell>
        </row>
        <row r="3638">
          <cell r="B3638">
            <v>13209</v>
          </cell>
          <cell r="C3638"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D3638">
            <v>90685309</v>
          </cell>
        </row>
        <row r="3639">
          <cell r="B3639">
            <v>13210</v>
          </cell>
          <cell r="C3639"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D3639">
            <v>58342996</v>
          </cell>
        </row>
        <row r="3640">
          <cell r="B3640">
            <v>13211</v>
          </cell>
          <cell r="C3640" t="str">
            <v>CONSTRUCCIÓN INTERSECCIÓN A DESNIVEL PUENTE ARANDA Y DEMÁS OBRAS COMPLEMENTARIAS TRONCAL CALLE 13 - SUMINISTRO E INSTALACIÓN DE RECEPTOR INTELIGENTE 'DSSAdvanced'' PARA UNA PARADA DE BUS EN ESTACIÓN ' - INCLUYE LECTORA UHF - DRIVER RFID - MODULOS TESTIGOS</v>
          </cell>
          <cell r="D3640">
            <v>4185476</v>
          </cell>
        </row>
        <row r="3641">
          <cell r="B3641">
            <v>13212</v>
          </cell>
          <cell r="C3641" t="str">
            <v>CONSTRUCCIÓN INTERSECCIÓN A DESNIVEL PUENTE ARANDA Y DEMÁS OBRAS COMPLEMENTARIAS TRONCAL CALLE 13 - SUMINISTRO E INSTALACIÓN DE MASTER LOGGER - LAN ''DSSAdvanced'' PARA UN VAGON ESTRUCTURAL</v>
          </cell>
          <cell r="D3641">
            <v>13380480</v>
          </cell>
        </row>
        <row r="3642">
          <cell r="B3642">
            <v>13213</v>
          </cell>
          <cell r="C3642" t="str">
            <v>CONSTRUCCIÓN INTERSECCIÓN A DESNIVEL PUENTE ARANDA Y DEMÁS OBRAS COMPLEMENTARIAS TRONCAL CALLE 13 - SUMINISTRO E INSTALACIÓN DE POWER SUPPLY 12-16 VCC, 1,5-2.0 A-DSS CON MÓDULO BACK UP ELD 001-DSS DE RECARGA AUTOMÁTICA.</v>
          </cell>
          <cell r="D3642">
            <v>2029322</v>
          </cell>
        </row>
        <row r="3643">
          <cell r="B3643">
            <v>13214</v>
          </cell>
          <cell r="C3643" t="str">
            <v>AVENIDA CONTADOR (CL. 134) - BANCA EN CONCRETO M-02-A, (INCLUYE TRANSPORTE DEL ELEMENTO)</v>
          </cell>
          <cell r="D3643">
            <v>2268250</v>
          </cell>
        </row>
        <row r="3644">
          <cell r="B3644">
            <v>13215</v>
          </cell>
          <cell r="C3644" t="str">
            <v>AVENIDA CONTADOR (CL. 134) - BLOQUEO Y TRANSPLANTE DE ARBOLES 15 - 20 MT (INCLUYE TRANSPORTE, RECOLECCIÓN,ALISTAMIENTO DE ZONA, PREBLOQUEO, BLOQUEO, PRUEBAS DE INFILTRACIÓN Y PH DEL SUELO, TRASLADO Y UBICACIÓN FINAL, ENDOTERAPIAS, INFORME ACTIVIDADES REALIZADAS).</v>
          </cell>
          <cell r="D3644">
            <v>3403313</v>
          </cell>
        </row>
        <row r="3645">
          <cell r="B3645">
            <v>13216</v>
          </cell>
          <cell r="C3645" t="str">
            <v>AVENIDA CONTADOR (CL. 134) - rejilla de piso metalica cuadrado 10 x 10 cm para desague de 3"</v>
          </cell>
          <cell r="D3645">
            <v>31900</v>
          </cell>
        </row>
        <row r="3646">
          <cell r="B3646">
            <v>13217</v>
          </cell>
          <cell r="C3646" t="str">
            <v>AVENIDA CONTADOR (CL. 134) - BENTONITA SODICA</v>
          </cell>
          <cell r="D3646">
            <v>4192</v>
          </cell>
        </row>
        <row r="3647">
          <cell r="B3647">
            <v>13218</v>
          </cell>
          <cell r="C3647" t="str">
            <v>AVENIDA CONTADOR (CL. 134) - Cinta tipo Hypalon H-20</v>
          </cell>
          <cell r="D3647">
            <v>188085</v>
          </cell>
        </row>
        <row r="3648">
          <cell r="B3648">
            <v>13219</v>
          </cell>
          <cell r="C3648" t="str">
            <v>AVENIDA CONTADOR (CL. 134) - POLIESTIRENO DE ALTA DENSIDAD 9 e=2cm</v>
          </cell>
          <cell r="D3648">
            <v>194554</v>
          </cell>
        </row>
        <row r="3649">
          <cell r="B3649">
            <v>13220</v>
          </cell>
          <cell r="C3649" t="str">
            <v>AVENIDA CONTADOR (CL. 134) - MANGUERA DE POLIETILENO DE BAJA DENSIDAD 1"</v>
          </cell>
          <cell r="D3649">
            <v>1278</v>
          </cell>
        </row>
        <row r="3650">
          <cell r="B3650">
            <v>13221</v>
          </cell>
          <cell r="C3650" t="str">
            <v xml:space="preserve">LOSETA PULIDA DE MICROGRANO DE MARMOL FORMATO 40 cm * 40 cm * 4,5 cm </v>
          </cell>
          <cell r="D3650">
            <v>120025</v>
          </cell>
        </row>
        <row r="3651">
          <cell r="B3651">
            <v>13222</v>
          </cell>
          <cell r="C3651" t="str">
            <v>LEVANTAMIENTO CON TECNOLOGIA GEORADAR(GPR)- Ground Penetrating Radar. Señal electromagnética de alta frecuencia, barrido con antena. Detección de redes. Incluye informe y radargramas</v>
          </cell>
          <cell r="D3651">
            <v>5355000</v>
          </cell>
        </row>
      </sheetData>
    </sheetDataSet>
  </externalBook>
</externalLink>
</file>

<file path=xl/persons/person.xml><?xml version="1.0" encoding="utf-8"?>
<personList xmlns="http://schemas.microsoft.com/office/spreadsheetml/2018/threadedcomments" xmlns:x="http://schemas.openxmlformats.org/spreadsheetml/2006/main">
  <person displayName="Luis Orlando Garcia Urrego" id="{928CB84C-F188-4A44-BBEB-773732067E22}" userId="S::lgarciur@deaj.ramajudicial.gov.co::cb0d3202-e34e-44b4-b290-671a5ce046c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02" dT="2025-11-04T15:46:04.77" personId="{928CB84C-F188-4A44-BBEB-773732067E22}" id="{525E62B6-977F-429C-82C9-C7EBB9654DAB}">
    <text>Como se establecieron estos % deberia esta en el estudio del sector</text>
  </threadedComment>
  <threadedComment ref="F103" dT="2025-11-04T15:45:22.62" personId="{928CB84C-F188-4A44-BBEB-773732067E22}" id="{49389AED-3B15-45FB-A4FE-5DA342AFEC95}">
    <text>Este deberia ser C</text>
  </threadedComment>
  <threadedComment ref="F104" dT="2025-11-04T15:45:30.79" personId="{928CB84C-F188-4A44-BBEB-773732067E22}" id="{35710788-B76C-4B95-A6BA-8D9901D9EFD4}">
    <text>Este deberia ser D</text>
  </threadedComment>
  <threadedComment ref="F105" dT="2025-11-04T15:45:38.75" personId="{928CB84C-F188-4A44-BBEB-773732067E22}" id="{4962DD74-95BE-4705-B3C3-570DC1667B1B}">
    <text>Falta sumar D</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3EA6F-5CE8-4F49-BF17-069B5E8A73F8}">
  <dimension ref="A1:R115"/>
  <sheetViews>
    <sheetView showGridLines="0" tabSelected="1" topLeftCell="B103" zoomScale="70" zoomScaleNormal="70" zoomScaleSheetLayoutView="85" zoomScalePageLayoutView="55" workbookViewId="0">
      <selection activeCell="J106" sqref="J106"/>
    </sheetView>
  </sheetViews>
  <sheetFormatPr baseColWidth="10" defaultColWidth="11.42578125" defaultRowHeight="16.5" x14ac:dyDescent="0.3"/>
  <cols>
    <col min="1" max="1" width="2.140625" style="342" customWidth="1"/>
    <col min="2" max="2" width="3.28515625" style="342" customWidth="1"/>
    <col min="3" max="3" width="5.140625" style="342" customWidth="1"/>
    <col min="4" max="4" width="15.28515625" style="346" customWidth="1"/>
    <col min="5" max="5" width="16.28515625" style="344" customWidth="1"/>
    <col min="6" max="6" width="73.28515625" style="345" customWidth="1"/>
    <col min="7" max="7" width="8.7109375" style="344" customWidth="1"/>
    <col min="8" max="8" width="18.42578125" style="344" customWidth="1"/>
    <col min="9" max="9" width="23.42578125" style="546" customWidth="1"/>
    <col min="10" max="10" width="29.85546875" style="546" customWidth="1"/>
    <col min="11" max="11" width="3.28515625" style="342" customWidth="1"/>
    <col min="12" max="12" width="20.140625" style="342" bestFit="1" customWidth="1"/>
    <col min="13" max="13" width="36" style="342" customWidth="1"/>
    <col min="14" max="14" width="24.140625" style="342" customWidth="1"/>
    <col min="15" max="15" width="19.5703125" style="343" customWidth="1"/>
    <col min="16" max="16" width="24.140625" style="342" customWidth="1"/>
    <col min="17" max="17" width="12.42578125" style="342" bestFit="1" customWidth="1"/>
    <col min="18" max="18" width="13.85546875" style="342" bestFit="1" customWidth="1"/>
    <col min="19" max="16384" width="11.42578125" style="342"/>
  </cols>
  <sheetData>
    <row r="1" spans="1:18" ht="11.25" customHeight="1" thickBot="1" x14ac:dyDescent="0.35">
      <c r="A1" s="347"/>
      <c r="B1" s="347"/>
      <c r="C1" s="347"/>
      <c r="D1" s="350"/>
      <c r="E1" s="348"/>
      <c r="F1" s="349"/>
      <c r="G1" s="348"/>
      <c r="H1" s="348"/>
      <c r="I1" s="562"/>
      <c r="J1" s="562"/>
      <c r="K1" s="347"/>
    </row>
    <row r="2" spans="1:18" ht="17.25" thickTop="1" x14ac:dyDescent="0.3">
      <c r="A2" s="347"/>
      <c r="B2" s="404"/>
      <c r="C2" s="400"/>
      <c r="D2" s="403"/>
      <c r="E2" s="401"/>
      <c r="F2" s="402"/>
      <c r="G2" s="401"/>
      <c r="H2" s="401"/>
      <c r="I2" s="563"/>
      <c r="J2" s="563"/>
      <c r="K2" s="399"/>
    </row>
    <row r="3" spans="1:18" ht="27" customHeight="1" x14ac:dyDescent="0.3">
      <c r="A3" s="347"/>
      <c r="B3" s="362"/>
      <c r="C3" s="589" t="s">
        <v>4022</v>
      </c>
      <c r="D3" s="590"/>
      <c r="E3" s="590"/>
      <c r="F3" s="349"/>
      <c r="G3" s="348"/>
      <c r="H3" s="348"/>
      <c r="I3" s="562"/>
      <c r="J3" s="562"/>
      <c r="K3" s="357"/>
      <c r="N3" s="549"/>
      <c r="O3" s="550"/>
      <c r="P3" s="549"/>
    </row>
    <row r="4" spans="1:18" x14ac:dyDescent="0.3">
      <c r="A4" s="347"/>
      <c r="B4" s="362"/>
      <c r="C4" s="397" t="s">
        <v>4021</v>
      </c>
      <c r="D4" s="398" t="s">
        <v>4020</v>
      </c>
      <c r="E4" s="397" t="s">
        <v>4019</v>
      </c>
      <c r="F4" s="349"/>
      <c r="G4" s="348"/>
      <c r="H4" s="348"/>
      <c r="I4" s="562"/>
      <c r="J4" s="562"/>
      <c r="K4" s="357"/>
      <c r="N4" s="549"/>
      <c r="O4" s="550"/>
      <c r="P4" s="549"/>
    </row>
    <row r="5" spans="1:18" x14ac:dyDescent="0.3">
      <c r="A5" s="347"/>
      <c r="B5" s="362"/>
      <c r="C5" s="591" t="s">
        <v>4018</v>
      </c>
      <c r="D5" s="591"/>
      <c r="E5" s="591"/>
      <c r="F5" s="591"/>
      <c r="G5" s="591"/>
      <c r="H5" s="591"/>
      <c r="I5" s="591"/>
      <c r="J5" s="591"/>
      <c r="K5" s="357"/>
      <c r="N5" s="549"/>
      <c r="O5" s="550"/>
      <c r="P5" s="549"/>
    </row>
    <row r="6" spans="1:18" x14ac:dyDescent="0.3">
      <c r="A6" s="347"/>
      <c r="B6" s="362"/>
      <c r="C6" s="592" t="s">
        <v>3895</v>
      </c>
      <c r="D6" s="592"/>
      <c r="E6" s="592"/>
      <c r="F6" s="592"/>
      <c r="G6" s="592"/>
      <c r="H6" s="592"/>
      <c r="I6" s="592"/>
      <c r="J6" s="592"/>
      <c r="K6" s="357"/>
      <c r="N6" s="549"/>
      <c r="O6" s="550"/>
      <c r="P6" s="549"/>
    </row>
    <row r="7" spans="1:18" s="393" customFormat="1" x14ac:dyDescent="0.3">
      <c r="A7" s="396"/>
      <c r="B7" s="395"/>
      <c r="C7" s="593"/>
      <c r="D7" s="593"/>
      <c r="E7" s="593"/>
      <c r="F7" s="593"/>
      <c r="G7" s="593"/>
      <c r="H7" s="593"/>
      <c r="I7" s="593"/>
      <c r="J7" s="593"/>
      <c r="K7" s="394"/>
      <c r="M7" s="551"/>
      <c r="N7" s="551"/>
      <c r="O7" s="552"/>
      <c r="P7" s="551"/>
    </row>
    <row r="8" spans="1:18" ht="100.5" customHeight="1" x14ac:dyDescent="0.3">
      <c r="A8" s="347"/>
      <c r="B8" s="362"/>
      <c r="C8" s="593"/>
      <c r="D8" s="593"/>
      <c r="E8" s="593"/>
      <c r="F8" s="593"/>
      <c r="G8" s="593"/>
      <c r="H8" s="593"/>
      <c r="I8" s="593"/>
      <c r="J8" s="593"/>
      <c r="K8" s="357"/>
      <c r="M8" s="553"/>
      <c r="N8" s="554" t="s">
        <v>4017</v>
      </c>
      <c r="O8" s="555">
        <v>1160000</v>
      </c>
      <c r="P8" s="553"/>
    </row>
    <row r="9" spans="1:18" ht="46.5" customHeight="1" x14ac:dyDescent="0.3">
      <c r="A9" s="347"/>
      <c r="B9" s="362"/>
      <c r="C9" s="594" t="s">
        <v>4016</v>
      </c>
      <c r="D9" s="594"/>
      <c r="E9" s="594"/>
      <c r="F9" s="594"/>
      <c r="G9" s="594"/>
      <c r="H9" s="594"/>
      <c r="I9" s="594"/>
      <c r="J9" s="594"/>
      <c r="K9" s="357"/>
      <c r="M9" s="553"/>
      <c r="N9" s="554" t="s">
        <v>4015</v>
      </c>
      <c r="O9" s="555">
        <v>1300000</v>
      </c>
      <c r="P9" s="556">
        <v>0.12</v>
      </c>
      <c r="Q9" s="392"/>
      <c r="R9" s="392"/>
    </row>
    <row r="10" spans="1:18" ht="24.75" customHeight="1" x14ac:dyDescent="0.3">
      <c r="A10" s="347"/>
      <c r="B10" s="362"/>
      <c r="C10" s="588"/>
      <c r="D10" s="588"/>
      <c r="E10" s="588"/>
      <c r="F10" s="588"/>
      <c r="G10" s="588"/>
      <c r="H10" s="588"/>
      <c r="I10" s="588"/>
      <c r="J10" s="588"/>
      <c r="K10" s="357"/>
      <c r="M10" s="553"/>
      <c r="N10" s="554" t="s">
        <v>4014</v>
      </c>
      <c r="O10" s="555">
        <v>1423500</v>
      </c>
      <c r="P10" s="557">
        <v>9.5299999999999996E-2</v>
      </c>
    </row>
    <row r="11" spans="1:18" ht="30" customHeight="1" x14ac:dyDescent="0.3">
      <c r="A11" s="347"/>
      <c r="B11" s="362"/>
      <c r="C11" s="388" t="s">
        <v>3880</v>
      </c>
      <c r="D11" s="391" t="s">
        <v>3881</v>
      </c>
      <c r="E11" s="390" t="s">
        <v>3882</v>
      </c>
      <c r="F11" s="389" t="s">
        <v>69</v>
      </c>
      <c r="G11" s="388" t="s">
        <v>3883</v>
      </c>
      <c r="H11" s="388" t="s">
        <v>7</v>
      </c>
      <c r="I11" s="564" t="s">
        <v>115</v>
      </c>
      <c r="J11" s="564" t="s">
        <v>3884</v>
      </c>
      <c r="K11" s="357"/>
      <c r="M11" s="553"/>
      <c r="N11" s="553"/>
      <c r="O11" s="555"/>
      <c r="P11" s="553"/>
    </row>
    <row r="12" spans="1:18" ht="24.95" customHeight="1" x14ac:dyDescent="0.3">
      <c r="A12" s="347"/>
      <c r="B12" s="362"/>
      <c r="C12" s="437" t="s">
        <v>4013</v>
      </c>
      <c r="D12" s="438"/>
      <c r="E12" s="438"/>
      <c r="F12" s="439"/>
      <c r="G12" s="440"/>
      <c r="H12" s="440"/>
      <c r="I12" s="565"/>
      <c r="J12" s="565"/>
      <c r="K12" s="357"/>
      <c r="M12" s="553"/>
      <c r="N12" s="553"/>
      <c r="O12" s="555"/>
      <c r="P12" s="553"/>
    </row>
    <row r="13" spans="1:18" ht="20.100000000000001" customHeight="1" x14ac:dyDescent="0.3">
      <c r="A13" s="347"/>
      <c r="B13" s="362"/>
      <c r="C13" s="383">
        <v>1</v>
      </c>
      <c r="D13" s="382">
        <v>1.03</v>
      </c>
      <c r="E13" s="380">
        <v>11646</v>
      </c>
      <c r="F13" s="384" t="s">
        <v>3885</v>
      </c>
      <c r="G13" s="380" t="s">
        <v>3886</v>
      </c>
      <c r="H13" s="441">
        <v>25</v>
      </c>
      <c r="I13" s="566">
        <v>33456</v>
      </c>
      <c r="J13" s="572">
        <f>ROUND(I13*H13,0)</f>
        <v>836400</v>
      </c>
      <c r="K13" s="357"/>
      <c r="M13" s="553"/>
      <c r="N13" s="558"/>
      <c r="O13" s="555"/>
      <c r="P13" s="553"/>
    </row>
    <row r="14" spans="1:18" ht="24.95" customHeight="1" x14ac:dyDescent="0.3">
      <c r="A14" s="347"/>
      <c r="B14" s="362"/>
      <c r="C14" s="437" t="s">
        <v>4012</v>
      </c>
      <c r="D14" s="438"/>
      <c r="E14" s="438"/>
      <c r="F14" s="439"/>
      <c r="G14" s="440"/>
      <c r="H14" s="440"/>
      <c r="I14" s="565"/>
      <c r="J14" s="565"/>
      <c r="K14" s="357"/>
      <c r="M14" s="553"/>
      <c r="N14" s="553" t="s">
        <v>4011</v>
      </c>
      <c r="O14" s="559">
        <v>9.2799999999999994E-2</v>
      </c>
      <c r="P14" s="553"/>
    </row>
    <row r="15" spans="1:18" ht="20.100000000000001" customHeight="1" x14ac:dyDescent="0.3">
      <c r="A15" s="347"/>
      <c r="B15" s="362"/>
      <c r="C15" s="383">
        <v>2</v>
      </c>
      <c r="D15" s="382">
        <v>2.0099999999999998</v>
      </c>
      <c r="E15" s="380">
        <v>10149</v>
      </c>
      <c r="F15" s="381" t="s">
        <v>4010</v>
      </c>
      <c r="G15" s="380" t="s">
        <v>9</v>
      </c>
      <c r="H15" s="441">
        <v>23</v>
      </c>
      <c r="I15" s="566">
        <v>37707</v>
      </c>
      <c r="J15" s="572">
        <f>ROUND(I15*H15,0)</f>
        <v>867261</v>
      </c>
      <c r="K15" s="357"/>
      <c r="M15" s="553"/>
      <c r="N15" s="553" t="s">
        <v>4009</v>
      </c>
      <c r="O15" s="559">
        <v>5.0500000000000003E-2</v>
      </c>
      <c r="P15" s="560"/>
    </row>
    <row r="16" spans="1:18" ht="20.100000000000001" customHeight="1" x14ac:dyDescent="0.3">
      <c r="A16" s="347"/>
      <c r="B16" s="362"/>
      <c r="C16" s="383">
        <v>3</v>
      </c>
      <c r="D16" s="382">
        <v>2.02</v>
      </c>
      <c r="E16" s="380">
        <v>12087</v>
      </c>
      <c r="F16" s="381" t="s">
        <v>4008</v>
      </c>
      <c r="G16" s="380" t="s">
        <v>3886</v>
      </c>
      <c r="H16" s="441">
        <v>34</v>
      </c>
      <c r="I16" s="566">
        <v>247628</v>
      </c>
      <c r="J16" s="572">
        <f t="shared" ref="J16:J35" si="0">ROUND(I16*H16,0)</f>
        <v>8419352</v>
      </c>
      <c r="K16" s="357"/>
      <c r="M16" s="553"/>
      <c r="N16" s="553"/>
      <c r="O16" s="555"/>
      <c r="P16" s="553"/>
    </row>
    <row r="17" spans="1:15" ht="20.100000000000001" customHeight="1" x14ac:dyDescent="0.3">
      <c r="A17" s="347"/>
      <c r="B17" s="362"/>
      <c r="C17" s="383">
        <v>4</v>
      </c>
      <c r="D17" s="382">
        <v>2.0299999999999998</v>
      </c>
      <c r="E17" s="380">
        <v>10208</v>
      </c>
      <c r="F17" s="381" t="s">
        <v>4007</v>
      </c>
      <c r="G17" s="380" t="s">
        <v>9</v>
      </c>
      <c r="H17" s="441">
        <v>45</v>
      </c>
      <c r="I17" s="566">
        <v>46161</v>
      </c>
      <c r="J17" s="572">
        <f t="shared" si="0"/>
        <v>2077245</v>
      </c>
      <c r="K17" s="357"/>
    </row>
    <row r="18" spans="1:15" ht="20.100000000000001" customHeight="1" x14ac:dyDescent="0.3">
      <c r="A18" s="347"/>
      <c r="B18" s="362"/>
      <c r="C18" s="383">
        <v>5</v>
      </c>
      <c r="D18" s="382">
        <v>2.04</v>
      </c>
      <c r="E18" s="380">
        <v>10209</v>
      </c>
      <c r="F18" s="381" t="s">
        <v>4006</v>
      </c>
      <c r="G18" s="380" t="s">
        <v>9</v>
      </c>
      <c r="H18" s="441">
        <v>67</v>
      </c>
      <c r="I18" s="566">
        <v>15635</v>
      </c>
      <c r="J18" s="572">
        <f t="shared" si="0"/>
        <v>1047545</v>
      </c>
      <c r="K18" s="357"/>
    </row>
    <row r="19" spans="1:15" ht="20.100000000000001" customHeight="1" x14ac:dyDescent="0.3">
      <c r="A19" s="347"/>
      <c r="B19" s="362"/>
      <c r="C19" s="383">
        <v>6</v>
      </c>
      <c r="D19" s="382">
        <v>2.0499999999999998</v>
      </c>
      <c r="E19" s="380">
        <v>10760</v>
      </c>
      <c r="F19" s="381" t="s">
        <v>4005</v>
      </c>
      <c r="G19" s="380" t="s">
        <v>3886</v>
      </c>
      <c r="H19" s="441">
        <v>80</v>
      </c>
      <c r="I19" s="566">
        <v>23196</v>
      </c>
      <c r="J19" s="572">
        <f t="shared" si="0"/>
        <v>1855680</v>
      </c>
      <c r="K19" s="357"/>
    </row>
    <row r="20" spans="1:15" s="347" customFormat="1" ht="20.100000000000001" customHeight="1" x14ac:dyDescent="0.25">
      <c r="B20" s="362"/>
      <c r="C20" s="383">
        <v>7</v>
      </c>
      <c r="D20" s="382">
        <v>2.06</v>
      </c>
      <c r="E20" s="380">
        <v>15122</v>
      </c>
      <c r="F20" s="381" t="s">
        <v>4004</v>
      </c>
      <c r="G20" s="380" t="s">
        <v>3952</v>
      </c>
      <c r="H20" s="441">
        <v>23</v>
      </c>
      <c r="I20" s="566">
        <v>28925</v>
      </c>
      <c r="J20" s="572">
        <f t="shared" si="0"/>
        <v>665275</v>
      </c>
      <c r="K20" s="357"/>
      <c r="O20" s="387"/>
    </row>
    <row r="21" spans="1:15" s="347" customFormat="1" ht="20.100000000000001" customHeight="1" x14ac:dyDescent="0.25">
      <c r="B21" s="362"/>
      <c r="C21" s="383">
        <v>8</v>
      </c>
      <c r="D21" s="382">
        <v>2.0699999999999998</v>
      </c>
      <c r="E21" s="380">
        <v>12802</v>
      </c>
      <c r="F21" s="381" t="s">
        <v>4003</v>
      </c>
      <c r="G21" s="380" t="s">
        <v>3998</v>
      </c>
      <c r="H21" s="441">
        <v>200</v>
      </c>
      <c r="I21" s="566">
        <v>15253</v>
      </c>
      <c r="J21" s="572">
        <f t="shared" si="0"/>
        <v>3050600</v>
      </c>
      <c r="K21" s="357"/>
      <c r="O21" s="387"/>
    </row>
    <row r="22" spans="1:15" s="347" customFormat="1" ht="20.100000000000001" customHeight="1" x14ac:dyDescent="0.25">
      <c r="B22" s="362"/>
      <c r="C22" s="383">
        <v>9</v>
      </c>
      <c r="D22" s="382">
        <v>2.08</v>
      </c>
      <c r="E22" s="380">
        <v>11373</v>
      </c>
      <c r="F22" s="381" t="s">
        <v>4002</v>
      </c>
      <c r="G22" s="380" t="s">
        <v>3952</v>
      </c>
      <c r="H22" s="441">
        <v>56</v>
      </c>
      <c r="I22" s="566">
        <v>18482</v>
      </c>
      <c r="J22" s="572">
        <f t="shared" si="0"/>
        <v>1034992</v>
      </c>
      <c r="K22" s="357"/>
      <c r="O22" s="387"/>
    </row>
    <row r="23" spans="1:15" ht="24.95" customHeight="1" x14ac:dyDescent="0.3">
      <c r="A23" s="347"/>
      <c r="B23" s="362"/>
      <c r="C23" s="437" t="s">
        <v>4001</v>
      </c>
      <c r="D23" s="438"/>
      <c r="E23" s="438"/>
      <c r="F23" s="439"/>
      <c r="G23" s="440"/>
      <c r="H23" s="440"/>
      <c r="I23" s="565"/>
      <c r="J23" s="565"/>
      <c r="K23" s="357"/>
    </row>
    <row r="24" spans="1:15" ht="20.100000000000001" customHeight="1" x14ac:dyDescent="0.3">
      <c r="A24" s="347"/>
      <c r="B24" s="362"/>
      <c r="C24" s="383">
        <v>10</v>
      </c>
      <c r="D24" s="382">
        <v>3.01</v>
      </c>
      <c r="E24" s="380">
        <v>10240</v>
      </c>
      <c r="F24" s="384" t="s">
        <v>4000</v>
      </c>
      <c r="G24" s="380" t="s">
        <v>3957</v>
      </c>
      <c r="H24" s="441">
        <v>12</v>
      </c>
      <c r="I24" s="566">
        <v>98107</v>
      </c>
      <c r="J24" s="572">
        <f>ROUND(I24*H24,0)</f>
        <v>1177284</v>
      </c>
      <c r="K24" s="357"/>
    </row>
    <row r="25" spans="1:15" ht="20.100000000000001" customHeight="1" x14ac:dyDescent="0.3">
      <c r="A25" s="347"/>
      <c r="B25" s="362"/>
      <c r="C25" s="383">
        <v>11</v>
      </c>
      <c r="D25" s="382">
        <v>3.02</v>
      </c>
      <c r="E25" s="380">
        <v>10016</v>
      </c>
      <c r="F25" s="381" t="s">
        <v>3999</v>
      </c>
      <c r="G25" s="380" t="s">
        <v>3998</v>
      </c>
      <c r="H25" s="441">
        <v>34</v>
      </c>
      <c r="I25" s="566">
        <v>14422</v>
      </c>
      <c r="J25" s="572">
        <f t="shared" si="0"/>
        <v>490348</v>
      </c>
      <c r="K25" s="357"/>
    </row>
    <row r="26" spans="1:15" ht="20.100000000000001" customHeight="1" x14ac:dyDescent="0.3">
      <c r="A26" s="347"/>
      <c r="B26" s="362"/>
      <c r="C26" s="383">
        <v>12</v>
      </c>
      <c r="D26" s="382">
        <v>3.03</v>
      </c>
      <c r="E26" s="380">
        <v>10860</v>
      </c>
      <c r="F26" s="381" t="s">
        <v>3997</v>
      </c>
      <c r="G26" s="380" t="s">
        <v>3924</v>
      </c>
      <c r="H26" s="441">
        <v>25</v>
      </c>
      <c r="I26" s="566">
        <v>51694</v>
      </c>
      <c r="J26" s="572">
        <f t="shared" si="0"/>
        <v>1292350</v>
      </c>
      <c r="K26" s="357"/>
    </row>
    <row r="27" spans="1:15" ht="20.100000000000001" customHeight="1" x14ac:dyDescent="0.3">
      <c r="A27" s="347"/>
      <c r="B27" s="362"/>
      <c r="C27" s="383">
        <v>13</v>
      </c>
      <c r="D27" s="382">
        <v>3.04</v>
      </c>
      <c r="E27" s="380">
        <v>16617</v>
      </c>
      <c r="F27" s="381" t="s">
        <v>3996</v>
      </c>
      <c r="G27" s="380" t="s">
        <v>3924</v>
      </c>
      <c r="H27" s="441">
        <v>18</v>
      </c>
      <c r="I27" s="566">
        <v>141009</v>
      </c>
      <c r="J27" s="572">
        <f t="shared" si="0"/>
        <v>2538162</v>
      </c>
      <c r="K27" s="357"/>
    </row>
    <row r="28" spans="1:15" ht="20.100000000000001" customHeight="1" x14ac:dyDescent="0.3">
      <c r="A28" s="347"/>
      <c r="B28" s="362"/>
      <c r="C28" s="383">
        <v>14</v>
      </c>
      <c r="D28" s="382">
        <v>3.05</v>
      </c>
      <c r="E28" s="380">
        <v>10882</v>
      </c>
      <c r="F28" s="384" t="s">
        <v>3995</v>
      </c>
      <c r="G28" s="380" t="s">
        <v>3994</v>
      </c>
      <c r="H28" s="441">
        <v>12</v>
      </c>
      <c r="I28" s="566">
        <v>136132</v>
      </c>
      <c r="J28" s="572">
        <f t="shared" si="0"/>
        <v>1633584</v>
      </c>
      <c r="K28" s="357"/>
    </row>
    <row r="29" spans="1:15" ht="20.100000000000001" customHeight="1" x14ac:dyDescent="0.3">
      <c r="A29" s="347"/>
      <c r="B29" s="362"/>
      <c r="C29" s="383">
        <v>15</v>
      </c>
      <c r="D29" s="382">
        <v>3.06</v>
      </c>
      <c r="E29" s="380">
        <v>14439</v>
      </c>
      <c r="F29" s="384" t="s">
        <v>3993</v>
      </c>
      <c r="G29" s="380" t="s">
        <v>9</v>
      </c>
      <c r="H29" s="441">
        <v>57</v>
      </c>
      <c r="I29" s="566">
        <v>10614</v>
      </c>
      <c r="J29" s="572">
        <f t="shared" si="0"/>
        <v>604998</v>
      </c>
      <c r="K29" s="357"/>
    </row>
    <row r="30" spans="1:15" ht="20.100000000000001" customHeight="1" x14ac:dyDescent="0.3">
      <c r="A30" s="347"/>
      <c r="B30" s="362"/>
      <c r="C30" s="383">
        <v>16</v>
      </c>
      <c r="D30" s="382">
        <v>3.07</v>
      </c>
      <c r="E30" s="380">
        <v>12837</v>
      </c>
      <c r="F30" s="384" t="s">
        <v>3992</v>
      </c>
      <c r="G30" s="380" t="s">
        <v>8</v>
      </c>
      <c r="H30" s="441">
        <v>20</v>
      </c>
      <c r="I30" s="566">
        <v>52490</v>
      </c>
      <c r="J30" s="572">
        <f t="shared" si="0"/>
        <v>1049800</v>
      </c>
      <c r="K30" s="357"/>
    </row>
    <row r="31" spans="1:15" ht="20.100000000000001" customHeight="1" x14ac:dyDescent="0.3">
      <c r="A31" s="347"/>
      <c r="B31" s="362"/>
      <c r="C31" s="383">
        <v>17</v>
      </c>
      <c r="D31" s="382">
        <v>3.08</v>
      </c>
      <c r="E31" s="380">
        <v>12911</v>
      </c>
      <c r="F31" s="381" t="s">
        <v>3991</v>
      </c>
      <c r="G31" s="380" t="s">
        <v>3924</v>
      </c>
      <c r="H31" s="441">
        <v>21</v>
      </c>
      <c r="I31" s="566">
        <v>179041</v>
      </c>
      <c r="J31" s="572">
        <f t="shared" si="0"/>
        <v>3759861</v>
      </c>
      <c r="K31" s="357"/>
    </row>
    <row r="32" spans="1:15" ht="20.100000000000001" customHeight="1" x14ac:dyDescent="0.3">
      <c r="A32" s="347"/>
      <c r="B32" s="362"/>
      <c r="C32" s="383">
        <v>18</v>
      </c>
      <c r="D32" s="382">
        <v>3.09</v>
      </c>
      <c r="E32" s="380">
        <v>10439</v>
      </c>
      <c r="F32" s="381" t="s">
        <v>3990</v>
      </c>
      <c r="G32" s="380" t="s">
        <v>3989</v>
      </c>
      <c r="H32" s="441">
        <v>12</v>
      </c>
      <c r="I32" s="566">
        <v>415592</v>
      </c>
      <c r="J32" s="572">
        <f t="shared" si="0"/>
        <v>4987104</v>
      </c>
      <c r="K32" s="357"/>
    </row>
    <row r="33" spans="1:11" ht="20.100000000000001" customHeight="1" x14ac:dyDescent="0.3">
      <c r="A33" s="347"/>
      <c r="B33" s="362"/>
      <c r="C33" s="383">
        <v>19</v>
      </c>
      <c r="D33" s="382">
        <v>3.1</v>
      </c>
      <c r="E33" s="380">
        <v>12405</v>
      </c>
      <c r="F33" s="384" t="s">
        <v>3988</v>
      </c>
      <c r="G33" s="380" t="s">
        <v>8</v>
      </c>
      <c r="H33" s="441">
        <v>32</v>
      </c>
      <c r="I33" s="566">
        <v>316927</v>
      </c>
      <c r="J33" s="572">
        <f t="shared" si="0"/>
        <v>10141664</v>
      </c>
      <c r="K33" s="357"/>
    </row>
    <row r="34" spans="1:11" ht="20.100000000000001" customHeight="1" x14ac:dyDescent="0.3">
      <c r="A34" s="347"/>
      <c r="B34" s="362"/>
      <c r="C34" s="383">
        <v>20</v>
      </c>
      <c r="D34" s="382">
        <v>3.11</v>
      </c>
      <c r="E34" s="380">
        <v>16635</v>
      </c>
      <c r="F34" s="381" t="s">
        <v>3987</v>
      </c>
      <c r="G34" s="380" t="s">
        <v>3952</v>
      </c>
      <c r="H34" s="441">
        <v>67</v>
      </c>
      <c r="I34" s="566">
        <v>48754</v>
      </c>
      <c r="J34" s="572">
        <f t="shared" si="0"/>
        <v>3266518</v>
      </c>
      <c r="K34" s="357"/>
    </row>
    <row r="35" spans="1:11" ht="20.100000000000001" customHeight="1" x14ac:dyDescent="0.3">
      <c r="A35" s="347"/>
      <c r="B35" s="362"/>
      <c r="C35" s="383">
        <v>21</v>
      </c>
      <c r="D35" s="382">
        <v>3.12</v>
      </c>
      <c r="E35" s="380">
        <v>12408</v>
      </c>
      <c r="F35" s="381" t="s">
        <v>3986</v>
      </c>
      <c r="G35" s="380" t="s">
        <v>3924</v>
      </c>
      <c r="H35" s="441">
        <v>23</v>
      </c>
      <c r="I35" s="566">
        <v>609120</v>
      </c>
      <c r="J35" s="572">
        <f t="shared" si="0"/>
        <v>14009760</v>
      </c>
      <c r="K35" s="357"/>
    </row>
    <row r="36" spans="1:11" ht="24.95" customHeight="1" x14ac:dyDescent="0.3">
      <c r="A36" s="347"/>
      <c r="B36" s="362"/>
      <c r="C36" s="437" t="s">
        <v>3985</v>
      </c>
      <c r="D36" s="438"/>
      <c r="E36" s="438"/>
      <c r="F36" s="439"/>
      <c r="G36" s="440"/>
      <c r="H36" s="440"/>
      <c r="I36" s="565"/>
      <c r="J36" s="565"/>
      <c r="K36" s="357"/>
    </row>
    <row r="37" spans="1:11" ht="20.100000000000001" customHeight="1" x14ac:dyDescent="0.3">
      <c r="A37" s="347"/>
      <c r="B37" s="362"/>
      <c r="C37" s="383">
        <v>22</v>
      </c>
      <c r="D37" s="382">
        <v>4.01</v>
      </c>
      <c r="E37" s="380">
        <v>18675</v>
      </c>
      <c r="F37" s="381" t="s">
        <v>3984</v>
      </c>
      <c r="G37" s="380" t="s">
        <v>3887</v>
      </c>
      <c r="H37" s="385">
        <v>22</v>
      </c>
      <c r="I37" s="566">
        <v>51994</v>
      </c>
      <c r="J37" s="572">
        <f>ROUND(I37*H37,0)</f>
        <v>1143868</v>
      </c>
      <c r="K37" s="357"/>
    </row>
    <row r="38" spans="1:11" ht="20.100000000000001" customHeight="1" x14ac:dyDescent="0.3">
      <c r="A38" s="347"/>
      <c r="B38" s="362"/>
      <c r="C38" s="383">
        <v>23</v>
      </c>
      <c r="D38" s="382">
        <v>4.0199999999999996</v>
      </c>
      <c r="E38" s="380">
        <v>12175</v>
      </c>
      <c r="F38" s="381" t="s">
        <v>3983</v>
      </c>
      <c r="G38" s="380" t="s">
        <v>3887</v>
      </c>
      <c r="H38" s="385">
        <v>22</v>
      </c>
      <c r="I38" s="566">
        <v>99261</v>
      </c>
      <c r="J38" s="572">
        <f t="shared" ref="J38:J43" si="1">ROUND(I38*H38,0)</f>
        <v>2183742</v>
      </c>
      <c r="K38" s="357"/>
    </row>
    <row r="39" spans="1:11" ht="20.100000000000001" customHeight="1" x14ac:dyDescent="0.3">
      <c r="A39" s="347"/>
      <c r="B39" s="362"/>
      <c r="C39" s="383">
        <v>24</v>
      </c>
      <c r="D39" s="382">
        <v>4.03</v>
      </c>
      <c r="E39" s="380">
        <v>13195</v>
      </c>
      <c r="F39" s="384" t="s">
        <v>3982</v>
      </c>
      <c r="G39" s="380" t="s">
        <v>3887</v>
      </c>
      <c r="H39" s="385">
        <v>22</v>
      </c>
      <c r="I39" s="566">
        <v>89763</v>
      </c>
      <c r="J39" s="572">
        <f t="shared" si="1"/>
        <v>1974786</v>
      </c>
      <c r="K39" s="357"/>
    </row>
    <row r="40" spans="1:11" ht="20.100000000000001" customHeight="1" x14ac:dyDescent="0.3">
      <c r="A40" s="347"/>
      <c r="B40" s="362"/>
      <c r="C40" s="383">
        <v>25</v>
      </c>
      <c r="D40" s="382">
        <v>4.04</v>
      </c>
      <c r="E40" s="380">
        <v>10724</v>
      </c>
      <c r="F40" s="384" t="s">
        <v>3981</v>
      </c>
      <c r="G40" s="380" t="s">
        <v>3887</v>
      </c>
      <c r="H40" s="385">
        <v>22</v>
      </c>
      <c r="I40" s="566">
        <v>192099</v>
      </c>
      <c r="J40" s="572">
        <f t="shared" si="1"/>
        <v>4226178</v>
      </c>
      <c r="K40" s="357"/>
    </row>
    <row r="41" spans="1:11" ht="20.100000000000001" customHeight="1" x14ac:dyDescent="0.3">
      <c r="A41" s="347"/>
      <c r="B41" s="362"/>
      <c r="C41" s="383">
        <v>26</v>
      </c>
      <c r="D41" s="382">
        <v>4.05</v>
      </c>
      <c r="E41" s="380">
        <v>12501</v>
      </c>
      <c r="F41" s="384" t="s">
        <v>3980</v>
      </c>
      <c r="G41" s="380" t="s">
        <v>3887</v>
      </c>
      <c r="H41" s="385">
        <v>22</v>
      </c>
      <c r="I41" s="566">
        <v>147553</v>
      </c>
      <c r="J41" s="572">
        <f t="shared" si="1"/>
        <v>3246166</v>
      </c>
      <c r="K41" s="357"/>
    </row>
    <row r="42" spans="1:11" ht="20.100000000000001" customHeight="1" x14ac:dyDescent="0.3">
      <c r="A42" s="347"/>
      <c r="B42" s="362"/>
      <c r="C42" s="383">
        <v>27</v>
      </c>
      <c r="D42" s="382">
        <v>4.0599999999999996</v>
      </c>
      <c r="E42" s="380">
        <v>10909</v>
      </c>
      <c r="F42" s="381" t="s">
        <v>3979</v>
      </c>
      <c r="G42" s="380" t="s">
        <v>3887</v>
      </c>
      <c r="H42" s="385">
        <v>22</v>
      </c>
      <c r="I42" s="566">
        <v>242365</v>
      </c>
      <c r="J42" s="572">
        <f t="shared" si="1"/>
        <v>5332030</v>
      </c>
      <c r="K42" s="357"/>
    </row>
    <row r="43" spans="1:11" ht="20.100000000000001" customHeight="1" x14ac:dyDescent="0.3">
      <c r="A43" s="347"/>
      <c r="B43" s="362"/>
      <c r="C43" s="383">
        <v>28</v>
      </c>
      <c r="D43" s="382">
        <v>4.07</v>
      </c>
      <c r="E43" s="380">
        <v>19249</v>
      </c>
      <c r="F43" s="381" t="s">
        <v>3978</v>
      </c>
      <c r="G43" s="380" t="s">
        <v>3887</v>
      </c>
      <c r="H43" s="385">
        <v>22</v>
      </c>
      <c r="I43" s="566">
        <v>200390</v>
      </c>
      <c r="J43" s="572">
        <f t="shared" si="1"/>
        <v>4408580</v>
      </c>
      <c r="K43" s="357"/>
    </row>
    <row r="44" spans="1:11" ht="20.100000000000001" customHeight="1" x14ac:dyDescent="0.3">
      <c r="A44" s="347"/>
      <c r="B44" s="362"/>
      <c r="C44" s="437" t="s">
        <v>3977</v>
      </c>
      <c r="D44" s="438"/>
      <c r="E44" s="438"/>
      <c r="F44" s="439"/>
      <c r="G44" s="442"/>
      <c r="H44" s="443"/>
      <c r="I44" s="567"/>
      <c r="J44" s="567"/>
      <c r="K44" s="357"/>
    </row>
    <row r="45" spans="1:11" ht="20.100000000000001" customHeight="1" x14ac:dyDescent="0.3">
      <c r="A45" s="347"/>
      <c r="B45" s="362"/>
      <c r="C45" s="438"/>
      <c r="D45" s="438" t="s">
        <v>3976</v>
      </c>
      <c r="E45" s="438"/>
      <c r="F45" s="438"/>
      <c r="G45" s="442"/>
      <c r="H45" s="443"/>
      <c r="I45" s="567"/>
      <c r="J45" s="567"/>
      <c r="K45" s="357"/>
    </row>
    <row r="46" spans="1:11" ht="20.100000000000001" customHeight="1" x14ac:dyDescent="0.3">
      <c r="A46" s="347"/>
      <c r="B46" s="362"/>
      <c r="C46" s="386">
        <v>29</v>
      </c>
      <c r="D46" s="382">
        <v>5.01</v>
      </c>
      <c r="E46" s="380">
        <v>10685</v>
      </c>
      <c r="F46" s="381" t="s">
        <v>3975</v>
      </c>
      <c r="G46" s="380" t="s">
        <v>3952</v>
      </c>
      <c r="H46" s="385">
        <v>34</v>
      </c>
      <c r="I46" s="566">
        <v>107414</v>
      </c>
      <c r="J46" s="572">
        <f t="shared" ref="J46:J99" si="2">ROUND(I46*H46,0)</f>
        <v>3652076</v>
      </c>
      <c r="K46" s="357"/>
    </row>
    <row r="47" spans="1:11" ht="20.100000000000001" customHeight="1" x14ac:dyDescent="0.3">
      <c r="A47" s="347"/>
      <c r="B47" s="362"/>
      <c r="C47" s="386">
        <v>30</v>
      </c>
      <c r="D47" s="382">
        <v>5.0199999999999996</v>
      </c>
      <c r="E47" s="380">
        <v>11147</v>
      </c>
      <c r="F47" s="381" t="s">
        <v>3974</v>
      </c>
      <c r="G47" s="380" t="s">
        <v>3952</v>
      </c>
      <c r="H47" s="385">
        <v>56</v>
      </c>
      <c r="I47" s="566">
        <v>58552</v>
      </c>
      <c r="J47" s="572">
        <f t="shared" si="2"/>
        <v>3278912</v>
      </c>
      <c r="K47" s="357"/>
    </row>
    <row r="48" spans="1:11" ht="20.100000000000001" customHeight="1" x14ac:dyDescent="0.3">
      <c r="A48" s="347"/>
      <c r="B48" s="362"/>
      <c r="C48" s="585" t="s">
        <v>3973</v>
      </c>
      <c r="D48" s="586"/>
      <c r="E48" s="586"/>
      <c r="F48" s="444"/>
      <c r="G48" s="442"/>
      <c r="H48" s="443"/>
      <c r="I48" s="567"/>
      <c r="J48" s="567"/>
      <c r="K48" s="357"/>
    </row>
    <row r="49" spans="1:11" ht="20.100000000000001" customHeight="1" x14ac:dyDescent="0.3">
      <c r="A49" s="347"/>
      <c r="B49" s="362"/>
      <c r="C49" s="386">
        <v>31</v>
      </c>
      <c r="D49" s="382">
        <v>6.01</v>
      </c>
      <c r="E49" s="380">
        <v>14492</v>
      </c>
      <c r="F49" s="381" t="s">
        <v>3972</v>
      </c>
      <c r="G49" s="380" t="s">
        <v>3971</v>
      </c>
      <c r="H49" s="385">
        <v>64</v>
      </c>
      <c r="I49" s="566">
        <v>7918</v>
      </c>
      <c r="J49" s="572">
        <f t="shared" si="2"/>
        <v>506752</v>
      </c>
      <c r="K49" s="357"/>
    </row>
    <row r="50" spans="1:11" ht="20.100000000000001" customHeight="1" x14ac:dyDescent="0.3">
      <c r="A50" s="347"/>
      <c r="B50" s="362"/>
      <c r="C50" s="386">
        <v>32</v>
      </c>
      <c r="D50" s="382">
        <v>6.02</v>
      </c>
      <c r="E50" s="380">
        <v>13557</v>
      </c>
      <c r="F50" s="381" t="s">
        <v>3970</v>
      </c>
      <c r="G50" s="380" t="s">
        <v>3952</v>
      </c>
      <c r="H50" s="385">
        <v>45</v>
      </c>
      <c r="I50" s="566">
        <v>135894</v>
      </c>
      <c r="J50" s="572">
        <f t="shared" si="2"/>
        <v>6115230</v>
      </c>
      <c r="K50" s="357"/>
    </row>
    <row r="51" spans="1:11" ht="24.95" customHeight="1" x14ac:dyDescent="0.3">
      <c r="A51" s="347"/>
      <c r="B51" s="362"/>
      <c r="C51" s="437" t="s">
        <v>3969</v>
      </c>
      <c r="D51" s="438"/>
      <c r="E51" s="438"/>
      <c r="F51" s="439"/>
      <c r="G51" s="440"/>
      <c r="H51" s="440"/>
      <c r="I51" s="565"/>
      <c r="J51" s="565"/>
      <c r="K51" s="357"/>
    </row>
    <row r="52" spans="1:11" ht="20.100000000000001" customHeight="1" x14ac:dyDescent="0.3">
      <c r="A52" s="347"/>
      <c r="B52" s="362"/>
      <c r="C52" s="383">
        <v>33</v>
      </c>
      <c r="D52" s="382">
        <v>7.01</v>
      </c>
      <c r="E52" s="380">
        <v>16677</v>
      </c>
      <c r="F52" s="381" t="s">
        <v>3968</v>
      </c>
      <c r="G52" s="380" t="s">
        <v>3952</v>
      </c>
      <c r="H52" s="385">
        <v>12</v>
      </c>
      <c r="I52" s="566">
        <v>885879</v>
      </c>
      <c r="J52" s="572">
        <f t="shared" si="2"/>
        <v>10630548</v>
      </c>
      <c r="K52" s="357"/>
    </row>
    <row r="53" spans="1:11" ht="20.100000000000001" customHeight="1" x14ac:dyDescent="0.3">
      <c r="A53" s="347"/>
      <c r="B53" s="362"/>
      <c r="C53" s="383">
        <v>34</v>
      </c>
      <c r="D53" s="382">
        <v>7.02</v>
      </c>
      <c r="E53" s="380">
        <v>17345</v>
      </c>
      <c r="F53" s="381" t="s">
        <v>3967</v>
      </c>
      <c r="G53" s="380" t="s">
        <v>3952</v>
      </c>
      <c r="H53" s="385">
        <v>12</v>
      </c>
      <c r="I53" s="566">
        <v>95150</v>
      </c>
      <c r="J53" s="572">
        <f t="shared" si="2"/>
        <v>1141800</v>
      </c>
      <c r="K53" s="357"/>
    </row>
    <row r="54" spans="1:11" ht="20.100000000000001" customHeight="1" x14ac:dyDescent="0.3">
      <c r="A54" s="347"/>
      <c r="B54" s="362"/>
      <c r="C54" s="383">
        <v>35</v>
      </c>
      <c r="D54" s="382">
        <v>7.03</v>
      </c>
      <c r="E54" s="380">
        <v>16668</v>
      </c>
      <c r="F54" s="384" t="s">
        <v>3966</v>
      </c>
      <c r="G54" s="380" t="s">
        <v>9</v>
      </c>
      <c r="H54" s="385">
        <v>12</v>
      </c>
      <c r="I54" s="566">
        <v>928562</v>
      </c>
      <c r="J54" s="572">
        <f t="shared" si="2"/>
        <v>11142744</v>
      </c>
      <c r="K54" s="357"/>
    </row>
    <row r="55" spans="1:11" ht="20.100000000000001" customHeight="1" x14ac:dyDescent="0.3">
      <c r="A55" s="347"/>
      <c r="B55" s="362"/>
      <c r="C55" s="383">
        <v>36</v>
      </c>
      <c r="D55" s="382">
        <v>7.04</v>
      </c>
      <c r="E55" s="380">
        <v>10021</v>
      </c>
      <c r="F55" s="381" t="s">
        <v>3965</v>
      </c>
      <c r="G55" s="380" t="s">
        <v>3952</v>
      </c>
      <c r="H55" s="385">
        <v>12</v>
      </c>
      <c r="I55" s="566">
        <v>24020</v>
      </c>
      <c r="J55" s="572">
        <f t="shared" si="2"/>
        <v>288240</v>
      </c>
      <c r="K55" s="357"/>
    </row>
    <row r="56" spans="1:11" ht="20.100000000000001" customHeight="1" x14ac:dyDescent="0.3">
      <c r="A56" s="347"/>
      <c r="B56" s="362"/>
      <c r="C56" s="383">
        <v>37</v>
      </c>
      <c r="D56" s="382">
        <v>7.05</v>
      </c>
      <c r="E56" s="380">
        <v>13985</v>
      </c>
      <c r="F56" s="381" t="s">
        <v>3964</v>
      </c>
      <c r="G56" s="380" t="s">
        <v>3886</v>
      </c>
      <c r="H56" s="385">
        <v>12</v>
      </c>
      <c r="I56" s="566">
        <v>45142</v>
      </c>
      <c r="J56" s="572">
        <f t="shared" si="2"/>
        <v>541704</v>
      </c>
      <c r="K56" s="357"/>
    </row>
    <row r="57" spans="1:11" ht="20.100000000000001" customHeight="1" x14ac:dyDescent="0.3">
      <c r="A57" s="347"/>
      <c r="B57" s="362"/>
      <c r="C57" s="383">
        <v>38</v>
      </c>
      <c r="D57" s="382">
        <v>7.06</v>
      </c>
      <c r="E57" s="380">
        <v>10256</v>
      </c>
      <c r="F57" s="384" t="s">
        <v>3963</v>
      </c>
      <c r="G57" s="380" t="s">
        <v>9</v>
      </c>
      <c r="H57" s="385">
        <v>14</v>
      </c>
      <c r="I57" s="566">
        <v>12313</v>
      </c>
      <c r="J57" s="572">
        <f>ROUND(I57*H57,0)</f>
        <v>172382</v>
      </c>
      <c r="K57" s="357"/>
    </row>
    <row r="58" spans="1:11" ht="20.100000000000001" customHeight="1" x14ac:dyDescent="0.3">
      <c r="A58" s="347"/>
      <c r="B58" s="362"/>
      <c r="C58" s="383">
        <v>39</v>
      </c>
      <c r="D58" s="382">
        <v>7.07</v>
      </c>
      <c r="E58" s="380">
        <v>14528</v>
      </c>
      <c r="F58" s="381" t="s">
        <v>3962</v>
      </c>
      <c r="G58" s="380" t="s">
        <v>3917</v>
      </c>
      <c r="H58" s="385">
        <v>3</v>
      </c>
      <c r="I58" s="566">
        <v>4399834</v>
      </c>
      <c r="J58" s="572">
        <f t="shared" si="2"/>
        <v>13199502</v>
      </c>
      <c r="K58" s="357"/>
    </row>
    <row r="59" spans="1:11" ht="20.100000000000001" customHeight="1" x14ac:dyDescent="0.3">
      <c r="A59" s="347"/>
      <c r="B59" s="362"/>
      <c r="C59" s="383">
        <v>40</v>
      </c>
      <c r="D59" s="382">
        <v>7.08</v>
      </c>
      <c r="E59" s="380">
        <v>15788</v>
      </c>
      <c r="F59" s="381" t="s">
        <v>3961</v>
      </c>
      <c r="G59" s="380" t="s">
        <v>3917</v>
      </c>
      <c r="H59" s="385">
        <v>12</v>
      </c>
      <c r="I59" s="566">
        <v>1300720</v>
      </c>
      <c r="J59" s="572">
        <f t="shared" si="2"/>
        <v>15608640</v>
      </c>
      <c r="K59" s="357"/>
    </row>
    <row r="60" spans="1:11" ht="20.100000000000001" customHeight="1" x14ac:dyDescent="0.3">
      <c r="A60" s="347"/>
      <c r="B60" s="362"/>
      <c r="C60" s="383">
        <v>41</v>
      </c>
      <c r="D60" s="382">
        <v>7.09</v>
      </c>
      <c r="E60" s="380">
        <v>10851</v>
      </c>
      <c r="F60" s="384" t="s">
        <v>3960</v>
      </c>
      <c r="G60" s="380" t="s">
        <v>3957</v>
      </c>
      <c r="H60" s="385">
        <v>12</v>
      </c>
      <c r="I60" s="566">
        <v>800327</v>
      </c>
      <c r="J60" s="572">
        <f t="shared" si="2"/>
        <v>9603924</v>
      </c>
      <c r="K60" s="357"/>
    </row>
    <row r="61" spans="1:11" ht="20.100000000000001" customHeight="1" x14ac:dyDescent="0.3">
      <c r="A61" s="347"/>
      <c r="B61" s="362"/>
      <c r="C61" s="383">
        <v>42</v>
      </c>
      <c r="D61" s="382">
        <v>7.1</v>
      </c>
      <c r="E61" s="380">
        <v>12198</v>
      </c>
      <c r="F61" s="384" t="s">
        <v>3959</v>
      </c>
      <c r="G61" s="380" t="s">
        <v>3886</v>
      </c>
      <c r="H61" s="385">
        <v>15</v>
      </c>
      <c r="I61" s="566">
        <v>30317</v>
      </c>
      <c r="J61" s="572">
        <f>ROUND(I61*H61,0)</f>
        <v>454755</v>
      </c>
      <c r="K61" s="357"/>
    </row>
    <row r="62" spans="1:11" ht="20.100000000000001" customHeight="1" x14ac:dyDescent="0.3">
      <c r="A62" s="347"/>
      <c r="B62" s="362"/>
      <c r="C62" s="383">
        <v>43</v>
      </c>
      <c r="D62" s="382">
        <v>7.11</v>
      </c>
      <c r="E62" s="380">
        <v>13030</v>
      </c>
      <c r="F62" s="384" t="s">
        <v>3958</v>
      </c>
      <c r="G62" s="380" t="s">
        <v>3957</v>
      </c>
      <c r="H62" s="385">
        <v>12</v>
      </c>
      <c r="I62" s="566">
        <v>271748</v>
      </c>
      <c r="J62" s="572">
        <f>ROUND(I62*H62,0)</f>
        <v>3260976</v>
      </c>
      <c r="K62" s="357"/>
    </row>
    <row r="63" spans="1:11" ht="20.100000000000001" customHeight="1" x14ac:dyDescent="0.3">
      <c r="A63" s="347"/>
      <c r="B63" s="362"/>
      <c r="C63" s="383">
        <v>44</v>
      </c>
      <c r="D63" s="382">
        <v>7.12</v>
      </c>
      <c r="E63" s="380">
        <v>13923</v>
      </c>
      <c r="F63" s="384" t="s">
        <v>3956</v>
      </c>
      <c r="G63" s="380" t="s">
        <v>8</v>
      </c>
      <c r="H63" s="385">
        <v>5</v>
      </c>
      <c r="I63" s="566">
        <v>774429</v>
      </c>
      <c r="J63" s="572">
        <f t="shared" si="2"/>
        <v>3872145</v>
      </c>
      <c r="K63" s="357"/>
    </row>
    <row r="64" spans="1:11" ht="20.100000000000001" customHeight="1" x14ac:dyDescent="0.3">
      <c r="A64" s="347"/>
      <c r="B64" s="362"/>
      <c r="C64" s="383">
        <v>45</v>
      </c>
      <c r="D64" s="382">
        <v>7.13</v>
      </c>
      <c r="E64" s="380">
        <v>12801</v>
      </c>
      <c r="F64" s="384" t="s">
        <v>3955</v>
      </c>
      <c r="G64" s="380" t="s">
        <v>9</v>
      </c>
      <c r="H64" s="385">
        <v>42</v>
      </c>
      <c r="I64" s="566">
        <v>42186</v>
      </c>
      <c r="J64" s="572">
        <f t="shared" si="2"/>
        <v>1771812</v>
      </c>
      <c r="K64" s="357"/>
    </row>
    <row r="65" spans="1:11" ht="20.100000000000001" customHeight="1" x14ac:dyDescent="0.3">
      <c r="A65" s="347"/>
      <c r="B65" s="362"/>
      <c r="C65" s="383">
        <v>46</v>
      </c>
      <c r="D65" s="382">
        <v>7.14</v>
      </c>
      <c r="E65" s="380">
        <v>13014</v>
      </c>
      <c r="F65" s="384" t="s">
        <v>3954</v>
      </c>
      <c r="G65" s="380" t="s">
        <v>8</v>
      </c>
      <c r="H65" s="385">
        <v>12</v>
      </c>
      <c r="I65" s="566">
        <v>1368133</v>
      </c>
      <c r="J65" s="572">
        <f t="shared" si="2"/>
        <v>16417596</v>
      </c>
      <c r="K65" s="357"/>
    </row>
    <row r="66" spans="1:11" ht="32.1" customHeight="1" x14ac:dyDescent="0.3">
      <c r="A66" s="347"/>
      <c r="B66" s="362"/>
      <c r="C66" s="383">
        <v>47</v>
      </c>
      <c r="D66" s="382">
        <v>7.15</v>
      </c>
      <c r="E66" s="380">
        <v>11151</v>
      </c>
      <c r="F66" s="381" t="s">
        <v>3953</v>
      </c>
      <c r="G66" s="380" t="s">
        <v>3952</v>
      </c>
      <c r="H66" s="385">
        <v>50</v>
      </c>
      <c r="I66" s="566">
        <v>44487</v>
      </c>
      <c r="J66" s="572">
        <f t="shared" si="2"/>
        <v>2224350</v>
      </c>
      <c r="K66" s="357"/>
    </row>
    <row r="67" spans="1:11" ht="30" customHeight="1" x14ac:dyDescent="0.3">
      <c r="A67" s="347"/>
      <c r="B67" s="362"/>
      <c r="C67" s="585" t="s">
        <v>3951</v>
      </c>
      <c r="D67" s="586"/>
      <c r="E67" s="586"/>
      <c r="F67" s="587"/>
      <c r="G67" s="440"/>
      <c r="H67" s="443"/>
      <c r="I67" s="565"/>
      <c r="J67" s="565"/>
      <c r="K67" s="357"/>
    </row>
    <row r="68" spans="1:11" ht="20.100000000000001" customHeight="1" x14ac:dyDescent="0.3">
      <c r="A68" s="347"/>
      <c r="B68" s="362"/>
      <c r="C68" s="383">
        <v>48</v>
      </c>
      <c r="D68" s="382">
        <v>8.01</v>
      </c>
      <c r="E68" s="380">
        <v>14651</v>
      </c>
      <c r="F68" s="384" t="s">
        <v>3950</v>
      </c>
      <c r="G68" s="380" t="s">
        <v>8</v>
      </c>
      <c r="H68" s="385">
        <v>3</v>
      </c>
      <c r="I68" s="566">
        <v>772365</v>
      </c>
      <c r="J68" s="572">
        <f t="shared" si="2"/>
        <v>2317095</v>
      </c>
      <c r="K68" s="357"/>
    </row>
    <row r="69" spans="1:11" ht="20.100000000000001" customHeight="1" x14ac:dyDescent="0.3">
      <c r="A69" s="347"/>
      <c r="B69" s="362"/>
      <c r="C69" s="383">
        <v>49</v>
      </c>
      <c r="D69" s="382">
        <v>8.02</v>
      </c>
      <c r="E69" s="380">
        <v>16067</v>
      </c>
      <c r="F69" s="384" t="s">
        <v>3949</v>
      </c>
      <c r="G69" s="380" t="s">
        <v>8</v>
      </c>
      <c r="H69" s="385">
        <v>1</v>
      </c>
      <c r="I69" s="566">
        <v>7370464</v>
      </c>
      <c r="J69" s="572">
        <f t="shared" si="2"/>
        <v>7370464</v>
      </c>
      <c r="K69" s="357"/>
    </row>
    <row r="70" spans="1:11" ht="20.100000000000001" customHeight="1" x14ac:dyDescent="0.3">
      <c r="A70" s="347"/>
      <c r="B70" s="362"/>
      <c r="C70" s="383">
        <v>50</v>
      </c>
      <c r="D70" s="382">
        <v>8.0299999999999994</v>
      </c>
      <c r="E70" s="380">
        <v>16069</v>
      </c>
      <c r="F70" s="384" t="s">
        <v>3948</v>
      </c>
      <c r="G70" s="380" t="s">
        <v>8</v>
      </c>
      <c r="H70" s="385">
        <v>2</v>
      </c>
      <c r="I70" s="566">
        <v>7287242</v>
      </c>
      <c r="J70" s="572">
        <f t="shared" si="2"/>
        <v>14574484</v>
      </c>
      <c r="K70" s="357"/>
    </row>
    <row r="71" spans="1:11" ht="20.100000000000001" customHeight="1" x14ac:dyDescent="0.3">
      <c r="A71" s="347"/>
      <c r="B71" s="362"/>
      <c r="C71" s="383">
        <v>51</v>
      </c>
      <c r="D71" s="382">
        <v>8.0399999999999991</v>
      </c>
      <c r="E71" s="380">
        <v>16071</v>
      </c>
      <c r="F71" s="384" t="s">
        <v>3947</v>
      </c>
      <c r="G71" s="380" t="s">
        <v>8</v>
      </c>
      <c r="H71" s="385">
        <v>2</v>
      </c>
      <c r="I71" s="566">
        <v>8932179</v>
      </c>
      <c r="J71" s="572">
        <f t="shared" si="2"/>
        <v>17864358</v>
      </c>
      <c r="K71" s="357"/>
    </row>
    <row r="72" spans="1:11" ht="20.100000000000001" customHeight="1" x14ac:dyDescent="0.3">
      <c r="A72" s="347"/>
      <c r="B72" s="362"/>
      <c r="C72" s="383">
        <v>52</v>
      </c>
      <c r="D72" s="382">
        <v>8.0500000000000007</v>
      </c>
      <c r="E72" s="380">
        <v>14617</v>
      </c>
      <c r="F72" s="381" t="s">
        <v>3946</v>
      </c>
      <c r="G72" s="380" t="s">
        <v>8</v>
      </c>
      <c r="H72" s="385">
        <v>2</v>
      </c>
      <c r="I72" s="566">
        <v>145397</v>
      </c>
      <c r="J72" s="572">
        <f t="shared" si="2"/>
        <v>290794</v>
      </c>
      <c r="K72" s="357"/>
    </row>
    <row r="73" spans="1:11" ht="20.100000000000001" customHeight="1" x14ac:dyDescent="0.3">
      <c r="A73" s="347"/>
      <c r="B73" s="362"/>
      <c r="C73" s="383">
        <v>53</v>
      </c>
      <c r="D73" s="382">
        <v>8.06</v>
      </c>
      <c r="E73" s="380">
        <v>14785</v>
      </c>
      <c r="F73" s="381" t="s">
        <v>3945</v>
      </c>
      <c r="G73" s="380" t="s">
        <v>8</v>
      </c>
      <c r="H73" s="385">
        <v>3</v>
      </c>
      <c r="I73" s="561">
        <v>161562</v>
      </c>
      <c r="J73" s="572">
        <f t="shared" si="2"/>
        <v>484686</v>
      </c>
      <c r="K73" s="357"/>
    </row>
    <row r="74" spans="1:11" ht="20.100000000000001" customHeight="1" x14ac:dyDescent="0.3">
      <c r="A74" s="347"/>
      <c r="B74" s="362"/>
      <c r="C74" s="383">
        <v>54</v>
      </c>
      <c r="D74" s="382">
        <v>8.07</v>
      </c>
      <c r="E74" s="380">
        <v>14697</v>
      </c>
      <c r="F74" s="381" t="s">
        <v>3944</v>
      </c>
      <c r="G74" s="380" t="s">
        <v>8</v>
      </c>
      <c r="H74" s="385">
        <v>2</v>
      </c>
      <c r="I74" s="566">
        <v>1470990</v>
      </c>
      <c r="J74" s="572">
        <f t="shared" si="2"/>
        <v>2941980</v>
      </c>
      <c r="K74" s="357"/>
    </row>
    <row r="75" spans="1:11" ht="20.100000000000001" customHeight="1" x14ac:dyDescent="0.3">
      <c r="A75" s="347"/>
      <c r="B75" s="362"/>
      <c r="C75" s="383">
        <v>55</v>
      </c>
      <c r="D75" s="382">
        <v>8.08</v>
      </c>
      <c r="E75" s="380">
        <v>14771</v>
      </c>
      <c r="F75" s="384" t="s">
        <v>3943</v>
      </c>
      <c r="G75" s="380" t="s">
        <v>8</v>
      </c>
      <c r="H75" s="385">
        <v>2</v>
      </c>
      <c r="I75" s="561">
        <v>2570519</v>
      </c>
      <c r="J75" s="572">
        <f t="shared" si="2"/>
        <v>5141038</v>
      </c>
      <c r="K75" s="357"/>
    </row>
    <row r="76" spans="1:11" ht="20.100000000000001" customHeight="1" x14ac:dyDescent="0.3">
      <c r="A76" s="347"/>
      <c r="B76" s="362"/>
      <c r="C76" s="383">
        <v>56</v>
      </c>
      <c r="D76" s="382">
        <v>8.09</v>
      </c>
      <c r="E76" s="380">
        <v>16070</v>
      </c>
      <c r="F76" s="384" t="s">
        <v>3942</v>
      </c>
      <c r="G76" s="380" t="s">
        <v>8</v>
      </c>
      <c r="H76" s="385">
        <v>2</v>
      </c>
      <c r="I76" s="566">
        <v>22556962</v>
      </c>
      <c r="J76" s="572">
        <f t="shared" si="2"/>
        <v>45113924</v>
      </c>
      <c r="K76" s="357"/>
    </row>
    <row r="77" spans="1:11" ht="20.100000000000001" customHeight="1" x14ac:dyDescent="0.3">
      <c r="A77" s="347"/>
      <c r="B77" s="362"/>
      <c r="C77" s="383">
        <v>57</v>
      </c>
      <c r="D77" s="382">
        <v>8.1</v>
      </c>
      <c r="E77" s="380">
        <v>14624</v>
      </c>
      <c r="F77" s="381" t="s">
        <v>3941</v>
      </c>
      <c r="G77" s="380" t="s">
        <v>8</v>
      </c>
      <c r="H77" s="385">
        <v>3</v>
      </c>
      <c r="I77" s="566">
        <v>266171</v>
      </c>
      <c r="J77" s="572">
        <f t="shared" si="2"/>
        <v>798513</v>
      </c>
      <c r="K77" s="357"/>
    </row>
    <row r="78" spans="1:11" ht="20.100000000000001" customHeight="1" x14ac:dyDescent="0.3">
      <c r="A78" s="347"/>
      <c r="B78" s="362"/>
      <c r="C78" s="383">
        <v>58</v>
      </c>
      <c r="D78" s="382">
        <v>8.11</v>
      </c>
      <c r="E78" s="380">
        <v>14619</v>
      </c>
      <c r="F78" s="381" t="s">
        <v>3940</v>
      </c>
      <c r="G78" s="380" t="s">
        <v>3924</v>
      </c>
      <c r="H78" s="385">
        <v>2</v>
      </c>
      <c r="I78" s="566">
        <v>3173988</v>
      </c>
      <c r="J78" s="572">
        <f t="shared" si="2"/>
        <v>6347976</v>
      </c>
      <c r="K78" s="357"/>
    </row>
    <row r="79" spans="1:11" ht="20.100000000000001" customHeight="1" x14ac:dyDescent="0.3">
      <c r="A79" s="347"/>
      <c r="B79" s="362"/>
      <c r="C79" s="383">
        <v>59</v>
      </c>
      <c r="D79" s="382">
        <v>8.1199999999999992</v>
      </c>
      <c r="E79" s="380">
        <v>13959</v>
      </c>
      <c r="F79" s="381" t="s">
        <v>3939</v>
      </c>
      <c r="G79" s="380" t="s">
        <v>3886</v>
      </c>
      <c r="H79" s="385">
        <v>1</v>
      </c>
      <c r="I79" s="566">
        <v>378925</v>
      </c>
      <c r="J79" s="572">
        <f t="shared" si="2"/>
        <v>378925</v>
      </c>
      <c r="K79" s="357"/>
    </row>
    <row r="80" spans="1:11" ht="20.100000000000001" customHeight="1" x14ac:dyDescent="0.3">
      <c r="A80" s="347"/>
      <c r="B80" s="362"/>
      <c r="C80" s="383">
        <v>60</v>
      </c>
      <c r="D80" s="382">
        <v>8.1300000000000008</v>
      </c>
      <c r="E80" s="380">
        <v>10226</v>
      </c>
      <c r="F80" s="384" t="s">
        <v>3938</v>
      </c>
      <c r="G80" s="380" t="s">
        <v>8</v>
      </c>
      <c r="H80" s="385">
        <v>1</v>
      </c>
      <c r="I80" s="566">
        <v>3547205</v>
      </c>
      <c r="J80" s="572">
        <f t="shared" si="2"/>
        <v>3547205</v>
      </c>
      <c r="K80" s="357"/>
    </row>
    <row r="81" spans="1:11" ht="20.100000000000001" customHeight="1" x14ac:dyDescent="0.3">
      <c r="A81" s="347"/>
      <c r="B81" s="362"/>
      <c r="C81" s="383">
        <v>61</v>
      </c>
      <c r="D81" s="382">
        <v>8.14</v>
      </c>
      <c r="E81" s="380">
        <v>10945</v>
      </c>
      <c r="F81" s="384" t="s">
        <v>3937</v>
      </c>
      <c r="G81" s="380" t="s">
        <v>3886</v>
      </c>
      <c r="H81" s="385">
        <v>8</v>
      </c>
      <c r="I81" s="566">
        <v>943955</v>
      </c>
      <c r="J81" s="572">
        <f t="shared" si="2"/>
        <v>7551640</v>
      </c>
      <c r="K81" s="357"/>
    </row>
    <row r="82" spans="1:11" ht="20.100000000000001" customHeight="1" x14ac:dyDescent="0.3">
      <c r="A82" s="347"/>
      <c r="B82" s="362"/>
      <c r="C82" s="383">
        <v>62</v>
      </c>
      <c r="D82" s="382">
        <v>8.15</v>
      </c>
      <c r="E82" s="380">
        <v>14650</v>
      </c>
      <c r="F82" s="384" t="s">
        <v>3936</v>
      </c>
      <c r="G82" s="380" t="s">
        <v>8</v>
      </c>
      <c r="H82" s="385">
        <v>6</v>
      </c>
      <c r="I82" s="566">
        <v>533295</v>
      </c>
      <c r="J82" s="572">
        <f t="shared" si="2"/>
        <v>3199770</v>
      </c>
      <c r="K82" s="357"/>
    </row>
    <row r="83" spans="1:11" ht="20.100000000000001" customHeight="1" x14ac:dyDescent="0.3">
      <c r="A83" s="347"/>
      <c r="B83" s="362"/>
      <c r="C83" s="383">
        <v>63</v>
      </c>
      <c r="D83" s="382">
        <v>8.16</v>
      </c>
      <c r="E83" s="380">
        <v>10313</v>
      </c>
      <c r="F83" s="381" t="s">
        <v>3935</v>
      </c>
      <c r="G83" s="380" t="s">
        <v>3924</v>
      </c>
      <c r="H83" s="385">
        <v>12</v>
      </c>
      <c r="I83" s="566">
        <v>495344</v>
      </c>
      <c r="J83" s="572">
        <f t="shared" si="2"/>
        <v>5944128</v>
      </c>
      <c r="K83" s="357"/>
    </row>
    <row r="84" spans="1:11" ht="20.100000000000001" customHeight="1" x14ac:dyDescent="0.3">
      <c r="A84" s="347"/>
      <c r="B84" s="362"/>
      <c r="C84" s="383">
        <v>64</v>
      </c>
      <c r="D84" s="382">
        <v>8.17</v>
      </c>
      <c r="E84" s="380">
        <v>10086</v>
      </c>
      <c r="F84" s="381" t="s">
        <v>3934</v>
      </c>
      <c r="G84" s="380" t="s">
        <v>3924</v>
      </c>
      <c r="H84" s="385">
        <v>6</v>
      </c>
      <c r="I84" s="566">
        <v>1119383</v>
      </c>
      <c r="J84" s="572">
        <f t="shared" si="2"/>
        <v>6716298</v>
      </c>
      <c r="K84" s="357"/>
    </row>
    <row r="85" spans="1:11" ht="20.100000000000001" customHeight="1" x14ac:dyDescent="0.3">
      <c r="A85" s="347"/>
      <c r="B85" s="362"/>
      <c r="C85" s="383">
        <v>65</v>
      </c>
      <c r="D85" s="382">
        <v>8.18</v>
      </c>
      <c r="E85" s="380">
        <v>14887</v>
      </c>
      <c r="F85" s="381" t="s">
        <v>3933</v>
      </c>
      <c r="G85" s="380" t="s">
        <v>3924</v>
      </c>
      <c r="H85" s="385">
        <v>8</v>
      </c>
      <c r="I85" s="566">
        <v>582888</v>
      </c>
      <c r="J85" s="572">
        <f t="shared" si="2"/>
        <v>4663104</v>
      </c>
      <c r="K85" s="357"/>
    </row>
    <row r="86" spans="1:11" ht="20.100000000000001" customHeight="1" x14ac:dyDescent="0.3">
      <c r="A86" s="347"/>
      <c r="B86" s="362"/>
      <c r="C86" s="383">
        <v>66</v>
      </c>
      <c r="D86" s="382">
        <v>8.19</v>
      </c>
      <c r="E86" s="380">
        <v>10227</v>
      </c>
      <c r="F86" s="381" t="s">
        <v>3932</v>
      </c>
      <c r="G86" s="380" t="s">
        <v>3924</v>
      </c>
      <c r="H86" s="385">
        <v>2</v>
      </c>
      <c r="I86" s="566">
        <v>11962977</v>
      </c>
      <c r="J86" s="572">
        <f t="shared" si="2"/>
        <v>23925954</v>
      </c>
      <c r="K86" s="357"/>
    </row>
    <row r="87" spans="1:11" ht="20.100000000000001" customHeight="1" x14ac:dyDescent="0.3">
      <c r="A87" s="347"/>
      <c r="B87" s="362"/>
      <c r="C87" s="383">
        <v>67</v>
      </c>
      <c r="D87" s="382">
        <v>8.1999999999999993</v>
      </c>
      <c r="E87" s="380">
        <v>14705</v>
      </c>
      <c r="F87" s="384" t="s">
        <v>3931</v>
      </c>
      <c r="G87" s="380" t="s">
        <v>8</v>
      </c>
      <c r="H87" s="385">
        <v>2</v>
      </c>
      <c r="I87" s="566">
        <v>7518186</v>
      </c>
      <c r="J87" s="572">
        <f t="shared" si="2"/>
        <v>15036372</v>
      </c>
      <c r="K87" s="357"/>
    </row>
    <row r="88" spans="1:11" ht="20.100000000000001" customHeight="1" x14ac:dyDescent="0.3">
      <c r="A88" s="347"/>
      <c r="B88" s="362"/>
      <c r="C88" s="383">
        <v>68</v>
      </c>
      <c r="D88" s="382">
        <v>8.2100000000000009</v>
      </c>
      <c r="E88" s="380">
        <v>14714</v>
      </c>
      <c r="F88" s="384" t="s">
        <v>3930</v>
      </c>
      <c r="G88" s="380" t="s">
        <v>8</v>
      </c>
      <c r="H88" s="385">
        <v>3</v>
      </c>
      <c r="I88" s="566">
        <v>1572723</v>
      </c>
      <c r="J88" s="572">
        <f t="shared" si="2"/>
        <v>4718169</v>
      </c>
      <c r="K88" s="357"/>
    </row>
    <row r="89" spans="1:11" ht="20.100000000000001" customHeight="1" x14ac:dyDescent="0.3">
      <c r="A89" s="347"/>
      <c r="B89" s="362"/>
      <c r="C89" s="383">
        <v>69</v>
      </c>
      <c r="D89" s="382">
        <v>8.2200000000000006</v>
      </c>
      <c r="E89" s="380">
        <v>15816</v>
      </c>
      <c r="F89" s="381" t="s">
        <v>3929</v>
      </c>
      <c r="G89" s="380" t="s">
        <v>3924</v>
      </c>
      <c r="H89" s="385">
        <v>2</v>
      </c>
      <c r="I89" s="566">
        <v>4188614</v>
      </c>
      <c r="J89" s="572">
        <f t="shared" si="2"/>
        <v>8377228</v>
      </c>
      <c r="K89" s="357"/>
    </row>
    <row r="90" spans="1:11" ht="20.100000000000001" customHeight="1" x14ac:dyDescent="0.3">
      <c r="A90" s="347"/>
      <c r="B90" s="362"/>
      <c r="C90" s="383">
        <v>70</v>
      </c>
      <c r="D90" s="382">
        <v>8.23</v>
      </c>
      <c r="E90" s="380">
        <v>15814</v>
      </c>
      <c r="F90" s="381" t="s">
        <v>3928</v>
      </c>
      <c r="G90" s="380" t="s">
        <v>3924</v>
      </c>
      <c r="H90" s="385">
        <v>3</v>
      </c>
      <c r="I90" s="566">
        <v>2764639</v>
      </c>
      <c r="J90" s="572">
        <f t="shared" si="2"/>
        <v>8293917</v>
      </c>
      <c r="K90" s="357"/>
    </row>
    <row r="91" spans="1:11" ht="20.100000000000001" customHeight="1" x14ac:dyDescent="0.3">
      <c r="A91" s="347"/>
      <c r="B91" s="362"/>
      <c r="C91" s="383">
        <v>71</v>
      </c>
      <c r="D91" s="382">
        <v>8.2399999999999896</v>
      </c>
      <c r="E91" s="380">
        <v>11304</v>
      </c>
      <c r="F91" s="384" t="s">
        <v>3927</v>
      </c>
      <c r="G91" s="385" t="s">
        <v>8</v>
      </c>
      <c r="H91" s="385">
        <v>2</v>
      </c>
      <c r="I91" s="566">
        <v>338669</v>
      </c>
      <c r="J91" s="572">
        <f t="shared" si="2"/>
        <v>677338</v>
      </c>
      <c r="K91" s="357"/>
    </row>
    <row r="92" spans="1:11" ht="20.100000000000001" customHeight="1" x14ac:dyDescent="0.3">
      <c r="A92" s="347"/>
      <c r="B92" s="362"/>
      <c r="C92" s="383">
        <v>72</v>
      </c>
      <c r="D92" s="382">
        <v>8.2499999999999893</v>
      </c>
      <c r="E92" s="380">
        <v>14642</v>
      </c>
      <c r="F92" s="384" t="s">
        <v>3926</v>
      </c>
      <c r="G92" s="380" t="s">
        <v>3886</v>
      </c>
      <c r="H92" s="385">
        <v>7</v>
      </c>
      <c r="I92" s="566">
        <v>447399</v>
      </c>
      <c r="J92" s="572">
        <f t="shared" si="2"/>
        <v>3131793</v>
      </c>
      <c r="K92" s="357"/>
    </row>
    <row r="93" spans="1:11" ht="20.100000000000001" customHeight="1" x14ac:dyDescent="0.3">
      <c r="A93" s="347"/>
      <c r="B93" s="362"/>
      <c r="C93" s="383">
        <v>73</v>
      </c>
      <c r="D93" s="382">
        <v>8.2599999999999891</v>
      </c>
      <c r="E93" s="380">
        <v>16072</v>
      </c>
      <c r="F93" s="381" t="s">
        <v>3925</v>
      </c>
      <c r="G93" s="380" t="s">
        <v>3924</v>
      </c>
      <c r="H93" s="385">
        <v>3</v>
      </c>
      <c r="I93" s="566">
        <v>2383782</v>
      </c>
      <c r="J93" s="572">
        <f t="shared" si="2"/>
        <v>7151346</v>
      </c>
      <c r="K93" s="357"/>
    </row>
    <row r="94" spans="1:11" ht="20.100000000000001" customHeight="1" x14ac:dyDescent="0.3">
      <c r="A94" s="347"/>
      <c r="B94" s="362"/>
      <c r="C94" s="383">
        <v>74</v>
      </c>
      <c r="D94" s="382">
        <v>8.2699999999999907</v>
      </c>
      <c r="E94" s="380">
        <v>14773</v>
      </c>
      <c r="F94" s="384" t="s">
        <v>3923</v>
      </c>
      <c r="G94" s="380" t="s">
        <v>8</v>
      </c>
      <c r="H94" s="385">
        <v>3</v>
      </c>
      <c r="I94" s="566">
        <v>3023410</v>
      </c>
      <c r="J94" s="572">
        <f t="shared" si="2"/>
        <v>9070230</v>
      </c>
      <c r="K94" s="357"/>
    </row>
    <row r="95" spans="1:11" ht="20.100000000000001" customHeight="1" x14ac:dyDescent="0.3">
      <c r="A95" s="347"/>
      <c r="B95" s="362"/>
      <c r="C95" s="383">
        <v>75</v>
      </c>
      <c r="D95" s="382">
        <v>8.2799999999999905</v>
      </c>
      <c r="E95" s="380">
        <v>14678</v>
      </c>
      <c r="F95" s="381" t="s">
        <v>3922</v>
      </c>
      <c r="G95" s="380" t="s">
        <v>3917</v>
      </c>
      <c r="H95" s="385">
        <v>3</v>
      </c>
      <c r="I95" s="566">
        <v>569779</v>
      </c>
      <c r="J95" s="572">
        <f t="shared" si="2"/>
        <v>1709337</v>
      </c>
      <c r="K95" s="357"/>
    </row>
    <row r="96" spans="1:11" ht="20.100000000000001" customHeight="1" x14ac:dyDescent="0.3">
      <c r="A96" s="347"/>
      <c r="B96" s="362"/>
      <c r="C96" s="383">
        <v>76</v>
      </c>
      <c r="D96" s="382">
        <v>8.2899999999999903</v>
      </c>
      <c r="E96" s="380">
        <v>14681</v>
      </c>
      <c r="F96" s="381" t="s">
        <v>3921</v>
      </c>
      <c r="G96" s="380" t="s">
        <v>3917</v>
      </c>
      <c r="H96" s="385">
        <v>3</v>
      </c>
      <c r="I96" s="566">
        <v>561338</v>
      </c>
      <c r="J96" s="572">
        <f t="shared" si="2"/>
        <v>1684014</v>
      </c>
      <c r="K96" s="357"/>
    </row>
    <row r="97" spans="1:15" ht="20.100000000000001" customHeight="1" x14ac:dyDescent="0.3">
      <c r="A97" s="347"/>
      <c r="B97" s="362"/>
      <c r="C97" s="383">
        <v>77</v>
      </c>
      <c r="D97" s="382">
        <v>8.2999999999999901</v>
      </c>
      <c r="E97" s="380">
        <v>15650</v>
      </c>
      <c r="F97" s="381" t="s">
        <v>3920</v>
      </c>
      <c r="G97" s="380" t="s">
        <v>3917</v>
      </c>
      <c r="H97" s="385">
        <v>3</v>
      </c>
      <c r="I97" s="566">
        <v>698599</v>
      </c>
      <c r="J97" s="572">
        <f t="shared" si="2"/>
        <v>2095797</v>
      </c>
      <c r="K97" s="357"/>
    </row>
    <row r="98" spans="1:15" ht="20.100000000000001" customHeight="1" x14ac:dyDescent="0.3">
      <c r="A98" s="347"/>
      <c r="B98" s="362"/>
      <c r="C98" s="383">
        <v>78</v>
      </c>
      <c r="D98" s="382">
        <v>8.3099999999999898</v>
      </c>
      <c r="E98" s="380">
        <v>16803</v>
      </c>
      <c r="F98" s="381" t="s">
        <v>3919</v>
      </c>
      <c r="G98" s="380" t="s">
        <v>3917</v>
      </c>
      <c r="H98" s="385">
        <v>3</v>
      </c>
      <c r="I98" s="566">
        <v>1346786</v>
      </c>
      <c r="J98" s="572">
        <f t="shared" si="2"/>
        <v>4040358</v>
      </c>
      <c r="K98" s="357"/>
    </row>
    <row r="99" spans="1:15" ht="20.100000000000001" customHeight="1" x14ac:dyDescent="0.3">
      <c r="A99" s="347"/>
      <c r="B99" s="362"/>
      <c r="C99" s="383">
        <v>79</v>
      </c>
      <c r="D99" s="382">
        <v>8.3199999999999896</v>
      </c>
      <c r="E99" s="380">
        <v>16648</v>
      </c>
      <c r="F99" s="381" t="s">
        <v>3918</v>
      </c>
      <c r="G99" s="380" t="s">
        <v>3917</v>
      </c>
      <c r="H99" s="385">
        <v>3</v>
      </c>
      <c r="I99" s="566">
        <v>364063</v>
      </c>
      <c r="J99" s="572">
        <f t="shared" si="2"/>
        <v>1092189</v>
      </c>
      <c r="K99" s="357"/>
    </row>
    <row r="100" spans="1:15" s="333" customFormat="1" ht="15.75" x14ac:dyDescent="0.25">
      <c r="A100" s="366"/>
      <c r="B100" s="365"/>
      <c r="C100" s="376"/>
      <c r="D100" s="379"/>
      <c r="E100" s="376"/>
      <c r="F100" s="378"/>
      <c r="G100" s="377"/>
      <c r="H100" s="377"/>
      <c r="I100" s="568"/>
      <c r="J100" s="573"/>
      <c r="K100" s="364"/>
      <c r="O100" s="367"/>
    </row>
    <row r="101" spans="1:15" s="333" customFormat="1" ht="30" customHeight="1" x14ac:dyDescent="0.25">
      <c r="A101" s="366"/>
      <c r="B101" s="365"/>
      <c r="C101" s="373"/>
      <c r="D101" s="372"/>
      <c r="E101" s="373"/>
      <c r="F101" s="610" t="s">
        <v>3916</v>
      </c>
      <c r="G101" s="611"/>
      <c r="H101" s="611"/>
      <c r="I101" s="612"/>
      <c r="J101" s="574">
        <f>ROUND(SUM(J13:J99),0)</f>
        <v>417455645</v>
      </c>
      <c r="K101" s="364"/>
      <c r="O101" s="367"/>
    </row>
    <row r="102" spans="1:15" s="333" customFormat="1" ht="30" customHeight="1" x14ac:dyDescent="0.25">
      <c r="A102" s="366"/>
      <c r="B102" s="365"/>
      <c r="C102" s="373"/>
      <c r="D102" s="372"/>
      <c r="E102" s="373"/>
      <c r="F102" s="607" t="s">
        <v>3915</v>
      </c>
      <c r="G102" s="608"/>
      <c r="H102" s="608"/>
      <c r="I102" s="609"/>
      <c r="J102" s="575">
        <f>ROUND(J101*J112,0)</f>
        <v>118682640</v>
      </c>
      <c r="K102" s="364"/>
      <c r="O102" s="367"/>
    </row>
    <row r="103" spans="1:15" s="333" customFormat="1" ht="30" customHeight="1" thickBot="1" x14ac:dyDescent="0.3">
      <c r="A103" s="366"/>
      <c r="B103" s="365"/>
      <c r="C103" s="373"/>
      <c r="D103" s="375"/>
      <c r="E103" s="374"/>
      <c r="F103" s="613" t="s">
        <v>4059</v>
      </c>
      <c r="G103" s="614"/>
      <c r="H103" s="614"/>
      <c r="I103" s="580">
        <v>3.8357236731102293E-2</v>
      </c>
      <c r="J103" s="579">
        <f>+PRESUPUESTO!G21</f>
        <v>16012445</v>
      </c>
      <c r="K103" s="364"/>
      <c r="O103" s="367"/>
    </row>
    <row r="104" spans="1:15" s="333" customFormat="1" ht="30" customHeight="1" thickBot="1" x14ac:dyDescent="0.3">
      <c r="A104" s="366"/>
      <c r="B104" s="365"/>
      <c r="C104" s="373"/>
      <c r="D104" s="375"/>
      <c r="E104" s="374"/>
      <c r="F104" s="613" t="s">
        <v>4060</v>
      </c>
      <c r="G104" s="614"/>
      <c r="H104" s="614"/>
      <c r="I104" s="584">
        <v>5.3452327851501398E-2</v>
      </c>
      <c r="J104" s="579">
        <f>+PRESUPUESTO!G22</f>
        <v>22313976</v>
      </c>
      <c r="K104" s="364"/>
      <c r="O104" s="367"/>
    </row>
    <row r="105" spans="1:15" s="333" customFormat="1" ht="30" customHeight="1" x14ac:dyDescent="0.3">
      <c r="A105" s="366"/>
      <c r="B105" s="365"/>
      <c r="C105" s="373"/>
      <c r="D105" s="372"/>
      <c r="E105" s="373"/>
      <c r="F105" s="615" t="s">
        <v>4061</v>
      </c>
      <c r="G105" s="616"/>
      <c r="H105" s="616"/>
      <c r="I105" s="617"/>
      <c r="J105" s="576">
        <f>ROUND(SUM(J101:J104),0)</f>
        <v>574464706</v>
      </c>
      <c r="K105" s="364"/>
      <c r="L105" s="546"/>
      <c r="M105" s="547"/>
      <c r="O105" s="367"/>
    </row>
    <row r="106" spans="1:15" s="333" customFormat="1" thickBot="1" x14ac:dyDescent="0.3">
      <c r="A106" s="366"/>
      <c r="B106" s="365"/>
      <c r="C106" s="373"/>
      <c r="D106" s="372"/>
      <c r="E106" s="370"/>
      <c r="F106" s="371"/>
      <c r="G106" s="370"/>
      <c r="H106" s="372"/>
      <c r="I106" s="569"/>
      <c r="J106" s="573"/>
      <c r="K106" s="364"/>
      <c r="O106" s="367"/>
    </row>
    <row r="107" spans="1:15" s="333" customFormat="1" ht="15.75" x14ac:dyDescent="0.25">
      <c r="A107" s="366"/>
      <c r="B107" s="365"/>
      <c r="C107" s="624" t="s">
        <v>3914</v>
      </c>
      <c r="D107" s="625"/>
      <c r="E107" s="625"/>
      <c r="F107" s="625"/>
      <c r="G107" s="625"/>
      <c r="H107" s="625"/>
      <c r="I107" s="625"/>
      <c r="J107" s="626"/>
      <c r="K107" s="369"/>
      <c r="L107" s="548"/>
      <c r="O107" s="367"/>
    </row>
    <row r="108" spans="1:15" s="333" customFormat="1" ht="72" customHeight="1" x14ac:dyDescent="0.25">
      <c r="A108" s="366"/>
      <c r="B108" s="365"/>
      <c r="C108" s="618" t="s">
        <v>3913</v>
      </c>
      <c r="D108" s="619"/>
      <c r="E108" s="619"/>
      <c r="F108" s="620"/>
      <c r="G108" s="621" t="s">
        <v>3888</v>
      </c>
      <c r="H108" s="621"/>
      <c r="I108" s="621"/>
      <c r="J108" s="577" t="s">
        <v>3889</v>
      </c>
      <c r="K108" s="368"/>
      <c r="O108" s="367"/>
    </row>
    <row r="109" spans="1:15" s="333" customFormat="1" ht="48.75" customHeight="1" x14ac:dyDescent="0.25">
      <c r="A109" s="366"/>
      <c r="B109" s="365"/>
      <c r="C109" s="618" t="s">
        <v>3912</v>
      </c>
      <c r="D109" s="619"/>
      <c r="E109" s="619"/>
      <c r="F109" s="620"/>
      <c r="G109" s="596" t="s">
        <v>91</v>
      </c>
      <c r="H109" s="596"/>
      <c r="I109" s="570" t="s">
        <v>3890</v>
      </c>
      <c r="J109" s="578">
        <f>+'AIU '!K69</f>
        <v>0.23430000000000001</v>
      </c>
      <c r="K109" s="368"/>
      <c r="O109" s="367"/>
    </row>
    <row r="110" spans="1:15" s="333" customFormat="1" ht="30" customHeight="1" x14ac:dyDescent="0.25">
      <c r="A110" s="366"/>
      <c r="B110" s="365"/>
      <c r="C110" s="618" t="s">
        <v>3911</v>
      </c>
      <c r="D110" s="619"/>
      <c r="E110" s="619"/>
      <c r="F110" s="620"/>
      <c r="G110" s="622" t="s">
        <v>3910</v>
      </c>
      <c r="H110" s="623"/>
      <c r="I110" s="570" t="s">
        <v>3891</v>
      </c>
      <c r="J110" s="578">
        <f>+'AIU '!K70</f>
        <v>0.01</v>
      </c>
      <c r="K110" s="368"/>
      <c r="O110" s="367"/>
    </row>
    <row r="111" spans="1:15" s="334" customFormat="1" ht="25.5" customHeight="1" x14ac:dyDescent="0.25">
      <c r="A111" s="366"/>
      <c r="B111" s="365"/>
      <c r="C111" s="599" t="s">
        <v>3909</v>
      </c>
      <c r="D111" s="600"/>
      <c r="E111" s="600"/>
      <c r="F111" s="601"/>
      <c r="G111" s="595" t="s">
        <v>95</v>
      </c>
      <c r="H111" s="596"/>
      <c r="I111" s="570" t="s">
        <v>3892</v>
      </c>
      <c r="J111" s="578">
        <f>+'AIU '!K71</f>
        <v>0.04</v>
      </c>
      <c r="K111" s="364"/>
      <c r="O111" s="363"/>
    </row>
    <row r="112" spans="1:15" s="334" customFormat="1" ht="15.75" x14ac:dyDescent="0.25">
      <c r="A112" s="366"/>
      <c r="B112" s="365"/>
      <c r="C112" s="604"/>
      <c r="D112" s="605"/>
      <c r="E112" s="605"/>
      <c r="F112" s="606"/>
      <c r="G112" s="602" t="s">
        <v>3893</v>
      </c>
      <c r="H112" s="603"/>
      <c r="I112" s="570" t="s">
        <v>3894</v>
      </c>
      <c r="J112" s="578">
        <f>SUM(J109:J111)</f>
        <v>0.2843</v>
      </c>
      <c r="K112" s="364"/>
      <c r="O112" s="363"/>
    </row>
    <row r="113" spans="1:11" ht="17.25" thickBot="1" x14ac:dyDescent="0.35">
      <c r="A113" s="347"/>
      <c r="B113" s="362"/>
      <c r="C113" s="361"/>
      <c r="D113" s="360"/>
      <c r="E113" s="359"/>
      <c r="F113" s="358"/>
      <c r="G113" s="597"/>
      <c r="H113" s="597"/>
      <c r="I113" s="597"/>
      <c r="J113" s="598"/>
      <c r="K113" s="357"/>
    </row>
    <row r="114" spans="1:11" ht="17.25" thickBot="1" x14ac:dyDescent="0.35">
      <c r="A114" s="347"/>
      <c r="B114" s="356"/>
      <c r="C114" s="352"/>
      <c r="D114" s="355"/>
      <c r="E114" s="353"/>
      <c r="F114" s="354"/>
      <c r="G114" s="353"/>
      <c r="H114" s="353"/>
      <c r="I114" s="571"/>
      <c r="J114" s="571"/>
      <c r="K114" s="351"/>
    </row>
    <row r="115" spans="1:11" ht="17.25" thickTop="1" x14ac:dyDescent="0.3">
      <c r="A115" s="347"/>
      <c r="B115" s="347"/>
      <c r="C115" s="347"/>
      <c r="D115" s="350"/>
      <c r="E115" s="348"/>
      <c r="F115" s="349"/>
      <c r="G115" s="348"/>
      <c r="H115" s="348"/>
      <c r="I115" s="562"/>
      <c r="J115" s="562"/>
      <c r="K115" s="347"/>
    </row>
  </sheetData>
  <mergeCells count="25">
    <mergeCell ref="C110:F110"/>
    <mergeCell ref="G110:H110"/>
    <mergeCell ref="C107:J107"/>
    <mergeCell ref="F103:H103"/>
    <mergeCell ref="C109:F109"/>
    <mergeCell ref="G109:H109"/>
    <mergeCell ref="F102:I102"/>
    <mergeCell ref="F101:I101"/>
    <mergeCell ref="F104:H104"/>
    <mergeCell ref="F105:I105"/>
    <mergeCell ref="C108:F108"/>
    <mergeCell ref="G108:I108"/>
    <mergeCell ref="G111:H111"/>
    <mergeCell ref="G113:J113"/>
    <mergeCell ref="C111:F111"/>
    <mergeCell ref="G112:H112"/>
    <mergeCell ref="C112:F112"/>
    <mergeCell ref="C67:F67"/>
    <mergeCell ref="C48:E48"/>
    <mergeCell ref="C10:J10"/>
    <mergeCell ref="C3:E3"/>
    <mergeCell ref="C5:J5"/>
    <mergeCell ref="C6:J6"/>
    <mergeCell ref="C7:J8"/>
    <mergeCell ref="C9:J9"/>
  </mergeCells>
  <conditionalFormatting sqref="F101">
    <cfRule type="duplicateValues" dxfId="0" priority="1" stopIfTrue="1"/>
  </conditionalFormatting>
  <pageMargins left="0.11811023622047245" right="0.11811023622047245" top="0.15748031496062992" bottom="0.15748031496062992" header="0.31496062992125984" footer="0.31496062992125984"/>
  <pageSetup scale="4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E1E69-C3B6-4767-B362-E3AFB597D540}">
  <dimension ref="A1:H25"/>
  <sheetViews>
    <sheetView showGridLines="0" topLeftCell="A14" zoomScaleNormal="100" workbookViewId="0">
      <selection activeCell="C27" sqref="C27"/>
    </sheetView>
  </sheetViews>
  <sheetFormatPr baseColWidth="10" defaultColWidth="11.42578125" defaultRowHeight="15" x14ac:dyDescent="0.25"/>
  <cols>
    <col min="1" max="1" width="4.28515625" customWidth="1"/>
    <col min="2" max="3" width="20.7109375" customWidth="1"/>
    <col min="4" max="4" width="34" customWidth="1"/>
    <col min="5" max="5" width="20.7109375" customWidth="1"/>
    <col min="6" max="6" width="30.7109375" customWidth="1"/>
    <col min="7" max="7" width="20.7109375" customWidth="1"/>
    <col min="8" max="8" width="21.42578125" bestFit="1" customWidth="1"/>
  </cols>
  <sheetData>
    <row r="1" spans="1:7" ht="22.5" customHeight="1" thickBot="1" x14ac:dyDescent="0.3"/>
    <row r="2" spans="1:7" x14ac:dyDescent="0.25">
      <c r="B2" s="646" t="s">
        <v>0</v>
      </c>
      <c r="C2" s="647"/>
      <c r="D2" s="14" t="s">
        <v>3879</v>
      </c>
      <c r="E2" s="647" t="s">
        <v>1</v>
      </c>
      <c r="F2" s="648"/>
      <c r="G2" s="649"/>
    </row>
    <row r="3" spans="1:7" x14ac:dyDescent="0.25">
      <c r="B3" s="652"/>
      <c r="C3" s="653"/>
      <c r="D3" s="15">
        <v>2025</v>
      </c>
      <c r="E3" s="653" t="s">
        <v>2</v>
      </c>
      <c r="F3" s="654"/>
      <c r="G3" s="650"/>
    </row>
    <row r="4" spans="1:7" x14ac:dyDescent="0.25">
      <c r="B4" s="655" t="s">
        <v>3906</v>
      </c>
      <c r="C4" s="656"/>
      <c r="D4" s="656"/>
      <c r="E4" s="656"/>
      <c r="F4" s="656"/>
      <c r="G4" s="650"/>
    </row>
    <row r="5" spans="1:7" x14ac:dyDescent="0.25">
      <c r="B5" s="657"/>
      <c r="C5" s="658"/>
      <c r="D5" s="658"/>
      <c r="E5" s="658"/>
      <c r="F5" s="658"/>
      <c r="G5" s="650"/>
    </row>
    <row r="6" spans="1:7" x14ac:dyDescent="0.25">
      <c r="B6" s="659"/>
      <c r="C6" s="660"/>
      <c r="D6" s="660"/>
      <c r="E6" s="660"/>
      <c r="F6" s="660"/>
      <c r="G6" s="650"/>
    </row>
    <row r="7" spans="1:7" ht="15.75" thickBot="1" x14ac:dyDescent="0.3">
      <c r="B7" s="661" t="s">
        <v>11</v>
      </c>
      <c r="C7" s="662"/>
      <c r="D7" s="662"/>
      <c r="E7" s="662"/>
      <c r="F7" s="662"/>
      <c r="G7" s="651"/>
    </row>
    <row r="8" spans="1:7" ht="9.9499999999999993" customHeight="1" thickBot="1" x14ac:dyDescent="0.3">
      <c r="B8" s="16"/>
      <c r="C8" s="17"/>
      <c r="D8" s="17"/>
      <c r="E8" s="17"/>
      <c r="F8" s="17"/>
      <c r="G8" s="18"/>
    </row>
    <row r="9" spans="1:7" ht="15.75" customHeight="1" x14ac:dyDescent="0.25">
      <c r="B9" s="631" t="s">
        <v>4023</v>
      </c>
      <c r="C9" s="632"/>
      <c r="D9" s="637" t="s">
        <v>4058</v>
      </c>
      <c r="E9" s="638"/>
      <c r="F9" s="638"/>
      <c r="G9" s="639"/>
    </row>
    <row r="10" spans="1:7" x14ac:dyDescent="0.25">
      <c r="B10" s="633"/>
      <c r="C10" s="634"/>
      <c r="D10" s="640"/>
      <c r="E10" s="641"/>
      <c r="F10" s="641"/>
      <c r="G10" s="642"/>
    </row>
    <row r="11" spans="1:7" x14ac:dyDescent="0.25">
      <c r="B11" s="633"/>
      <c r="C11" s="634"/>
      <c r="D11" s="640"/>
      <c r="E11" s="641"/>
      <c r="F11" s="641"/>
      <c r="G11" s="642"/>
    </row>
    <row r="12" spans="1:7" ht="15.75" thickBot="1" x14ac:dyDescent="0.3">
      <c r="B12" s="635"/>
      <c r="C12" s="636"/>
      <c r="D12" s="643"/>
      <c r="E12" s="644"/>
      <c r="F12" s="644"/>
      <c r="G12" s="645"/>
    </row>
    <row r="13" spans="1:7" ht="9.9499999999999993" hidden="1" customHeight="1" thickBot="1" x14ac:dyDescent="0.3">
      <c r="B13" s="6"/>
      <c r="C13" s="7"/>
      <c r="D13" s="7"/>
      <c r="E13" s="7"/>
      <c r="F13" s="7"/>
      <c r="G13" s="8"/>
    </row>
    <row r="14" spans="1:7" ht="30.75" customHeight="1" thickBot="1" x14ac:dyDescent="0.3">
      <c r="B14" s="9"/>
      <c r="G14" s="10"/>
    </row>
    <row r="15" spans="1:7" ht="15.75" thickBot="1" x14ac:dyDescent="0.3">
      <c r="A15" s="21"/>
      <c r="B15" s="627" t="s">
        <v>18</v>
      </c>
      <c r="C15" s="628"/>
      <c r="D15" s="628"/>
      <c r="E15" s="628"/>
      <c r="F15" s="628"/>
      <c r="G15" s="337">
        <f>+'PRESUPUESTO OFICIAL (Entidad)'!J101</f>
        <v>417455645</v>
      </c>
    </row>
    <row r="16" spans="1:7" ht="9.9499999999999993" customHeight="1" thickBot="1" x14ac:dyDescent="0.3">
      <c r="A16" s="22"/>
      <c r="B16" s="19"/>
      <c r="C16" s="23"/>
      <c r="D16" s="23"/>
      <c r="E16" s="19"/>
      <c r="F16" s="23"/>
      <c r="G16" s="338"/>
    </row>
    <row r="17" spans="1:8" ht="15.75" thickBot="1" x14ac:dyDescent="0.3">
      <c r="A17" s="21"/>
      <c r="B17" s="627" t="s">
        <v>19</v>
      </c>
      <c r="C17" s="628"/>
      <c r="D17" s="628"/>
      <c r="E17" s="628"/>
      <c r="F17" s="36">
        <f>+'AIU '!K73</f>
        <v>0.2843</v>
      </c>
      <c r="G17" s="339">
        <f>F17*G15</f>
        <v>118682639.8735</v>
      </c>
    </row>
    <row r="18" spans="1:8" ht="9.9499999999999993" customHeight="1" thickBot="1" x14ac:dyDescent="0.3">
      <c r="A18" s="22"/>
      <c r="B18" s="19"/>
      <c r="C18" s="23"/>
      <c r="D18" s="23"/>
      <c r="E18" s="19"/>
      <c r="F18" s="23"/>
      <c r="G18" s="338"/>
    </row>
    <row r="19" spans="1:8" ht="15.75" customHeight="1" thickBot="1" x14ac:dyDescent="0.3">
      <c r="A19" s="21"/>
      <c r="B19" s="627" t="s">
        <v>20</v>
      </c>
      <c r="C19" s="628"/>
      <c r="D19" s="628"/>
      <c r="E19" s="628"/>
      <c r="F19" s="628"/>
      <c r="G19" s="340">
        <f>G15+G17</f>
        <v>536138284.87349999</v>
      </c>
    </row>
    <row r="20" spans="1:8" ht="9.9499999999999993" customHeight="1" thickBot="1" x14ac:dyDescent="0.3">
      <c r="A20" s="24"/>
      <c r="B20" s="20"/>
      <c r="C20" s="38"/>
      <c r="D20" s="38"/>
      <c r="E20" s="20"/>
      <c r="F20" s="38"/>
      <c r="G20" s="339"/>
    </row>
    <row r="21" spans="1:8" ht="15.75" customHeight="1" thickBot="1" x14ac:dyDescent="0.3">
      <c r="A21" s="21"/>
      <c r="B21" s="627" t="s">
        <v>21</v>
      </c>
      <c r="C21" s="628"/>
      <c r="D21" s="628"/>
      <c r="E21" s="628"/>
      <c r="F21" s="490">
        <v>3.8357236731102293E-2</v>
      </c>
      <c r="G21" s="337">
        <f>+'SST - AMBIENTAL'!M85</f>
        <v>16012445</v>
      </c>
      <c r="H21" s="581">
        <f>+G21*100/G15</f>
        <v>3.8357236731102295</v>
      </c>
    </row>
    <row r="22" spans="1:8" ht="15.75" customHeight="1" thickBot="1" x14ac:dyDescent="0.3">
      <c r="A22" s="21"/>
      <c r="B22" s="627" t="s">
        <v>22</v>
      </c>
      <c r="C22" s="628"/>
      <c r="D22" s="628"/>
      <c r="E22" s="628"/>
      <c r="F22" s="583">
        <v>5.3452327851501398E-2</v>
      </c>
      <c r="G22" s="337">
        <f>+'SOCIAL '!M52</f>
        <v>22313976</v>
      </c>
      <c r="H22" s="582">
        <f>+G22*100/G15</f>
        <v>5.3452327851501442</v>
      </c>
    </row>
    <row r="23" spans="1:8" ht="9.9499999999999993" customHeight="1" thickBot="1" x14ac:dyDescent="0.3">
      <c r="A23" s="24"/>
      <c r="B23" s="20"/>
      <c r="C23" s="38"/>
      <c r="D23" s="38"/>
      <c r="E23" s="20"/>
      <c r="F23" s="38"/>
      <c r="G23" s="39"/>
    </row>
    <row r="24" spans="1:8" ht="9.9499999999999993" customHeight="1" thickBot="1" x14ac:dyDescent="0.3">
      <c r="A24" s="23"/>
      <c r="B24" s="19"/>
      <c r="C24" s="23"/>
      <c r="D24" s="23"/>
      <c r="E24" s="19"/>
      <c r="F24" s="23"/>
      <c r="G24" s="35"/>
    </row>
    <row r="25" spans="1:8" ht="15.75" customHeight="1" thickBot="1" x14ac:dyDescent="0.3">
      <c r="A25" s="25"/>
      <c r="B25" s="629" t="s">
        <v>23</v>
      </c>
      <c r="C25" s="630"/>
      <c r="D25" s="630"/>
      <c r="E25" s="630"/>
      <c r="F25" s="630"/>
      <c r="G25" s="491">
        <f>G19+G21+G22</f>
        <v>574464705.87349999</v>
      </c>
      <c r="H25" s="331"/>
    </row>
  </sheetData>
  <mergeCells count="15">
    <mergeCell ref="B9:C12"/>
    <mergeCell ref="D9:G12"/>
    <mergeCell ref="B2:C2"/>
    <mergeCell ref="E2:F2"/>
    <mergeCell ref="G2:G7"/>
    <mergeCell ref="B3:C3"/>
    <mergeCell ref="E3:F3"/>
    <mergeCell ref="B4:F6"/>
    <mergeCell ref="B7:F7"/>
    <mergeCell ref="B15:F15"/>
    <mergeCell ref="B17:E17"/>
    <mergeCell ref="B19:F19"/>
    <mergeCell ref="B25:F25"/>
    <mergeCell ref="B21:E21"/>
    <mergeCell ref="B22:E2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6908A-4FEE-4F15-A66F-16545EDB8D1B}">
  <dimension ref="B1:N78"/>
  <sheetViews>
    <sheetView showGridLines="0" topLeftCell="B55" zoomScale="70" zoomScaleNormal="70" workbookViewId="0">
      <selection activeCell="E5" sqref="E5:K7"/>
    </sheetView>
  </sheetViews>
  <sheetFormatPr baseColWidth="10" defaultColWidth="11.42578125" defaultRowHeight="15" x14ac:dyDescent="0.25"/>
  <cols>
    <col min="1" max="1" width="4.28515625" customWidth="1"/>
    <col min="2" max="2" width="20.7109375" customWidth="1"/>
    <col min="3" max="3" width="59.28515625" customWidth="1"/>
    <col min="4" max="4" width="14.28515625" customWidth="1"/>
    <col min="5" max="5" width="19" customWidth="1"/>
    <col min="6" max="6" width="13.5703125" customWidth="1"/>
    <col min="7" max="7" width="18" customWidth="1"/>
    <col min="8" max="8" width="19.85546875" customWidth="1"/>
    <col min="9" max="9" width="24" customWidth="1"/>
    <col min="10" max="10" width="17.85546875" customWidth="1"/>
    <col min="11" max="11" width="33.5703125" customWidth="1"/>
    <col min="12" max="12" width="20.140625" customWidth="1"/>
    <col min="13" max="13" width="19.28515625" bestFit="1" customWidth="1"/>
    <col min="14" max="14" width="19.5703125" bestFit="1" customWidth="1"/>
  </cols>
  <sheetData>
    <row r="1" spans="2:14" ht="22.5" customHeight="1" thickBot="1" x14ac:dyDescent="0.3"/>
    <row r="2" spans="2:14" x14ac:dyDescent="0.25">
      <c r="B2" s="747" t="s">
        <v>3897</v>
      </c>
      <c r="C2" s="748"/>
      <c r="D2" s="748"/>
      <c r="E2" s="748"/>
      <c r="F2" s="748"/>
      <c r="G2" s="748"/>
      <c r="H2" s="748"/>
      <c r="I2" s="748"/>
      <c r="J2" s="748"/>
      <c r="K2" s="749"/>
    </row>
    <row r="3" spans="2:14" ht="15.75" thickBot="1" x14ac:dyDescent="0.3">
      <c r="B3" s="750"/>
      <c r="C3" s="751"/>
      <c r="D3" s="751"/>
      <c r="E3" s="751"/>
      <c r="F3" s="751"/>
      <c r="G3" s="751"/>
      <c r="H3" s="751"/>
      <c r="I3" s="751"/>
      <c r="J3" s="751"/>
      <c r="K3" s="752"/>
    </row>
    <row r="4" spans="2:14" ht="9.9499999999999993" customHeight="1" thickBot="1" x14ac:dyDescent="0.3">
      <c r="B4" s="1"/>
      <c r="C4" s="2"/>
      <c r="D4" s="2"/>
      <c r="E4" s="2"/>
      <c r="F4" s="2"/>
      <c r="G4" s="2"/>
      <c r="H4" s="2"/>
      <c r="I4" s="2"/>
      <c r="J4" s="2"/>
      <c r="K4" s="3"/>
    </row>
    <row r="5" spans="2:14" ht="16.5" customHeight="1" x14ac:dyDescent="0.25">
      <c r="B5" s="762" t="s">
        <v>26</v>
      </c>
      <c r="C5" s="748"/>
      <c r="D5" s="749"/>
      <c r="E5" s="753" t="s">
        <v>4058</v>
      </c>
      <c r="F5" s="754"/>
      <c r="G5" s="754"/>
      <c r="H5" s="754"/>
      <c r="I5" s="754"/>
      <c r="J5" s="754"/>
      <c r="K5" s="755"/>
    </row>
    <row r="6" spans="2:14" x14ac:dyDescent="0.25">
      <c r="B6" s="763"/>
      <c r="C6" s="764"/>
      <c r="D6" s="765"/>
      <c r="E6" s="756"/>
      <c r="F6" s="757"/>
      <c r="G6" s="757"/>
      <c r="H6" s="757"/>
      <c r="I6" s="757"/>
      <c r="J6" s="757"/>
      <c r="K6" s="758"/>
    </row>
    <row r="7" spans="2:14" ht="30.75" customHeight="1" thickBot="1" x14ac:dyDescent="0.3">
      <c r="B7" s="750"/>
      <c r="C7" s="751"/>
      <c r="D7" s="752"/>
      <c r="E7" s="759"/>
      <c r="F7" s="760"/>
      <c r="G7" s="760"/>
      <c r="H7" s="760"/>
      <c r="I7" s="760"/>
      <c r="J7" s="760"/>
      <c r="K7" s="761"/>
    </row>
    <row r="8" spans="2:14" ht="9.9499999999999993" customHeight="1" thickBot="1" x14ac:dyDescent="0.3">
      <c r="B8" s="6"/>
      <c r="C8" s="7"/>
      <c r="D8" s="7"/>
      <c r="E8" s="7"/>
      <c r="F8" s="7"/>
      <c r="G8" s="7"/>
      <c r="H8" s="7"/>
      <c r="I8" s="7"/>
      <c r="J8" s="7"/>
      <c r="K8" s="8"/>
    </row>
    <row r="9" spans="2:14" x14ac:dyDescent="0.25">
      <c r="B9" s="9"/>
      <c r="C9" s="766" t="s">
        <v>27</v>
      </c>
      <c r="D9" s="767"/>
      <c r="E9" s="768"/>
      <c r="F9" s="768"/>
      <c r="G9" s="769"/>
      <c r="H9" s="770">
        <f>+PRESUPUESTO!G15</f>
        <v>417455645</v>
      </c>
      <c r="I9" s="771"/>
      <c r="J9" s="772"/>
      <c r="K9" s="10"/>
    </row>
    <row r="10" spans="2:14" x14ac:dyDescent="0.25">
      <c r="B10" s="9"/>
      <c r="C10" s="777" t="s">
        <v>19</v>
      </c>
      <c r="D10" s="778"/>
      <c r="E10" s="778"/>
      <c r="F10" s="778"/>
      <c r="G10" s="779"/>
      <c r="H10" s="786">
        <f>K73</f>
        <v>0.2843</v>
      </c>
      <c r="I10" s="787"/>
      <c r="J10" s="788"/>
      <c r="K10" s="10"/>
      <c r="N10">
        <v>2486058318</v>
      </c>
    </row>
    <row r="11" spans="2:14" x14ac:dyDescent="0.25">
      <c r="B11" s="9"/>
      <c r="C11" s="780"/>
      <c r="D11" s="781"/>
      <c r="E11" s="781"/>
      <c r="F11" s="781"/>
      <c r="G11" s="782"/>
      <c r="H11" s="783">
        <f>ROUND(H9*H10,0)</f>
        <v>118682640</v>
      </c>
      <c r="I11" s="784"/>
      <c r="J11" s="785"/>
      <c r="K11" s="10"/>
      <c r="N11" s="147">
        <f>+N10*0.05</f>
        <v>124302915.90000001</v>
      </c>
    </row>
    <row r="12" spans="2:14" ht="15.75" thickBot="1" x14ac:dyDescent="0.3">
      <c r="B12" s="9"/>
      <c r="C12" s="773" t="s">
        <v>28</v>
      </c>
      <c r="D12" s="774"/>
      <c r="E12" s="775"/>
      <c r="F12" s="775"/>
      <c r="G12" s="776"/>
      <c r="H12" s="789">
        <v>4</v>
      </c>
      <c r="I12" s="790"/>
      <c r="J12" s="791"/>
      <c r="K12" s="10"/>
    </row>
    <row r="13" spans="2:14" ht="9.9499999999999993" customHeight="1" x14ac:dyDescent="0.25">
      <c r="B13" s="9"/>
      <c r="C13" s="5"/>
      <c r="D13" s="5"/>
      <c r="E13" s="5"/>
      <c r="F13" s="5"/>
      <c r="G13" s="5"/>
      <c r="H13" s="792"/>
      <c r="I13" s="792"/>
      <c r="J13" s="792"/>
      <c r="K13" s="10"/>
    </row>
    <row r="14" spans="2:14" x14ac:dyDescent="0.25">
      <c r="B14" s="9"/>
      <c r="C14" s="728" t="s">
        <v>32</v>
      </c>
      <c r="D14" s="729"/>
      <c r="E14" s="730"/>
      <c r="F14" s="730"/>
      <c r="G14" s="731"/>
      <c r="H14" s="744">
        <f>+'SST - AMBIENTAL'!M85</f>
        <v>16012445</v>
      </c>
      <c r="I14" s="745"/>
      <c r="J14" s="746"/>
      <c r="K14" s="10"/>
    </row>
    <row r="15" spans="2:14" x14ac:dyDescent="0.25">
      <c r="B15" s="9"/>
      <c r="C15" s="728" t="s">
        <v>33</v>
      </c>
      <c r="D15" s="729"/>
      <c r="E15" s="730"/>
      <c r="F15" s="730"/>
      <c r="G15" s="731"/>
      <c r="H15" s="744">
        <f>+'SOCIAL '!M52</f>
        <v>22313976</v>
      </c>
      <c r="I15" s="745"/>
      <c r="J15" s="746"/>
      <c r="K15" s="10"/>
    </row>
    <row r="16" spans="2:14" ht="9.9499999999999993" customHeight="1" thickBot="1" x14ac:dyDescent="0.3">
      <c r="B16" s="9"/>
      <c r="H16" s="792"/>
      <c r="I16" s="792"/>
      <c r="J16" s="792"/>
      <c r="K16" s="10"/>
    </row>
    <row r="17" spans="2:12" x14ac:dyDescent="0.25">
      <c r="B17" s="9"/>
      <c r="C17" s="714" t="s">
        <v>34</v>
      </c>
      <c r="D17" s="715"/>
      <c r="E17" s="716"/>
      <c r="F17" s="716"/>
      <c r="G17" s="717"/>
      <c r="H17" s="722">
        <f>+H9+H11+H14+H15</f>
        <v>574464706</v>
      </c>
      <c r="I17" s="723"/>
      <c r="J17" s="724"/>
      <c r="K17" s="10"/>
    </row>
    <row r="18" spans="2:12" ht="15.75" thickBot="1" x14ac:dyDescent="0.3">
      <c r="B18" s="9"/>
      <c r="C18" s="718"/>
      <c r="D18" s="719"/>
      <c r="E18" s="720"/>
      <c r="F18" s="720"/>
      <c r="G18" s="721"/>
      <c r="H18" s="725"/>
      <c r="I18" s="726"/>
      <c r="J18" s="727"/>
      <c r="K18" s="10"/>
    </row>
    <row r="19" spans="2:12" ht="9.9499999999999993" customHeight="1" thickBot="1" x14ac:dyDescent="0.3">
      <c r="B19" s="11"/>
      <c r="C19" s="12"/>
      <c r="D19" s="12"/>
      <c r="E19" s="12"/>
      <c r="F19" s="12"/>
      <c r="G19" s="12"/>
      <c r="H19" s="12"/>
      <c r="I19" s="12"/>
      <c r="J19" s="12"/>
      <c r="K19" s="13"/>
    </row>
    <row r="20" spans="2:12" ht="15.75" thickBot="1" x14ac:dyDescent="0.3">
      <c r="B20" s="9"/>
      <c r="K20" s="10"/>
    </row>
    <row r="21" spans="2:12" ht="16.5" x14ac:dyDescent="0.25">
      <c r="B21" s="735" t="s">
        <v>5</v>
      </c>
      <c r="C21" s="738" t="s">
        <v>35</v>
      </c>
      <c r="D21" s="738"/>
      <c r="E21" s="738"/>
      <c r="F21" s="738"/>
      <c r="G21" s="738"/>
      <c r="H21" s="738"/>
      <c r="I21" s="738"/>
      <c r="J21" s="738"/>
      <c r="K21" s="739"/>
    </row>
    <row r="22" spans="2:12" ht="16.5" x14ac:dyDescent="0.25">
      <c r="B22" s="736"/>
      <c r="C22" s="740" t="s">
        <v>36</v>
      </c>
      <c r="D22" s="740"/>
      <c r="E22" s="740"/>
      <c r="F22" s="740"/>
      <c r="G22" s="740"/>
      <c r="H22" s="740"/>
      <c r="I22" s="740"/>
      <c r="J22" s="740"/>
      <c r="K22" s="741"/>
    </row>
    <row r="23" spans="2:12" ht="16.5" x14ac:dyDescent="0.25">
      <c r="B23" s="736"/>
      <c r="C23" s="742" t="s">
        <v>37</v>
      </c>
      <c r="D23" s="797" t="s">
        <v>38</v>
      </c>
      <c r="E23" s="492" t="s">
        <v>7</v>
      </c>
      <c r="F23" s="742" t="s">
        <v>39</v>
      </c>
      <c r="G23" s="493" t="s">
        <v>40</v>
      </c>
      <c r="H23" s="494" t="s">
        <v>41</v>
      </c>
      <c r="I23" s="492" t="s">
        <v>42</v>
      </c>
      <c r="J23" s="492" t="s">
        <v>43</v>
      </c>
      <c r="K23" s="495" t="s">
        <v>44</v>
      </c>
    </row>
    <row r="24" spans="2:12" ht="17.25" thickBot="1" x14ac:dyDescent="0.3">
      <c r="B24" s="737"/>
      <c r="C24" s="743"/>
      <c r="D24" s="694"/>
      <c r="E24" s="496" t="s">
        <v>45</v>
      </c>
      <c r="F24" s="743"/>
      <c r="G24" s="497" t="s">
        <v>46</v>
      </c>
      <c r="H24" s="498" t="s">
        <v>47</v>
      </c>
      <c r="I24" s="496" t="s">
        <v>48</v>
      </c>
      <c r="J24" s="496" t="s">
        <v>49</v>
      </c>
      <c r="K24" s="499" t="s">
        <v>50</v>
      </c>
    </row>
    <row r="25" spans="2:12" ht="17.25" thickBot="1" x14ac:dyDescent="0.3">
      <c r="B25" s="500">
        <v>1</v>
      </c>
      <c r="C25" s="793" t="s">
        <v>51</v>
      </c>
      <c r="D25" s="794"/>
      <c r="E25" s="794"/>
      <c r="F25" s="794"/>
      <c r="G25" s="794"/>
      <c r="H25" s="795"/>
      <c r="I25" s="794"/>
      <c r="J25" s="794"/>
      <c r="K25" s="796"/>
    </row>
    <row r="26" spans="2:12" ht="15" customHeight="1" x14ac:dyDescent="0.25">
      <c r="B26" s="44">
        <v>1.101</v>
      </c>
      <c r="C26" s="501" t="s">
        <v>52</v>
      </c>
      <c r="D26" s="341">
        <v>9113</v>
      </c>
      <c r="E26" s="46">
        <v>1</v>
      </c>
      <c r="F26" s="335">
        <v>7</v>
      </c>
      <c r="G26" s="94">
        <v>0.4</v>
      </c>
      <c r="H26" s="515">
        <v>5510000</v>
      </c>
      <c r="I26" s="47">
        <f>+FC!E29</f>
        <v>1.58</v>
      </c>
      <c r="J26" s="46">
        <v>4</v>
      </c>
      <c r="K26" s="446">
        <f>+((((H26*I26)/100)+H26)*G26)*J26</f>
        <v>8955292.8000000007</v>
      </c>
      <c r="L26" s="503"/>
    </row>
    <row r="27" spans="2:12" ht="15" customHeight="1" x14ac:dyDescent="0.25">
      <c r="B27" s="48">
        <v>1.1020000000000001</v>
      </c>
      <c r="C27" s="502" t="s">
        <v>4025</v>
      </c>
      <c r="D27" s="341">
        <v>9114</v>
      </c>
      <c r="E27" s="4">
        <v>1</v>
      </c>
      <c r="F27" s="50">
        <v>8</v>
      </c>
      <c r="G27" s="92">
        <v>0.1</v>
      </c>
      <c r="H27" s="515">
        <v>5200000</v>
      </c>
      <c r="I27" s="47">
        <f>+FC!E29</f>
        <v>1.58</v>
      </c>
      <c r="J27" s="46">
        <v>4</v>
      </c>
      <c r="K27" s="446">
        <f>+((((H27*I27)/100)+H27)*G27)*J27</f>
        <v>2112864</v>
      </c>
      <c r="L27" s="503"/>
    </row>
    <row r="28" spans="2:12" ht="15" customHeight="1" x14ac:dyDescent="0.25">
      <c r="B28" s="44">
        <v>1.103</v>
      </c>
      <c r="C28" s="341" t="s">
        <v>4024</v>
      </c>
      <c r="D28" s="341">
        <v>9114</v>
      </c>
      <c r="E28" s="4">
        <v>1</v>
      </c>
      <c r="F28" s="50">
        <v>8</v>
      </c>
      <c r="G28" s="92">
        <v>0.15</v>
      </c>
      <c r="H28" s="515">
        <v>5200000</v>
      </c>
      <c r="I28" s="47">
        <f>+FC!E29</f>
        <v>1.58</v>
      </c>
      <c r="J28" s="46">
        <v>4</v>
      </c>
      <c r="K28" s="446">
        <f t="shared" ref="K28:K30" si="0">+((((H28*I28)/100)+H28)*G28)*J28</f>
        <v>3169296</v>
      </c>
    </row>
    <row r="29" spans="2:12" ht="20.25" customHeight="1" x14ac:dyDescent="0.25">
      <c r="B29" s="48">
        <v>1.1040000000000001</v>
      </c>
      <c r="C29" s="341" t="s">
        <v>53</v>
      </c>
      <c r="D29" s="341">
        <v>9114</v>
      </c>
      <c r="E29" s="4">
        <v>1</v>
      </c>
      <c r="F29" s="50">
        <v>8</v>
      </c>
      <c r="G29" s="92">
        <v>1</v>
      </c>
      <c r="H29" s="515">
        <v>5200000</v>
      </c>
      <c r="I29" s="47">
        <f>+FC!E29</f>
        <v>1.58</v>
      </c>
      <c r="J29" s="46">
        <v>4</v>
      </c>
      <c r="K29" s="446">
        <f t="shared" si="0"/>
        <v>21128640</v>
      </c>
    </row>
    <row r="30" spans="2:12" ht="15" customHeight="1" thickBot="1" x14ac:dyDescent="0.3">
      <c r="B30" s="44">
        <v>1.105</v>
      </c>
      <c r="C30" s="49" t="s">
        <v>3896</v>
      </c>
      <c r="D30" s="341">
        <v>9114</v>
      </c>
      <c r="E30" s="4">
        <v>1</v>
      </c>
      <c r="F30" s="50">
        <v>8</v>
      </c>
      <c r="G30" s="92">
        <v>0.15</v>
      </c>
      <c r="H30" s="516">
        <v>5200000</v>
      </c>
      <c r="I30" s="47">
        <f>+FC!$E$29</f>
        <v>1.58</v>
      </c>
      <c r="J30" s="46">
        <v>4</v>
      </c>
      <c r="K30" s="446">
        <f t="shared" si="0"/>
        <v>3169296</v>
      </c>
    </row>
    <row r="31" spans="2:12" ht="17.25" thickBot="1" x14ac:dyDescent="0.3">
      <c r="B31" s="504">
        <v>1.2</v>
      </c>
      <c r="C31" s="732" t="s">
        <v>4026</v>
      </c>
      <c r="D31" s="733"/>
      <c r="E31" s="733"/>
      <c r="F31" s="733"/>
      <c r="G31" s="733"/>
      <c r="H31" s="733"/>
      <c r="I31" s="733"/>
      <c r="J31" s="733"/>
      <c r="K31" s="734"/>
    </row>
    <row r="32" spans="2:12" ht="28.5" x14ac:dyDescent="0.25">
      <c r="B32" s="44">
        <v>1.2010000000000001</v>
      </c>
      <c r="C32" s="405" t="s">
        <v>4027</v>
      </c>
      <c r="D32" s="341">
        <v>9093</v>
      </c>
      <c r="E32" s="46">
        <v>1</v>
      </c>
      <c r="F32" s="335"/>
      <c r="G32" s="94">
        <v>0.7</v>
      </c>
      <c r="H32" s="153">
        <v>2586000</v>
      </c>
      <c r="I32" s="47">
        <f>+FC!$E$29</f>
        <v>1.58</v>
      </c>
      <c r="J32" s="46">
        <v>4</v>
      </c>
      <c r="K32" s="446">
        <f t="shared" ref="K32:K33" si="1">+((((H32*I32)/100)+H32)*G32)*J32</f>
        <v>7355204.6399999987</v>
      </c>
    </row>
    <row r="33" spans="2:11" ht="29.25" thickBot="1" x14ac:dyDescent="0.3">
      <c r="B33" s="48">
        <v>1.202</v>
      </c>
      <c r="C33" s="405" t="s">
        <v>4028</v>
      </c>
      <c r="D33" s="341">
        <v>9088</v>
      </c>
      <c r="E33" s="4">
        <v>1</v>
      </c>
      <c r="F33" s="50"/>
      <c r="G33" s="92">
        <v>0.2</v>
      </c>
      <c r="H33" s="153">
        <v>3555000</v>
      </c>
      <c r="I33" s="47">
        <f>+FC!$E$29</f>
        <v>1.58</v>
      </c>
      <c r="J33" s="46">
        <v>4</v>
      </c>
      <c r="K33" s="446">
        <f t="shared" si="1"/>
        <v>2888935.2</v>
      </c>
    </row>
    <row r="34" spans="2:11" ht="17.25" thickBot="1" x14ac:dyDescent="0.3">
      <c r="B34" s="504">
        <v>1.3</v>
      </c>
      <c r="C34" s="732" t="s">
        <v>4029</v>
      </c>
      <c r="D34" s="733"/>
      <c r="E34" s="733"/>
      <c r="F34" s="733"/>
      <c r="G34" s="733"/>
      <c r="H34" s="733"/>
      <c r="I34" s="733"/>
      <c r="J34" s="733"/>
      <c r="K34" s="734"/>
    </row>
    <row r="35" spans="2:11" ht="43.5" thickBot="1" x14ac:dyDescent="0.3">
      <c r="B35" s="44">
        <v>1.3009999999999999</v>
      </c>
      <c r="C35" s="405" t="s">
        <v>4030</v>
      </c>
      <c r="D35" s="341">
        <v>9103</v>
      </c>
      <c r="E35" s="46">
        <v>1</v>
      </c>
      <c r="F35" s="335"/>
      <c r="G35" s="94">
        <v>1</v>
      </c>
      <c r="H35" s="153">
        <v>2361000</v>
      </c>
      <c r="I35" s="47">
        <f>+FC!$E$29</f>
        <v>1.58</v>
      </c>
      <c r="J35" s="46">
        <v>4</v>
      </c>
      <c r="K35" s="446">
        <f t="shared" ref="K35" si="2">+((((H35*I35)/100)+H35)*G35)*J35</f>
        <v>9593215.1999999993</v>
      </c>
    </row>
    <row r="36" spans="2:11" ht="17.25" thickBot="1" x14ac:dyDescent="0.3">
      <c r="B36" s="87" t="s">
        <v>54</v>
      </c>
      <c r="C36" s="698"/>
      <c r="D36" s="665"/>
      <c r="E36" s="665"/>
      <c r="F36" s="665"/>
      <c r="G36" s="665"/>
      <c r="H36" s="665"/>
      <c r="I36" s="665"/>
      <c r="J36" s="665"/>
      <c r="K36" s="505">
        <f>SUM(K26:K35)</f>
        <v>58372743.840000004</v>
      </c>
    </row>
    <row r="37" spans="2:11" ht="9.9499999999999993" customHeight="1" thickBot="1" x14ac:dyDescent="0.3">
      <c r="B37" s="52"/>
      <c r="C37" s="99"/>
      <c r="D37" s="99"/>
      <c r="E37" s="99"/>
      <c r="F37" s="99"/>
      <c r="G37" s="53"/>
      <c r="H37" s="100"/>
      <c r="I37" s="99"/>
      <c r="J37" s="99"/>
      <c r="K37" s="54"/>
    </row>
    <row r="38" spans="2:11" ht="33" x14ac:dyDescent="0.25">
      <c r="B38" s="506">
        <v>2</v>
      </c>
      <c r="C38" s="507" t="s">
        <v>55</v>
      </c>
      <c r="D38" s="507" t="s">
        <v>38</v>
      </c>
      <c r="E38" s="507" t="s">
        <v>7</v>
      </c>
      <c r="F38" s="507" t="s">
        <v>56</v>
      </c>
      <c r="G38" s="519" t="s">
        <v>57</v>
      </c>
      <c r="H38" s="520" t="s">
        <v>58</v>
      </c>
      <c r="I38" s="507" t="s">
        <v>59</v>
      </c>
      <c r="J38" s="507" t="s">
        <v>43</v>
      </c>
      <c r="K38" s="508" t="s">
        <v>60</v>
      </c>
    </row>
    <row r="39" spans="2:11" ht="42.75" x14ac:dyDescent="0.25">
      <c r="B39" s="4">
        <v>2.0099999999999998</v>
      </c>
      <c r="C39" s="511" t="s">
        <v>1875</v>
      </c>
      <c r="D39" s="517">
        <v>9576</v>
      </c>
      <c r="E39" s="522">
        <v>1</v>
      </c>
      <c r="F39" s="522">
        <v>15</v>
      </c>
      <c r="G39" s="509">
        <v>1</v>
      </c>
      <c r="H39" s="523">
        <v>1</v>
      </c>
      <c r="I39" s="518">
        <v>51916</v>
      </c>
      <c r="J39" s="522">
        <v>4</v>
      </c>
      <c r="K39" s="510">
        <f>+I39*F39</f>
        <v>778740</v>
      </c>
    </row>
    <row r="40" spans="2:11" ht="28.5" x14ac:dyDescent="0.25">
      <c r="B40" s="4">
        <v>2.02</v>
      </c>
      <c r="C40" s="511" t="s">
        <v>61</v>
      </c>
      <c r="D40" s="517">
        <v>9578</v>
      </c>
      <c r="E40" s="522">
        <v>1</v>
      </c>
      <c r="F40" s="522"/>
      <c r="G40" s="509">
        <v>1</v>
      </c>
      <c r="H40" s="524" t="s">
        <v>4031</v>
      </c>
      <c r="I40" s="518">
        <v>1199778</v>
      </c>
      <c r="J40" s="522">
        <v>4</v>
      </c>
      <c r="K40" s="512">
        <f>+I40</f>
        <v>1199778</v>
      </c>
    </row>
    <row r="41" spans="2:11" ht="85.5" customHeight="1" x14ac:dyDescent="0.25">
      <c r="B41" s="4">
        <v>2.0299999999999998</v>
      </c>
      <c r="C41" s="525" t="s">
        <v>4057</v>
      </c>
      <c r="D41" s="526">
        <v>13418</v>
      </c>
      <c r="E41" s="513">
        <v>1</v>
      </c>
      <c r="F41" s="513"/>
      <c r="G41" s="509">
        <v>0.5</v>
      </c>
      <c r="H41" s="513" t="s">
        <v>4031</v>
      </c>
      <c r="I41" s="518">
        <v>2142000</v>
      </c>
      <c r="J41" s="513">
        <v>4</v>
      </c>
      <c r="K41" s="514">
        <f>+I41*G41</f>
        <v>1071000</v>
      </c>
    </row>
    <row r="42" spans="2:11" ht="30" customHeight="1" x14ac:dyDescent="0.25">
      <c r="B42" s="61"/>
      <c r="C42" s="521"/>
      <c r="D42" s="407"/>
      <c r="E42" s="406"/>
      <c r="F42" s="406"/>
      <c r="G42" s="406"/>
      <c r="H42" s="406"/>
      <c r="I42" s="406"/>
      <c r="J42" s="406"/>
      <c r="K42" s="408"/>
    </row>
    <row r="43" spans="2:11" ht="17.25" thickBot="1" x14ac:dyDescent="0.3">
      <c r="B43" s="528"/>
      <c r="C43" s="699" t="s">
        <v>64</v>
      </c>
      <c r="D43" s="699"/>
      <c r="E43" s="699"/>
      <c r="F43" s="699"/>
      <c r="G43" s="699"/>
      <c r="H43" s="699"/>
      <c r="I43" s="699"/>
      <c r="J43" s="699"/>
      <c r="K43" s="527">
        <f>SUM(K39:K41)</f>
        <v>3049518</v>
      </c>
    </row>
    <row r="44" spans="2:11" ht="9.9499999999999993" customHeight="1" thickBot="1" x14ac:dyDescent="0.3">
      <c r="B44" s="700"/>
      <c r="C44" s="701"/>
      <c r="D44" s="701"/>
      <c r="E44" s="701"/>
      <c r="F44" s="701"/>
      <c r="G44" s="701"/>
      <c r="H44" s="701"/>
      <c r="I44" s="701"/>
      <c r="J44" s="701"/>
      <c r="K44" s="702"/>
    </row>
    <row r="45" spans="2:11" ht="16.5" x14ac:dyDescent="0.25">
      <c r="B45" s="529"/>
      <c r="C45" s="703" t="s">
        <v>65</v>
      </c>
      <c r="D45" s="703"/>
      <c r="E45" s="703"/>
      <c r="F45" s="703"/>
      <c r="G45" s="703"/>
      <c r="H45" s="703"/>
      <c r="I45" s="703"/>
      <c r="J45" s="703"/>
      <c r="K45" s="530">
        <f>K36+K43</f>
        <v>61422261.840000004</v>
      </c>
    </row>
    <row r="46" spans="2:11" ht="17.25" thickBot="1" x14ac:dyDescent="0.3">
      <c r="B46" s="531"/>
      <c r="C46" s="704" t="s">
        <v>66</v>
      </c>
      <c r="D46" s="704"/>
      <c r="E46" s="704"/>
      <c r="F46" s="704"/>
      <c r="G46" s="704"/>
      <c r="H46" s="704"/>
      <c r="I46" s="704"/>
      <c r="J46" s="704"/>
      <c r="K46" s="532">
        <f>ROUND(K45/H9,4)</f>
        <v>0.14710000000000001</v>
      </c>
    </row>
    <row r="47" spans="2:11" ht="17.25" thickBot="1" x14ac:dyDescent="0.3">
      <c r="B47" s="705"/>
      <c r="C47" s="706"/>
      <c r="D47" s="706"/>
      <c r="E47" s="706"/>
      <c r="F47" s="706"/>
      <c r="G47" s="706"/>
      <c r="H47" s="706"/>
      <c r="I47" s="706"/>
      <c r="J47" s="706"/>
      <c r="K47" s="707"/>
    </row>
    <row r="48" spans="2:11" ht="17.25" thickBot="1" x14ac:dyDescent="0.3">
      <c r="B48" s="533">
        <v>3</v>
      </c>
      <c r="C48" s="708" t="s">
        <v>67</v>
      </c>
      <c r="D48" s="708"/>
      <c r="E48" s="708"/>
      <c r="F48" s="708"/>
      <c r="G48" s="708"/>
      <c r="H48" s="708"/>
      <c r="I48" s="708"/>
      <c r="J48" s="708"/>
      <c r="K48" s="709"/>
    </row>
    <row r="49" spans="2:14" ht="17.25" thickBot="1" x14ac:dyDescent="0.3">
      <c r="B49" s="533">
        <v>3.1</v>
      </c>
      <c r="C49" s="708" t="s">
        <v>68</v>
      </c>
      <c r="D49" s="708"/>
      <c r="E49" s="708"/>
      <c r="F49" s="708"/>
      <c r="G49" s="708"/>
      <c r="H49" s="708"/>
      <c r="I49" s="708"/>
      <c r="J49" s="708"/>
      <c r="K49" s="709"/>
    </row>
    <row r="50" spans="2:14" ht="17.25" thickBot="1" x14ac:dyDescent="0.3">
      <c r="B50" s="534" t="s">
        <v>5</v>
      </c>
      <c r="C50" s="710" t="s">
        <v>69</v>
      </c>
      <c r="D50" s="710"/>
      <c r="E50" s="710"/>
      <c r="F50" s="710"/>
      <c r="G50" s="710"/>
      <c r="H50" s="710"/>
      <c r="I50" s="710"/>
      <c r="J50" s="535" t="s">
        <v>70</v>
      </c>
      <c r="K50" s="536" t="s">
        <v>60</v>
      </c>
    </row>
    <row r="51" spans="2:14" ht="16.5" x14ac:dyDescent="0.25">
      <c r="B51" s="44">
        <v>3.101</v>
      </c>
      <c r="C51" s="711" t="s">
        <v>71</v>
      </c>
      <c r="D51" s="712"/>
      <c r="E51" s="712"/>
      <c r="F51" s="712"/>
      <c r="G51" s="712"/>
      <c r="H51" s="712"/>
      <c r="I51" s="713"/>
      <c r="J51" s="62">
        <v>0.05</v>
      </c>
      <c r="K51" s="63">
        <f>+(J51*H$9)</f>
        <v>20872782.25</v>
      </c>
      <c r="L51" s="331">
        <f>+J51*H9</f>
        <v>20872782.25</v>
      </c>
    </row>
    <row r="52" spans="2:14" ht="16.5" x14ac:dyDescent="0.25">
      <c r="B52" s="48">
        <v>3.1019999999999999</v>
      </c>
      <c r="C52" s="695" t="s">
        <v>72</v>
      </c>
      <c r="D52" s="696"/>
      <c r="E52" s="696"/>
      <c r="F52" s="696" t="s">
        <v>73</v>
      </c>
      <c r="G52" s="696" t="e">
        <f>+#REF!</f>
        <v>#REF!</v>
      </c>
      <c r="H52" s="696">
        <v>1</v>
      </c>
      <c r="I52" s="697" t="e">
        <f>G52*H52</f>
        <v>#REF!</v>
      </c>
      <c r="J52" s="64">
        <v>6.8999999999999999E-3</v>
      </c>
      <c r="K52" s="63">
        <f t="shared" ref="K52:K54" si="3">+(J52*H$9)</f>
        <v>2880443.9504999998</v>
      </c>
    </row>
    <row r="53" spans="2:14" ht="17.25" thickBot="1" x14ac:dyDescent="0.3">
      <c r="B53" s="48">
        <v>3.1030000000000002</v>
      </c>
      <c r="C53" s="695" t="s">
        <v>3898</v>
      </c>
      <c r="D53" s="696"/>
      <c r="E53" s="696"/>
      <c r="F53" s="696"/>
      <c r="G53" s="696"/>
      <c r="H53" s="696"/>
      <c r="I53" s="697"/>
      <c r="J53" s="64">
        <v>0.02</v>
      </c>
      <c r="K53" s="63">
        <f t="shared" si="3"/>
        <v>8349112.9000000004</v>
      </c>
    </row>
    <row r="54" spans="2:14" ht="17.25" thickBot="1" x14ac:dyDescent="0.3">
      <c r="B54" s="65">
        <v>3.1040000000000001</v>
      </c>
      <c r="C54" s="686" t="s">
        <v>75</v>
      </c>
      <c r="D54" s="687"/>
      <c r="E54" s="687"/>
      <c r="F54" s="687"/>
      <c r="G54" s="687"/>
      <c r="H54" s="687"/>
      <c r="I54" s="688"/>
      <c r="J54" s="66">
        <v>5.0000000000000001E-3</v>
      </c>
      <c r="K54" s="63">
        <f t="shared" si="3"/>
        <v>2087278.2250000001</v>
      </c>
    </row>
    <row r="55" spans="2:14" ht="17.25" thickBot="1" x14ac:dyDescent="0.3">
      <c r="B55" s="537"/>
      <c r="C55" s="689" t="s">
        <v>76</v>
      </c>
      <c r="D55" s="689"/>
      <c r="E55" s="689"/>
      <c r="F55" s="689"/>
      <c r="G55" s="689"/>
      <c r="H55" s="689"/>
      <c r="I55" s="689"/>
      <c r="J55" s="689"/>
      <c r="K55" s="538">
        <f>SUM(K51:K54)</f>
        <v>34189617.325500004</v>
      </c>
    </row>
    <row r="56" spans="2:14" ht="9.9499999999999993" customHeight="1" thickBot="1" x14ac:dyDescent="0.3">
      <c r="B56" s="61"/>
      <c r="C56" s="101"/>
      <c r="D56" s="101"/>
      <c r="E56" s="101"/>
      <c r="F56" s="101"/>
      <c r="G56" s="101"/>
      <c r="H56" s="102"/>
      <c r="I56" s="101"/>
      <c r="J56" s="101"/>
      <c r="K56" s="103"/>
    </row>
    <row r="57" spans="2:14" ht="17.25" thickBot="1" x14ac:dyDescent="0.3">
      <c r="B57" s="484">
        <v>3.2</v>
      </c>
      <c r="C57" s="690" t="s">
        <v>77</v>
      </c>
      <c r="D57" s="690"/>
      <c r="E57" s="690"/>
      <c r="F57" s="690"/>
      <c r="G57" s="690"/>
      <c r="H57" s="690"/>
      <c r="I57" s="690"/>
      <c r="J57" s="690"/>
      <c r="K57" s="691"/>
    </row>
    <row r="58" spans="2:14" ht="48.75" customHeight="1" thickBot="1" x14ac:dyDescent="0.3">
      <c r="B58" s="485" t="s">
        <v>5</v>
      </c>
      <c r="C58" s="692" t="s">
        <v>69</v>
      </c>
      <c r="D58" s="692"/>
      <c r="E58" s="693"/>
      <c r="F58" s="694" t="s">
        <v>78</v>
      </c>
      <c r="G58" s="694"/>
      <c r="H58" s="487" t="s">
        <v>79</v>
      </c>
      <c r="I58" s="486" t="s">
        <v>80</v>
      </c>
      <c r="J58" s="486" t="s">
        <v>81</v>
      </c>
      <c r="K58" s="488" t="s">
        <v>60</v>
      </c>
    </row>
    <row r="59" spans="2:14" ht="15" customHeight="1" x14ac:dyDescent="0.25">
      <c r="B59" s="138">
        <v>3.2010000000000001</v>
      </c>
      <c r="C59" s="684" t="s">
        <v>82</v>
      </c>
      <c r="D59" s="685"/>
      <c r="E59" s="672" t="s">
        <v>83</v>
      </c>
      <c r="F59" s="678">
        <f>H9</f>
        <v>417455645</v>
      </c>
      <c r="G59" s="679"/>
      <c r="H59" s="88">
        <v>0.1</v>
      </c>
      <c r="I59" s="67">
        <v>10</v>
      </c>
      <c r="J59" s="68">
        <v>2E-3</v>
      </c>
      <c r="K59" s="69">
        <f>(((((((F59*H59)*J59)/12)*I59)*1.19)))</f>
        <v>82795.369591666662</v>
      </c>
      <c r="L59" s="147"/>
      <c r="M59" s="147">
        <f>+F59*H59</f>
        <v>41745564.5</v>
      </c>
      <c r="N59" s="147">
        <f>+M59*J59</f>
        <v>83491.129000000001</v>
      </c>
    </row>
    <row r="60" spans="2:14" ht="15" customHeight="1" x14ac:dyDescent="0.25">
      <c r="B60" s="139">
        <v>3.202</v>
      </c>
      <c r="C60" s="666" t="s">
        <v>84</v>
      </c>
      <c r="D60" s="667"/>
      <c r="E60" s="672"/>
      <c r="F60" s="680">
        <f>H9</f>
        <v>417455645</v>
      </c>
      <c r="G60" s="681"/>
      <c r="H60" s="89">
        <v>0.05</v>
      </c>
      <c r="I60" s="70">
        <v>52</v>
      </c>
      <c r="J60" s="68">
        <v>2E-3</v>
      </c>
      <c r="K60" s="69">
        <f t="shared" ref="K60:K62" si="4">(((((((F60*H60)*J60)/12)*I60)*1.19)))</f>
        <v>215267.96093833333</v>
      </c>
      <c r="L60" s="147"/>
    </row>
    <row r="61" spans="2:14" ht="15" customHeight="1" thickBot="1" x14ac:dyDescent="0.3">
      <c r="B61" s="140">
        <v>3.2029999999999998</v>
      </c>
      <c r="C61" s="668" t="s">
        <v>85</v>
      </c>
      <c r="D61" s="669"/>
      <c r="E61" s="673"/>
      <c r="F61" s="682">
        <f>H9</f>
        <v>417455645</v>
      </c>
      <c r="G61" s="683"/>
      <c r="H61" s="90">
        <v>0.4</v>
      </c>
      <c r="I61" s="71">
        <v>48</v>
      </c>
      <c r="J61" s="72">
        <v>2E-3</v>
      </c>
      <c r="K61" s="69">
        <f t="shared" si="4"/>
        <v>1589671.09616</v>
      </c>
      <c r="L61" s="147"/>
    </row>
    <row r="62" spans="2:14" ht="30" customHeight="1" thickBot="1" x14ac:dyDescent="0.3">
      <c r="B62" s="142">
        <v>3.2040000000000002</v>
      </c>
      <c r="C62" s="670" t="s">
        <v>86</v>
      </c>
      <c r="D62" s="671"/>
      <c r="E62" s="137" t="s">
        <v>87</v>
      </c>
      <c r="F62" s="676">
        <f>200*1423500</f>
        <v>284700000</v>
      </c>
      <c r="G62" s="677"/>
      <c r="H62" s="91">
        <v>1</v>
      </c>
      <c r="I62" s="74">
        <f>H12</f>
        <v>4</v>
      </c>
      <c r="J62" s="72">
        <v>3.0000000000000001E-3</v>
      </c>
      <c r="K62" s="69">
        <f t="shared" si="4"/>
        <v>338793</v>
      </c>
      <c r="L62" s="147">
        <f>+(F62*H62)*J62</f>
        <v>854100</v>
      </c>
    </row>
    <row r="63" spans="2:14" ht="9.9499999999999993" customHeight="1" thickBot="1" x14ac:dyDescent="0.3">
      <c r="B63" s="52"/>
      <c r="C63" s="101"/>
      <c r="D63" s="101"/>
      <c r="E63" s="101"/>
      <c r="F63" s="101"/>
      <c r="G63" s="101"/>
      <c r="H63" s="102"/>
      <c r="I63" s="101"/>
      <c r="J63" s="101"/>
      <c r="K63" s="104"/>
    </row>
    <row r="64" spans="2:14" ht="15" customHeight="1" thickBot="1" x14ac:dyDescent="0.3">
      <c r="B64" s="541"/>
      <c r="C64" s="665" t="s">
        <v>88</v>
      </c>
      <c r="D64" s="665"/>
      <c r="E64" s="665"/>
      <c r="F64" s="665"/>
      <c r="G64" s="665"/>
      <c r="H64" s="665"/>
      <c r="I64" s="665"/>
      <c r="J64" s="665"/>
      <c r="K64" s="542">
        <f>SUM(K59:K62)</f>
        <v>2226527.4266900001</v>
      </c>
    </row>
    <row r="65" spans="2:11" ht="9.9499999999999993" customHeight="1" thickBot="1" x14ac:dyDescent="0.3">
      <c r="B65" s="52"/>
      <c r="C65" s="101"/>
      <c r="D65" s="101"/>
      <c r="E65" s="101"/>
      <c r="F65" s="101"/>
      <c r="G65" s="101"/>
      <c r="H65" s="102"/>
      <c r="I65" s="101"/>
      <c r="J65" s="101"/>
      <c r="K65" s="104"/>
    </row>
    <row r="66" spans="2:11" ht="17.25" thickBot="1" x14ac:dyDescent="0.3">
      <c r="B66" s="75"/>
      <c r="C66" s="674" t="s">
        <v>89</v>
      </c>
      <c r="D66" s="674"/>
      <c r="E66" s="674"/>
      <c r="F66" s="674"/>
      <c r="G66" s="674"/>
      <c r="H66" s="674"/>
      <c r="I66" s="674"/>
      <c r="J66" s="674"/>
      <c r="K66" s="141">
        <f>+K55+K64</f>
        <v>36416144.752190001</v>
      </c>
    </row>
    <row r="67" spans="2:11" ht="17.25" thickBot="1" x14ac:dyDescent="0.3">
      <c r="B67" s="541"/>
      <c r="C67" s="665" t="s">
        <v>90</v>
      </c>
      <c r="D67" s="665"/>
      <c r="E67" s="665"/>
      <c r="F67" s="665"/>
      <c r="G67" s="665"/>
      <c r="H67" s="665"/>
      <c r="I67" s="665"/>
      <c r="J67" s="665"/>
      <c r="K67" s="543">
        <f>ROUND(K66/H9,4)</f>
        <v>8.72E-2</v>
      </c>
    </row>
    <row r="68" spans="2:11" ht="9.9499999999999993" customHeight="1" thickBot="1" x14ac:dyDescent="0.3">
      <c r="B68" s="52"/>
      <c r="C68" s="101"/>
      <c r="D68" s="101"/>
      <c r="E68" s="101"/>
      <c r="F68" s="101"/>
      <c r="G68" s="101"/>
      <c r="H68" s="102"/>
      <c r="I68" s="101"/>
      <c r="J68" s="101"/>
      <c r="K68" s="104"/>
    </row>
    <row r="69" spans="2:11" ht="17.25" thickBot="1" x14ac:dyDescent="0.3">
      <c r="B69" s="664" t="s">
        <v>45</v>
      </c>
      <c r="C69" s="665"/>
      <c r="D69" s="665"/>
      <c r="E69" s="670" t="s">
        <v>91</v>
      </c>
      <c r="F69" s="675"/>
      <c r="G69" s="675"/>
      <c r="H69" s="675"/>
      <c r="I69" s="675"/>
      <c r="J69" s="671"/>
      <c r="K69" s="76">
        <f>ROUND(K46+K67,4)</f>
        <v>0.23430000000000001</v>
      </c>
    </row>
    <row r="70" spans="2:11" ht="17.25" thickBot="1" x14ac:dyDescent="0.3">
      <c r="B70" s="664" t="s">
        <v>92</v>
      </c>
      <c r="C70" s="665"/>
      <c r="D70" s="665"/>
      <c r="E70" s="670" t="s">
        <v>93</v>
      </c>
      <c r="F70" s="675"/>
      <c r="G70" s="675"/>
      <c r="H70" s="675"/>
      <c r="I70" s="675"/>
      <c r="J70" s="671"/>
      <c r="K70" s="76">
        <v>0.01</v>
      </c>
    </row>
    <row r="71" spans="2:11" ht="17.25" thickBot="1" x14ac:dyDescent="0.3">
      <c r="B71" s="664" t="s">
        <v>94</v>
      </c>
      <c r="C71" s="665"/>
      <c r="D71" s="665"/>
      <c r="E71" s="670" t="s">
        <v>95</v>
      </c>
      <c r="F71" s="675"/>
      <c r="G71" s="675"/>
      <c r="H71" s="675"/>
      <c r="I71" s="675"/>
      <c r="J71" s="671"/>
      <c r="K71" s="76">
        <v>0.04</v>
      </c>
    </row>
    <row r="72" spans="2:11" ht="9.9499999999999993" customHeight="1" thickBot="1" x14ac:dyDescent="0.3">
      <c r="B72" s="52"/>
      <c r="C72" s="101"/>
      <c r="D72" s="101"/>
      <c r="E72" s="101"/>
      <c r="F72" s="101"/>
      <c r="G72" s="101"/>
      <c r="H72" s="102"/>
      <c r="I72" s="101"/>
      <c r="J72" s="101"/>
      <c r="K72" s="104"/>
    </row>
    <row r="73" spans="2:11" ht="17.25" thickBot="1" x14ac:dyDescent="0.3">
      <c r="B73" s="544"/>
      <c r="C73" s="663" t="s">
        <v>96</v>
      </c>
      <c r="D73" s="663"/>
      <c r="E73" s="663"/>
      <c r="F73" s="663"/>
      <c r="G73" s="663"/>
      <c r="H73" s="663"/>
      <c r="I73" s="663"/>
      <c r="J73" s="663"/>
      <c r="K73" s="545">
        <f>SUM(K69:K71)</f>
        <v>0.2843</v>
      </c>
    </row>
    <row r="74" spans="2:11" x14ac:dyDescent="0.25">
      <c r="B74" s="296"/>
      <c r="C74" s="296"/>
      <c r="D74" s="296"/>
      <c r="E74" s="296"/>
      <c r="F74" s="296"/>
      <c r="G74" s="296"/>
      <c r="H74" s="296"/>
      <c r="I74" s="296"/>
      <c r="J74" s="296"/>
      <c r="K74" s="296"/>
    </row>
    <row r="78" spans="2:11" x14ac:dyDescent="0.25">
      <c r="E78" s="332"/>
    </row>
  </sheetData>
  <mergeCells count="63">
    <mergeCell ref="C34:K34"/>
    <mergeCell ref="B2:K3"/>
    <mergeCell ref="E5:K7"/>
    <mergeCell ref="B5:D7"/>
    <mergeCell ref="C9:G9"/>
    <mergeCell ref="H9:J9"/>
    <mergeCell ref="C12:G12"/>
    <mergeCell ref="C10:G11"/>
    <mergeCell ref="H11:J11"/>
    <mergeCell ref="H10:J10"/>
    <mergeCell ref="H12:J12"/>
    <mergeCell ref="H13:J13"/>
    <mergeCell ref="C25:K25"/>
    <mergeCell ref="D23:D24"/>
    <mergeCell ref="H14:J14"/>
    <mergeCell ref="H16:J16"/>
    <mergeCell ref="C17:G18"/>
    <mergeCell ref="H17:J18"/>
    <mergeCell ref="C14:G14"/>
    <mergeCell ref="C31:K31"/>
    <mergeCell ref="B21:B24"/>
    <mergeCell ref="C21:K21"/>
    <mergeCell ref="C22:K22"/>
    <mergeCell ref="C23:C24"/>
    <mergeCell ref="F23:F24"/>
    <mergeCell ref="C15:G15"/>
    <mergeCell ref="H15:J15"/>
    <mergeCell ref="C53:I53"/>
    <mergeCell ref="C36:J36"/>
    <mergeCell ref="C43:J43"/>
    <mergeCell ref="B44:K44"/>
    <mergeCell ref="C45:J45"/>
    <mergeCell ref="C46:J46"/>
    <mergeCell ref="B47:K47"/>
    <mergeCell ref="C48:K48"/>
    <mergeCell ref="C49:K49"/>
    <mergeCell ref="C50:I50"/>
    <mergeCell ref="C51:I51"/>
    <mergeCell ref="C52:I52"/>
    <mergeCell ref="F60:G60"/>
    <mergeCell ref="F61:G61"/>
    <mergeCell ref="C59:D59"/>
    <mergeCell ref="C54:I54"/>
    <mergeCell ref="C55:J55"/>
    <mergeCell ref="C57:K57"/>
    <mergeCell ref="C58:E58"/>
    <mergeCell ref="F58:G58"/>
    <mergeCell ref="C73:J73"/>
    <mergeCell ref="B69:D69"/>
    <mergeCell ref="B70:D70"/>
    <mergeCell ref="B71:D71"/>
    <mergeCell ref="C60:D60"/>
    <mergeCell ref="C61:D61"/>
    <mergeCell ref="C62:D62"/>
    <mergeCell ref="E59:E61"/>
    <mergeCell ref="C66:J66"/>
    <mergeCell ref="C67:J67"/>
    <mergeCell ref="C64:J64"/>
    <mergeCell ref="E69:J69"/>
    <mergeCell ref="E70:J70"/>
    <mergeCell ref="E71:J71"/>
    <mergeCell ref="F62:G62"/>
    <mergeCell ref="F59:G5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00765-2922-42E0-9FD6-1FF1102F8551}">
  <dimension ref="B1:Q85"/>
  <sheetViews>
    <sheetView showGridLines="0" topLeftCell="A64" zoomScale="70" zoomScaleNormal="70" workbookViewId="0">
      <selection activeCell="C88" sqref="C88"/>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1" width="15.7109375" customWidth="1"/>
    <col min="12" max="12" width="11.28515625" customWidth="1"/>
    <col min="13" max="13" width="15.7109375" customWidth="1"/>
    <col min="14" max="14" width="20.140625" customWidth="1"/>
    <col min="15" max="15" width="14.5703125" bestFit="1" customWidth="1"/>
  </cols>
  <sheetData>
    <row r="1" spans="2:14" ht="22.5" customHeight="1" thickBot="1" x14ac:dyDescent="0.3"/>
    <row r="2" spans="2:14" x14ac:dyDescent="0.25">
      <c r="B2" s="747" t="s">
        <v>3908</v>
      </c>
      <c r="C2" s="748"/>
      <c r="D2" s="748"/>
      <c r="E2" s="748"/>
      <c r="F2" s="748"/>
      <c r="G2" s="748"/>
      <c r="H2" s="748"/>
      <c r="I2" s="748"/>
      <c r="J2" s="748"/>
      <c r="K2" s="748"/>
      <c r="L2" s="748"/>
      <c r="M2" s="748"/>
      <c r="N2" s="749"/>
    </row>
    <row r="3" spans="2:14" ht="15.75" thickBot="1" x14ac:dyDescent="0.3">
      <c r="B3" s="750"/>
      <c r="C3" s="751"/>
      <c r="D3" s="751"/>
      <c r="E3" s="751"/>
      <c r="F3" s="751"/>
      <c r="G3" s="751"/>
      <c r="H3" s="751"/>
      <c r="I3" s="751"/>
      <c r="J3" s="751"/>
      <c r="K3" s="751"/>
      <c r="L3" s="751"/>
      <c r="M3" s="751"/>
      <c r="N3" s="752"/>
    </row>
    <row r="4" spans="2:14" ht="9.9499999999999993" customHeight="1" thickBot="1" x14ac:dyDescent="0.3">
      <c r="B4" s="1"/>
      <c r="C4" s="2"/>
      <c r="D4" s="2"/>
      <c r="E4" s="190"/>
      <c r="F4" s="2"/>
      <c r="G4" s="2"/>
      <c r="H4" s="2"/>
      <c r="I4" s="2"/>
      <c r="J4" s="2"/>
      <c r="K4" s="2"/>
      <c r="L4" s="2"/>
      <c r="M4" s="2"/>
      <c r="N4" s="3"/>
    </row>
    <row r="5" spans="2:14" ht="16.5" customHeight="1" x14ac:dyDescent="0.25">
      <c r="B5" s="762" t="s">
        <v>26</v>
      </c>
      <c r="C5" s="748"/>
      <c r="D5" s="748"/>
      <c r="E5" s="748"/>
      <c r="F5" s="748"/>
      <c r="G5" s="749"/>
      <c r="H5" s="753" t="s">
        <v>4058</v>
      </c>
      <c r="I5" s="754"/>
      <c r="J5" s="754"/>
      <c r="K5" s="754"/>
      <c r="L5" s="754"/>
      <c r="M5" s="754"/>
      <c r="N5" s="755"/>
    </row>
    <row r="6" spans="2:14" x14ac:dyDescent="0.25">
      <c r="B6" s="763"/>
      <c r="C6" s="764"/>
      <c r="D6" s="764"/>
      <c r="E6" s="764"/>
      <c r="F6" s="764"/>
      <c r="G6" s="765"/>
      <c r="H6" s="756"/>
      <c r="I6" s="757"/>
      <c r="J6" s="757"/>
      <c r="K6" s="757"/>
      <c r="L6" s="757"/>
      <c r="M6" s="757"/>
      <c r="N6" s="758"/>
    </row>
    <row r="7" spans="2:14" ht="35.25" customHeight="1" thickBot="1" x14ac:dyDescent="0.3">
      <c r="B7" s="750"/>
      <c r="C7" s="751"/>
      <c r="D7" s="751"/>
      <c r="E7" s="751"/>
      <c r="F7" s="751"/>
      <c r="G7" s="752"/>
      <c r="H7" s="759"/>
      <c r="I7" s="760"/>
      <c r="J7" s="760"/>
      <c r="K7" s="760"/>
      <c r="L7" s="760"/>
      <c r="M7" s="760"/>
      <c r="N7" s="761"/>
    </row>
    <row r="8" spans="2:14" ht="41.25" customHeight="1" thickBot="1" x14ac:dyDescent="0.3">
      <c r="B8" s="6"/>
      <c r="C8" s="7"/>
      <c r="D8" s="7"/>
      <c r="E8" s="191"/>
      <c r="F8" s="7"/>
      <c r="G8" s="7"/>
      <c r="H8" s="7"/>
      <c r="I8" s="7"/>
      <c r="J8" s="7"/>
      <c r="K8" s="7"/>
      <c r="L8" s="7"/>
      <c r="M8" s="7"/>
      <c r="N8" s="8"/>
    </row>
    <row r="9" spans="2:14" x14ac:dyDescent="0.25">
      <c r="B9" s="9"/>
      <c r="C9" s="805" t="s">
        <v>27</v>
      </c>
      <c r="D9" s="806"/>
      <c r="E9" s="806"/>
      <c r="F9" s="806"/>
      <c r="G9" s="806"/>
      <c r="H9" s="806"/>
      <c r="I9" s="806"/>
      <c r="J9" s="807"/>
      <c r="K9" s="808">
        <f>PRESUPUESTO!G15</f>
        <v>417455645</v>
      </c>
      <c r="L9" s="809"/>
      <c r="M9" s="810"/>
      <c r="N9" s="10"/>
    </row>
    <row r="10" spans="2:14" x14ac:dyDescent="0.25">
      <c r="B10" s="9"/>
      <c r="C10" s="777" t="s">
        <v>19</v>
      </c>
      <c r="D10" s="778"/>
      <c r="E10" s="778"/>
      <c r="F10" s="778"/>
      <c r="G10" s="778"/>
      <c r="H10" s="778"/>
      <c r="I10" s="778"/>
      <c r="J10" s="779"/>
      <c r="K10" s="811">
        <f>'AIU '!K73</f>
        <v>0.2843</v>
      </c>
      <c r="L10" s="812"/>
      <c r="M10" s="813"/>
      <c r="N10" s="10"/>
    </row>
    <row r="11" spans="2:14" x14ac:dyDescent="0.25">
      <c r="B11" s="9"/>
      <c r="C11" s="780"/>
      <c r="D11" s="781"/>
      <c r="E11" s="781"/>
      <c r="F11" s="781"/>
      <c r="G11" s="781"/>
      <c r="H11" s="781"/>
      <c r="I11" s="781"/>
      <c r="J11" s="782"/>
      <c r="K11" s="814">
        <f>ROUND(K9*K10,0)</f>
        <v>118682640</v>
      </c>
      <c r="L11" s="815"/>
      <c r="M11" s="816"/>
      <c r="N11" s="10"/>
    </row>
    <row r="12" spans="2:14" ht="15.75" thickBot="1" x14ac:dyDescent="0.3">
      <c r="B12" s="9"/>
      <c r="C12" s="798" t="s">
        <v>28</v>
      </c>
      <c r="D12" s="799"/>
      <c r="E12" s="799"/>
      <c r="F12" s="799"/>
      <c r="G12" s="799"/>
      <c r="H12" s="799"/>
      <c r="I12" s="799"/>
      <c r="J12" s="800"/>
      <c r="K12" s="801">
        <v>4</v>
      </c>
      <c r="L12" s="802"/>
      <c r="M12" s="803"/>
      <c r="N12" s="10"/>
    </row>
    <row r="13" spans="2:14" ht="9.9499999999999993" customHeight="1" thickBot="1" x14ac:dyDescent="0.3">
      <c r="B13" s="9"/>
      <c r="C13" s="5"/>
      <c r="D13" s="5"/>
      <c r="F13" s="5"/>
      <c r="G13" s="5"/>
      <c r="H13" s="5"/>
      <c r="I13" s="5"/>
      <c r="J13" s="5"/>
      <c r="K13" s="804"/>
      <c r="L13" s="804"/>
      <c r="M13" s="804"/>
      <c r="N13" s="10"/>
    </row>
    <row r="14" spans="2:14" x14ac:dyDescent="0.25">
      <c r="B14" s="9"/>
      <c r="C14" s="838" t="s">
        <v>32</v>
      </c>
      <c r="D14" s="839"/>
      <c r="E14" s="839"/>
      <c r="F14" s="839"/>
      <c r="G14" s="839"/>
      <c r="H14" s="839"/>
      <c r="I14" s="839"/>
      <c r="J14" s="840"/>
      <c r="K14" s="841">
        <f>+M85</f>
        <v>16012445</v>
      </c>
      <c r="L14" s="842"/>
      <c r="M14" s="843"/>
      <c r="N14" s="10"/>
    </row>
    <row r="15" spans="2:14" ht="15.75" thickBot="1" x14ac:dyDescent="0.3">
      <c r="B15" s="9"/>
      <c r="C15" s="798" t="s">
        <v>33</v>
      </c>
      <c r="D15" s="799"/>
      <c r="E15" s="799"/>
      <c r="F15" s="799"/>
      <c r="G15" s="799"/>
      <c r="H15" s="799"/>
      <c r="I15" s="799"/>
      <c r="J15" s="800"/>
      <c r="K15" s="844">
        <f>+'SOCIAL '!M52</f>
        <v>22313976</v>
      </c>
      <c r="L15" s="845"/>
      <c r="M15" s="846"/>
      <c r="N15" s="10"/>
    </row>
    <row r="16" spans="2:14" ht="9.9499999999999993" customHeight="1" thickBot="1" x14ac:dyDescent="0.3">
      <c r="B16" s="9"/>
      <c r="K16" s="817"/>
      <c r="L16" s="817"/>
      <c r="M16" s="817"/>
      <c r="N16" s="10"/>
    </row>
    <row r="17" spans="2:17" x14ac:dyDescent="0.25">
      <c r="B17" s="9"/>
      <c r="C17" s="818" t="s">
        <v>34</v>
      </c>
      <c r="D17" s="819"/>
      <c r="E17" s="819"/>
      <c r="F17" s="819"/>
      <c r="G17" s="819"/>
      <c r="H17" s="819"/>
      <c r="I17" s="819"/>
      <c r="J17" s="820"/>
      <c r="K17" s="824">
        <f>+K9+K11+K14+K15</f>
        <v>574464706</v>
      </c>
      <c r="L17" s="825"/>
      <c r="M17" s="826"/>
      <c r="N17" s="10"/>
    </row>
    <row r="18" spans="2:17" ht="15.75" thickBot="1" x14ac:dyDescent="0.3">
      <c r="B18" s="9"/>
      <c r="C18" s="821"/>
      <c r="D18" s="822"/>
      <c r="E18" s="822"/>
      <c r="F18" s="822"/>
      <c r="G18" s="822"/>
      <c r="H18" s="822"/>
      <c r="I18" s="822"/>
      <c r="J18" s="823"/>
      <c r="K18" s="827"/>
      <c r="L18" s="828"/>
      <c r="M18" s="829"/>
      <c r="N18" s="10"/>
    </row>
    <row r="19" spans="2:17" ht="9.9499999999999993" customHeight="1" thickBot="1" x14ac:dyDescent="0.3">
      <c r="B19" s="11"/>
      <c r="C19" s="12"/>
      <c r="D19" s="12"/>
      <c r="E19" s="192"/>
      <c r="F19" s="12"/>
      <c r="G19" s="12"/>
      <c r="H19" s="12"/>
      <c r="I19" s="12"/>
      <c r="J19" s="12"/>
      <c r="K19" s="12"/>
      <c r="L19" s="12"/>
      <c r="M19" s="12"/>
      <c r="N19" s="13"/>
    </row>
    <row r="20" spans="2:17" ht="9.9499999999999993" customHeight="1" thickBot="1" x14ac:dyDescent="0.3">
      <c r="B20" s="6"/>
      <c r="C20" s="7"/>
      <c r="D20" s="7"/>
      <c r="E20" s="191"/>
      <c r="F20" s="7"/>
      <c r="G20" s="7"/>
      <c r="H20" s="7"/>
      <c r="I20" s="7"/>
      <c r="J20" s="7"/>
      <c r="K20" s="7"/>
      <c r="L20" s="7"/>
      <c r="M20" s="7"/>
      <c r="N20" s="8"/>
    </row>
    <row r="21" spans="2:17" ht="15.75" thickBot="1" x14ac:dyDescent="0.3">
      <c r="B21" s="830" t="s">
        <v>98</v>
      </c>
      <c r="C21" s="831"/>
      <c r="D21" s="831"/>
      <c r="E21" s="831"/>
      <c r="F21" s="831"/>
      <c r="G21" s="831"/>
      <c r="H21" s="831"/>
      <c r="I21" s="831"/>
      <c r="J21" s="831"/>
      <c r="K21" s="831"/>
      <c r="L21" s="831"/>
      <c r="M21" s="831"/>
      <c r="N21" s="832"/>
    </row>
    <row r="22" spans="2:17" ht="15.75" thickBot="1" x14ac:dyDescent="0.3">
      <c r="B22" s="833" t="s">
        <v>99</v>
      </c>
      <c r="C22" s="834"/>
      <c r="D22" s="834"/>
      <c r="E22" s="834"/>
      <c r="F22" s="834"/>
      <c r="G22" s="834"/>
      <c r="H22" s="834"/>
      <c r="I22" s="834"/>
      <c r="J22" s="834"/>
      <c r="K22" s="834"/>
      <c r="L22" s="834"/>
      <c r="M22" s="834"/>
      <c r="N22" s="835"/>
    </row>
    <row r="23" spans="2:17" ht="23.25" thickBot="1" x14ac:dyDescent="0.3">
      <c r="B23" s="836" t="s">
        <v>100</v>
      </c>
      <c r="C23" s="837"/>
      <c r="D23" s="837"/>
      <c r="E23" s="837"/>
      <c r="F23" s="468" t="s">
        <v>14</v>
      </c>
      <c r="G23" s="469" t="s">
        <v>101</v>
      </c>
      <c r="H23" s="470" t="s">
        <v>102</v>
      </c>
      <c r="I23" s="471" t="s">
        <v>103</v>
      </c>
      <c r="J23" s="471" t="s">
        <v>4055</v>
      </c>
      <c r="K23" s="471" t="s">
        <v>105</v>
      </c>
      <c r="L23" s="472" t="s">
        <v>106</v>
      </c>
      <c r="M23" s="473" t="s">
        <v>107</v>
      </c>
      <c r="N23" s="474" t="s">
        <v>108</v>
      </c>
    </row>
    <row r="24" spans="2:17" ht="15" customHeight="1" thickBot="1" x14ac:dyDescent="0.3">
      <c r="B24" s="170">
        <v>1</v>
      </c>
      <c r="C24" s="847" t="s">
        <v>109</v>
      </c>
      <c r="D24" s="848"/>
      <c r="E24" s="848"/>
      <c r="F24" s="453">
        <v>9114</v>
      </c>
      <c r="G24" s="445" t="s">
        <v>110</v>
      </c>
      <c r="H24" s="157">
        <v>8</v>
      </c>
      <c r="I24" s="158">
        <v>1</v>
      </c>
      <c r="J24" s="460">
        <v>0.2</v>
      </c>
      <c r="K24" s="158">
        <f>K12</f>
        <v>4</v>
      </c>
      <c r="L24" s="160">
        <v>5200000</v>
      </c>
      <c r="M24" s="161">
        <f>FC!E29</f>
        <v>1.58</v>
      </c>
      <c r="N24" s="446">
        <f>+(((L24*M24/100)+L24)*K24)*J24</f>
        <v>4225728</v>
      </c>
    </row>
    <row r="25" spans="2:17" ht="15" customHeight="1" thickBot="1" x14ac:dyDescent="0.3">
      <c r="B25" s="198">
        <v>2</v>
      </c>
      <c r="C25" s="849" t="s">
        <v>111</v>
      </c>
      <c r="D25" s="850"/>
      <c r="E25" s="850"/>
      <c r="F25" s="453">
        <v>9114</v>
      </c>
      <c r="G25" s="200" t="s">
        <v>110</v>
      </c>
      <c r="H25" s="200">
        <v>8</v>
      </c>
      <c r="I25" s="201">
        <v>1</v>
      </c>
      <c r="J25" s="461">
        <v>0.2</v>
      </c>
      <c r="K25" s="201">
        <f>K12</f>
        <v>4</v>
      </c>
      <c r="L25" s="160">
        <v>5200000</v>
      </c>
      <c r="M25" s="204">
        <f>FC!E29</f>
        <v>1.58</v>
      </c>
      <c r="N25" s="205">
        <f>ROUND(K25*L25*M25*J25,0)</f>
        <v>6572800</v>
      </c>
      <c r="P25">
        <f>+Q26*4</f>
        <v>16432000</v>
      </c>
    </row>
    <row r="26" spans="2:17" x14ac:dyDescent="0.25">
      <c r="B26" s="851" t="s">
        <v>112</v>
      </c>
      <c r="C26" s="852"/>
      <c r="D26" s="852"/>
      <c r="E26" s="852"/>
      <c r="F26" s="853"/>
      <c r="G26" s="852"/>
      <c r="H26" s="852"/>
      <c r="I26" s="852"/>
      <c r="J26" s="852"/>
      <c r="K26" s="852"/>
      <c r="L26" s="852"/>
      <c r="M26" s="854">
        <f>SUM(N24:N25)</f>
        <v>10798528</v>
      </c>
      <c r="N26" s="855"/>
      <c r="Q26">
        <f>+(L25*M25)/2</f>
        <v>4108000</v>
      </c>
    </row>
    <row r="27" spans="2:17" ht="9.9499999999999993" customHeight="1" thickBot="1" x14ac:dyDescent="0.3">
      <c r="B27" s="206"/>
      <c r="C27" s="207"/>
      <c r="D27" s="207"/>
      <c r="E27" s="208"/>
      <c r="F27" s="207"/>
      <c r="G27" s="209"/>
      <c r="H27" s="209"/>
      <c r="I27" s="209"/>
      <c r="J27" s="209"/>
      <c r="K27" s="209"/>
      <c r="L27" s="209"/>
      <c r="M27" s="209"/>
      <c r="N27" s="210"/>
    </row>
    <row r="28" spans="2:17" ht="15" customHeight="1" x14ac:dyDescent="0.25">
      <c r="B28" s="856" t="s">
        <v>3899</v>
      </c>
      <c r="C28" s="857"/>
      <c r="D28" s="857"/>
      <c r="E28" s="857"/>
      <c r="F28" s="857"/>
      <c r="G28" s="857"/>
      <c r="H28" s="857"/>
      <c r="I28" s="857"/>
      <c r="J28" s="857"/>
      <c r="K28" s="857"/>
      <c r="L28" s="857"/>
      <c r="M28" s="857"/>
      <c r="N28" s="858"/>
    </row>
    <row r="29" spans="2:17" ht="15" customHeight="1" thickBot="1" x14ac:dyDescent="0.3">
      <c r="B29" s="859" t="s">
        <v>100</v>
      </c>
      <c r="C29" s="860"/>
      <c r="D29" s="861"/>
      <c r="E29" s="862" t="s">
        <v>114</v>
      </c>
      <c r="F29" s="860"/>
      <c r="G29" s="861"/>
      <c r="H29" s="475" t="s">
        <v>8</v>
      </c>
      <c r="I29" s="475" t="s">
        <v>7</v>
      </c>
      <c r="J29" s="476" t="s">
        <v>14</v>
      </c>
      <c r="K29" s="863" t="s">
        <v>115</v>
      </c>
      <c r="L29" s="864"/>
      <c r="M29" s="865" t="s">
        <v>116</v>
      </c>
      <c r="N29" s="866"/>
    </row>
    <row r="30" spans="2:17" ht="15" customHeight="1" x14ac:dyDescent="0.25">
      <c r="B30" s="477" t="s">
        <v>3900</v>
      </c>
      <c r="C30" s="867" t="s">
        <v>118</v>
      </c>
      <c r="D30" s="867"/>
      <c r="E30" s="867"/>
      <c r="F30" s="867"/>
      <c r="G30" s="867"/>
      <c r="H30" s="867"/>
      <c r="I30" s="867"/>
      <c r="J30" s="867"/>
      <c r="K30" s="867"/>
      <c r="L30" s="867"/>
      <c r="M30" s="867"/>
      <c r="N30" s="868"/>
    </row>
    <row r="31" spans="2:17" ht="15" customHeight="1" x14ac:dyDescent="0.25">
      <c r="B31" s="172">
        <v>1.1000000000000001</v>
      </c>
      <c r="C31" s="869" t="s">
        <v>119</v>
      </c>
      <c r="D31" s="869"/>
      <c r="E31" s="869" t="str">
        <f>VLOOKUP(J31,[114]PRECIOS!$B$3:$D$3651,2,FALSE)</f>
        <v>TELA VERDE DE CERRAMIENTO (2.10mx250)</v>
      </c>
      <c r="F31" s="869"/>
      <c r="G31" s="869"/>
      <c r="H31" s="181" t="s">
        <v>9</v>
      </c>
      <c r="I31" s="181">
        <v>5</v>
      </c>
      <c r="J31" s="187">
        <v>7559</v>
      </c>
      <c r="K31" s="870">
        <v>2672</v>
      </c>
      <c r="L31" s="870"/>
      <c r="M31" s="871">
        <f>ROUND(I31*K31,0)</f>
        <v>13360</v>
      </c>
      <c r="N31" s="872"/>
    </row>
    <row r="32" spans="2:17" ht="15" customHeight="1" thickBot="1" x14ac:dyDescent="0.3">
      <c r="B32" s="185">
        <v>1.2</v>
      </c>
      <c r="C32" s="873" t="s">
        <v>120</v>
      </c>
      <c r="D32" s="873"/>
      <c r="E32" s="873" t="str">
        <f>VLOOKUP(J32,[114]PRECIOS!$B$3:$D$3651,2,FALSE)</f>
        <v>VARA DE CORREDOR 6.0 M</v>
      </c>
      <c r="F32" s="873"/>
      <c r="G32" s="873"/>
      <c r="H32" s="186" t="s">
        <v>8</v>
      </c>
      <c r="I32" s="186">
        <v>3</v>
      </c>
      <c r="J32" s="188">
        <v>7285</v>
      </c>
      <c r="K32" s="874">
        <v>16800</v>
      </c>
      <c r="L32" s="874"/>
      <c r="M32" s="875">
        <f>ROUND(I32*K32,0)</f>
        <v>50400</v>
      </c>
      <c r="N32" s="876"/>
    </row>
    <row r="33" spans="2:15" ht="15" customHeight="1" x14ac:dyDescent="0.25">
      <c r="B33" s="890"/>
      <c r="C33" s="891"/>
      <c r="D33" s="891"/>
      <c r="E33" s="891"/>
      <c r="F33" s="891"/>
      <c r="G33" s="892" t="s">
        <v>121</v>
      </c>
      <c r="H33" s="892"/>
      <c r="I33" s="892"/>
      <c r="J33" s="892"/>
      <c r="K33" s="892"/>
      <c r="L33" s="893"/>
      <c r="M33" s="894">
        <f>SUM(M31:N32)</f>
        <v>63760</v>
      </c>
      <c r="N33" s="895"/>
    </row>
    <row r="34" spans="2:15" ht="9.9499999999999993" customHeight="1" thickBot="1" x14ac:dyDescent="0.3">
      <c r="B34" s="896"/>
      <c r="C34" s="897"/>
      <c r="D34" s="897"/>
      <c r="E34" s="897"/>
      <c r="F34" s="897"/>
      <c r="G34" s="897"/>
      <c r="H34" s="897"/>
      <c r="I34" s="897"/>
      <c r="J34" s="897"/>
      <c r="K34" s="897"/>
      <c r="L34" s="897"/>
      <c r="M34" s="897"/>
      <c r="N34" s="898"/>
    </row>
    <row r="35" spans="2:15" ht="15" customHeight="1" x14ac:dyDescent="0.25">
      <c r="B35" s="899" t="s">
        <v>4032</v>
      </c>
      <c r="C35" s="900"/>
      <c r="D35" s="900"/>
      <c r="E35" s="900"/>
      <c r="F35" s="900"/>
      <c r="G35" s="900"/>
      <c r="H35" s="900"/>
      <c r="I35" s="900"/>
      <c r="J35" s="900"/>
      <c r="K35" s="900"/>
      <c r="L35" s="900"/>
      <c r="M35" s="900"/>
      <c r="N35" s="901"/>
    </row>
    <row r="36" spans="2:15" ht="15" customHeight="1" thickBot="1" x14ac:dyDescent="0.3">
      <c r="B36" s="902" t="s">
        <v>100</v>
      </c>
      <c r="C36" s="903"/>
      <c r="D36" s="904"/>
      <c r="E36" s="905" t="s">
        <v>114</v>
      </c>
      <c r="F36" s="903"/>
      <c r="G36" s="904"/>
      <c r="H36" s="478" t="s">
        <v>8</v>
      </c>
      <c r="I36" s="478" t="s">
        <v>7</v>
      </c>
      <c r="J36" s="479" t="s">
        <v>14</v>
      </c>
      <c r="K36" s="906" t="s">
        <v>115</v>
      </c>
      <c r="L36" s="907"/>
      <c r="M36" s="908" t="s">
        <v>116</v>
      </c>
      <c r="N36" s="909"/>
    </row>
    <row r="37" spans="2:15" ht="15" customHeight="1" x14ac:dyDescent="0.25">
      <c r="B37" s="477" t="s">
        <v>3901</v>
      </c>
      <c r="C37" s="877" t="s">
        <v>124</v>
      </c>
      <c r="D37" s="877"/>
      <c r="E37" s="877"/>
      <c r="F37" s="877"/>
      <c r="G37" s="877"/>
      <c r="H37" s="877"/>
      <c r="I37" s="877"/>
      <c r="J37" s="877"/>
      <c r="K37" s="877"/>
      <c r="L37" s="877"/>
      <c r="M37" s="877"/>
      <c r="N37" s="878"/>
    </row>
    <row r="38" spans="2:15" ht="30" customHeight="1" thickBot="1" x14ac:dyDescent="0.3">
      <c r="B38" s="185">
        <v>1.1000000000000001</v>
      </c>
      <c r="C38" s="879" t="s">
        <v>125</v>
      </c>
      <c r="D38" s="880"/>
      <c r="E38" s="881" t="str">
        <f>VLOOKUP(J38,[114]PRECIOS!$B$3:$D$3651,2,FALSE)</f>
        <v>CANECA PLÁSTICA NEGRA DE 55 GALONES CON TAPA PLANA.</v>
      </c>
      <c r="F38" s="882"/>
      <c r="G38" s="883"/>
      <c r="H38" s="186" t="s">
        <v>8</v>
      </c>
      <c r="I38" s="186">
        <v>3</v>
      </c>
      <c r="J38" s="197">
        <v>9290</v>
      </c>
      <c r="K38" s="874">
        <v>137784</v>
      </c>
      <c r="L38" s="874"/>
      <c r="M38" s="875">
        <f>ROUND(I38*K38,0)</f>
        <v>413352</v>
      </c>
      <c r="N38" s="876"/>
      <c r="O38" s="147"/>
    </row>
    <row r="39" spans="2:15" ht="15" customHeight="1" thickBot="1" x14ac:dyDescent="0.3">
      <c r="B39" s="884"/>
      <c r="C39" s="885"/>
      <c r="D39" s="885"/>
      <c r="E39" s="885"/>
      <c r="F39" s="885"/>
      <c r="G39" s="886" t="s">
        <v>126</v>
      </c>
      <c r="H39" s="887"/>
      <c r="I39" s="887"/>
      <c r="J39" s="887"/>
      <c r="K39" s="887"/>
      <c r="L39" s="887"/>
      <c r="M39" s="888">
        <f>SUM(M38:M38)</f>
        <v>413352</v>
      </c>
      <c r="N39" s="889"/>
    </row>
    <row r="40" spans="2:15" ht="9.9499999999999993" customHeight="1" thickBot="1" x14ac:dyDescent="0.3">
      <c r="B40" s="884"/>
      <c r="C40" s="885"/>
      <c r="D40" s="885"/>
      <c r="E40" s="885"/>
      <c r="F40" s="885"/>
      <c r="G40" s="885"/>
      <c r="H40" s="885"/>
      <c r="I40" s="885"/>
      <c r="J40" s="885"/>
      <c r="K40" s="885"/>
      <c r="L40" s="885"/>
      <c r="M40" s="885"/>
      <c r="N40" s="910"/>
    </row>
    <row r="41" spans="2:15" ht="15" customHeight="1" x14ac:dyDescent="0.25">
      <c r="B41" s="480" t="s">
        <v>3902</v>
      </c>
      <c r="C41" s="911" t="s">
        <v>128</v>
      </c>
      <c r="D41" s="911"/>
      <c r="E41" s="911"/>
      <c r="F41" s="911"/>
      <c r="G41" s="911"/>
      <c r="H41" s="911"/>
      <c r="I41" s="911"/>
      <c r="J41" s="911"/>
      <c r="K41" s="911"/>
      <c r="L41" s="911"/>
      <c r="M41" s="911"/>
      <c r="N41" s="912"/>
    </row>
    <row r="42" spans="2:15" ht="15" customHeight="1" x14ac:dyDescent="0.25">
      <c r="B42" s="913">
        <v>2.1</v>
      </c>
      <c r="C42" s="869" t="s">
        <v>129</v>
      </c>
      <c r="D42" s="869"/>
      <c r="E42" s="915" t="str">
        <f>VLOOKUP(J42,[114]PRECIOS!$B$3:$D$3651,2,FALSE)</f>
        <v>PLASTICO NEGRO CALIBRE 6</v>
      </c>
      <c r="F42" s="915"/>
      <c r="G42" s="915"/>
      <c r="H42" s="181" t="s">
        <v>9</v>
      </c>
      <c r="I42" s="181">
        <v>5</v>
      </c>
      <c r="J42" s="187">
        <v>7556</v>
      </c>
      <c r="K42" s="870">
        <v>1671</v>
      </c>
      <c r="L42" s="870"/>
      <c r="M42" s="871">
        <f>ROUND(I42*K42,0)</f>
        <v>8355</v>
      </c>
      <c r="N42" s="872"/>
    </row>
    <row r="43" spans="2:15" ht="15" customHeight="1" x14ac:dyDescent="0.25">
      <c r="B43" s="913"/>
      <c r="C43" s="869"/>
      <c r="D43" s="869"/>
      <c r="E43" s="915" t="str">
        <f>VLOOKUP(J43,[114]PRECIOS!$B$3:$D$3651,2,FALSE)</f>
        <v>SEÑALIZACION TUBULAR COLOMBINA PLASTICA</v>
      </c>
      <c r="F43" s="915"/>
      <c r="G43" s="915"/>
      <c r="H43" s="181" t="s">
        <v>8</v>
      </c>
      <c r="I43" s="181">
        <v>3</v>
      </c>
      <c r="J43" s="187">
        <v>7554</v>
      </c>
      <c r="K43" s="870">
        <v>44982</v>
      </c>
      <c r="L43" s="870"/>
      <c r="M43" s="871">
        <f t="shared" ref="M43" si="0">ROUND(I43*K43,0)</f>
        <v>134946</v>
      </c>
      <c r="N43" s="872"/>
    </row>
    <row r="44" spans="2:15" ht="29.25" customHeight="1" thickBot="1" x14ac:dyDescent="0.3">
      <c r="B44" s="914"/>
      <c r="C44" s="873"/>
      <c r="D44" s="873"/>
      <c r="E44" s="916" t="str">
        <f>VLOOKUP(J44,[114]PRECIOS!$B$3:$D$3651,2,FALSE)</f>
        <v>CINTA PARA SEÑALIZACION DE 500MT X 4" PELIGRO CALIBRE 3.5</v>
      </c>
      <c r="F44" s="916"/>
      <c r="G44" s="916"/>
      <c r="H44" s="186" t="s">
        <v>130</v>
      </c>
      <c r="I44" s="186">
        <v>1</v>
      </c>
      <c r="J44" s="188">
        <v>7850</v>
      </c>
      <c r="K44" s="874">
        <v>25149</v>
      </c>
      <c r="L44" s="874"/>
      <c r="M44" s="875">
        <f>ROUND(I44*K44,0)</f>
        <v>25149</v>
      </c>
      <c r="N44" s="876"/>
    </row>
    <row r="45" spans="2:15" ht="15" customHeight="1" thickBot="1" x14ac:dyDescent="0.3">
      <c r="B45" s="173"/>
      <c r="C45" s="175"/>
      <c r="D45" s="175"/>
      <c r="E45" s="193"/>
      <c r="F45" s="175"/>
      <c r="G45" s="886" t="s">
        <v>126</v>
      </c>
      <c r="H45" s="887"/>
      <c r="I45" s="887"/>
      <c r="J45" s="887"/>
      <c r="K45" s="887"/>
      <c r="L45" s="887"/>
      <c r="M45" s="888">
        <f>SUM(M42:N44)</f>
        <v>168450</v>
      </c>
      <c r="N45" s="889"/>
    </row>
    <row r="46" spans="2:15" ht="9.9499999999999993" customHeight="1" thickBot="1" x14ac:dyDescent="0.3">
      <c r="B46" s="173"/>
      <c r="C46" s="175"/>
      <c r="D46" s="175"/>
      <c r="E46" s="193"/>
      <c r="F46" s="175"/>
      <c r="G46" s="176"/>
      <c r="H46" s="176"/>
      <c r="I46" s="176"/>
      <c r="J46" s="176"/>
      <c r="K46" s="176"/>
      <c r="L46" s="176"/>
      <c r="M46" s="155"/>
      <c r="N46" s="174"/>
    </row>
    <row r="47" spans="2:15" x14ac:dyDescent="0.25">
      <c r="B47" s="480" t="s">
        <v>3903</v>
      </c>
      <c r="C47" s="911" t="s">
        <v>132</v>
      </c>
      <c r="D47" s="911"/>
      <c r="E47" s="911"/>
      <c r="F47" s="911"/>
      <c r="G47" s="911"/>
      <c r="H47" s="911"/>
      <c r="I47" s="911"/>
      <c r="J47" s="911"/>
      <c r="K47" s="911"/>
      <c r="L47" s="911"/>
      <c r="M47" s="911"/>
      <c r="N47" s="912"/>
    </row>
    <row r="48" spans="2:15" ht="30" customHeight="1" x14ac:dyDescent="0.25">
      <c r="B48" s="928">
        <v>3.1</v>
      </c>
      <c r="C48" s="917" t="s">
        <v>133</v>
      </c>
      <c r="D48" s="918"/>
      <c r="E48" s="919" t="str">
        <f>VLOOKUP(J48,[114]PRECIOS!$B$3:$D$3651,2,FALSE)</f>
        <v>PLASTICO NEGRO CALIBRE 6</v>
      </c>
      <c r="F48" s="919"/>
      <c r="G48" s="919"/>
      <c r="H48" s="181" t="s">
        <v>9</v>
      </c>
      <c r="I48" s="181">
        <v>5</v>
      </c>
      <c r="J48" s="187">
        <v>7556</v>
      </c>
      <c r="K48" s="870">
        <v>1671</v>
      </c>
      <c r="L48" s="870"/>
      <c r="M48" s="871">
        <f>ROUND(I48*K48,0)</f>
        <v>8355</v>
      </c>
      <c r="N48" s="872"/>
    </row>
    <row r="49" spans="2:14" ht="16.5" customHeight="1" x14ac:dyDescent="0.25">
      <c r="B49" s="929"/>
      <c r="C49" s="920" t="s">
        <v>4033</v>
      </c>
      <c r="D49" s="921"/>
      <c r="E49" s="915" t="str">
        <f>VLOOKUP(J49,[114]PRECIOS!$B$3:$D$3651,2,FALSE)</f>
        <v>PALA REDONDA No.  2 CON CABO</v>
      </c>
      <c r="F49" s="915"/>
      <c r="G49" s="915"/>
      <c r="H49" s="181" t="s">
        <v>8</v>
      </c>
      <c r="I49" s="181">
        <v>3</v>
      </c>
      <c r="J49" s="187">
        <v>9287</v>
      </c>
      <c r="K49" s="870">
        <v>21317</v>
      </c>
      <c r="L49" s="870"/>
      <c r="M49" s="871">
        <f t="shared" ref="M49:M50" si="1">ROUND(I49*K49,0)</f>
        <v>63951</v>
      </c>
      <c r="N49" s="872"/>
    </row>
    <row r="50" spans="2:14" ht="30" customHeight="1" x14ac:dyDescent="0.25">
      <c r="B50" s="929"/>
      <c r="C50" s="920"/>
      <c r="D50" s="921"/>
      <c r="E50" s="915" t="str">
        <f>VLOOKUP(J50,[114]PRECIOS!$B$3:$D$3651,2,FALSE)</f>
        <v>CEPILLO INDUSTRIAL DE NYLON CON CABO DE 35CM A 42CM X 9CM X 17CM</v>
      </c>
      <c r="F50" s="915"/>
      <c r="G50" s="915"/>
      <c r="H50" s="181" t="s">
        <v>8</v>
      </c>
      <c r="I50" s="181">
        <v>3</v>
      </c>
      <c r="J50" s="187">
        <v>7811</v>
      </c>
      <c r="K50" s="870">
        <v>15938</v>
      </c>
      <c r="L50" s="870"/>
      <c r="M50" s="871">
        <f t="shared" si="1"/>
        <v>47814</v>
      </c>
      <c r="N50" s="872"/>
    </row>
    <row r="51" spans="2:14" ht="30" customHeight="1" thickBot="1" x14ac:dyDescent="0.3">
      <c r="B51" s="930"/>
      <c r="C51" s="922"/>
      <c r="D51" s="923"/>
      <c r="E51" s="916" t="str">
        <f>VLOOKUP(J51,[114]PRECIOS!$B$3:$D$3651,2,FALSE)</f>
        <v>BOLSA PARA BASURA TIPO INDUSTRIAL NEGRA DE 60 x 90 Cm CALIBRE 2 (PAQUETE DE 30 UNIDADES)</v>
      </c>
      <c r="F51" s="916"/>
      <c r="G51" s="916"/>
      <c r="H51" s="186" t="s">
        <v>8</v>
      </c>
      <c r="I51" s="186">
        <v>3</v>
      </c>
      <c r="J51" s="188">
        <v>9280</v>
      </c>
      <c r="K51" s="874">
        <v>13029</v>
      </c>
      <c r="L51" s="874"/>
      <c r="M51" s="875">
        <f>ROUND(I51*K51,0)</f>
        <v>39087</v>
      </c>
      <c r="N51" s="876"/>
    </row>
    <row r="52" spans="2:14" ht="15.75" thickBot="1" x14ac:dyDescent="0.3">
      <c r="B52" s="173"/>
      <c r="C52" s="175"/>
      <c r="D52" s="175"/>
      <c r="E52" s="193"/>
      <c r="F52" s="175"/>
      <c r="G52" s="886" t="s">
        <v>126</v>
      </c>
      <c r="H52" s="887"/>
      <c r="I52" s="887"/>
      <c r="J52" s="887"/>
      <c r="K52" s="887"/>
      <c r="L52" s="887"/>
      <c r="M52" s="888">
        <f>SUM(M48:N51)</f>
        <v>159207</v>
      </c>
      <c r="N52" s="889"/>
    </row>
    <row r="53" spans="2:14" ht="9.9499999999999993" customHeight="1" x14ac:dyDescent="0.25">
      <c r="B53" s="173"/>
      <c r="C53" s="175"/>
      <c r="D53" s="175"/>
      <c r="E53" s="193"/>
      <c r="F53" s="175"/>
      <c r="G53" s="176"/>
      <c r="H53" s="176"/>
      <c r="I53" s="176"/>
      <c r="J53" s="176"/>
      <c r="K53" s="176"/>
      <c r="L53" s="176"/>
      <c r="M53" s="155"/>
      <c r="N53" s="174"/>
    </row>
    <row r="54" spans="2:14" ht="9.9499999999999993" customHeight="1" thickBot="1" x14ac:dyDescent="0.3">
      <c r="B54" s="173"/>
      <c r="C54" s="175"/>
      <c r="D54" s="175"/>
      <c r="E54" s="193"/>
      <c r="F54" s="175"/>
      <c r="G54" s="176"/>
      <c r="H54" s="176"/>
      <c r="I54" s="176"/>
      <c r="J54" s="176"/>
      <c r="K54" s="176"/>
      <c r="L54" s="176"/>
      <c r="M54" s="155"/>
      <c r="N54" s="174"/>
    </row>
    <row r="55" spans="2:14" ht="15" customHeight="1" thickBot="1" x14ac:dyDescent="0.3">
      <c r="B55" s="924" t="s">
        <v>121</v>
      </c>
      <c r="C55" s="925"/>
      <c r="D55" s="925"/>
      <c r="E55" s="925"/>
      <c r="F55" s="925"/>
      <c r="G55" s="925"/>
      <c r="H55" s="925"/>
      <c r="I55" s="925"/>
      <c r="J55" s="925"/>
      <c r="K55" s="925"/>
      <c r="L55" s="925"/>
      <c r="M55" s="926">
        <f>+M52+M45+M39</f>
        <v>741009</v>
      </c>
      <c r="N55" s="927"/>
    </row>
    <row r="56" spans="2:14" ht="9.9499999999999993" customHeight="1" x14ac:dyDescent="0.25">
      <c r="B56" s="173"/>
      <c r="C56" s="175"/>
      <c r="D56" s="175"/>
      <c r="E56" s="193"/>
      <c r="F56" s="175"/>
      <c r="G56" s="176"/>
      <c r="H56" s="176"/>
      <c r="I56" s="176"/>
      <c r="J56" s="176"/>
      <c r="K56" s="176"/>
      <c r="L56" s="176"/>
      <c r="M56" s="155"/>
      <c r="N56" s="174"/>
    </row>
    <row r="57" spans="2:14" x14ac:dyDescent="0.25">
      <c r="B57" s="931" t="s">
        <v>3904</v>
      </c>
      <c r="C57" s="932"/>
      <c r="D57" s="932"/>
      <c r="E57" s="932"/>
      <c r="F57" s="932"/>
      <c r="G57" s="932"/>
      <c r="H57" s="932"/>
      <c r="I57" s="932"/>
      <c r="J57" s="932"/>
      <c r="K57" s="932"/>
      <c r="L57" s="932"/>
      <c r="M57" s="932"/>
      <c r="N57" s="933"/>
    </row>
    <row r="58" spans="2:14" ht="15" customHeight="1" x14ac:dyDescent="0.25">
      <c r="B58" s="937" t="s">
        <v>100</v>
      </c>
      <c r="C58" s="938"/>
      <c r="D58" s="938"/>
      <c r="E58" s="938"/>
      <c r="F58" s="938"/>
      <c r="G58" s="939"/>
      <c r="H58" s="412" t="s">
        <v>7</v>
      </c>
      <c r="I58" s="412" t="s">
        <v>101</v>
      </c>
      <c r="J58" s="413" t="s">
        <v>14</v>
      </c>
      <c r="K58" s="940" t="s">
        <v>115</v>
      </c>
      <c r="L58" s="941"/>
      <c r="M58" s="942" t="s">
        <v>116</v>
      </c>
      <c r="N58" s="943"/>
    </row>
    <row r="59" spans="2:14" x14ac:dyDescent="0.25">
      <c r="B59" s="172"/>
      <c r="C59" s="944" t="s">
        <v>145</v>
      </c>
      <c r="D59" s="944"/>
      <c r="E59" s="944"/>
      <c r="F59" s="944"/>
      <c r="G59" s="944"/>
      <c r="H59" s="944"/>
      <c r="I59" s="944"/>
      <c r="J59" s="944"/>
      <c r="K59" s="944"/>
      <c r="L59" s="944"/>
      <c r="M59" s="944"/>
      <c r="N59" s="945"/>
    </row>
    <row r="60" spans="2:14" ht="15" customHeight="1" x14ac:dyDescent="0.25">
      <c r="B60" s="178">
        <v>1.0009999999999999</v>
      </c>
      <c r="C60" s="917" t="str">
        <f>VLOOKUP(J60,[114]PRECIOS!$B$3:$D$3651,2,FALSE)</f>
        <v>BOTIQUIN PRIMEROS AUXILIOS CON MEDICAMENTOS DE 22CM X 27CM</v>
      </c>
      <c r="D60" s="934"/>
      <c r="E60" s="934"/>
      <c r="F60" s="934"/>
      <c r="G60" s="918"/>
      <c r="H60" s="181">
        <v>1</v>
      </c>
      <c r="I60" s="181" t="s">
        <v>8</v>
      </c>
      <c r="J60" s="187">
        <v>7569</v>
      </c>
      <c r="K60" s="935">
        <v>58501</v>
      </c>
      <c r="L60" s="936"/>
      <c r="M60" s="871">
        <f>ROUND(H60*K60,0)</f>
        <v>58501</v>
      </c>
      <c r="N60" s="872"/>
    </row>
    <row r="61" spans="2:14" ht="15" customHeight="1" x14ac:dyDescent="0.25">
      <c r="B61" s="178">
        <f>B60+0.01</f>
        <v>1.0109999999999999</v>
      </c>
      <c r="C61" s="917" t="str">
        <f>VLOOKUP(J61,[114]PRECIOS!$B$3:$D$3651,2,FALSE)</f>
        <v>CAMILLA MADERA PRIMEROS AUXILIOS INMOVILIZADOR CABEZA</v>
      </c>
      <c r="D61" s="934"/>
      <c r="E61" s="934"/>
      <c r="F61" s="934"/>
      <c r="G61" s="918"/>
      <c r="H61" s="181">
        <v>1</v>
      </c>
      <c r="I61" s="181" t="s">
        <v>8</v>
      </c>
      <c r="J61" s="187">
        <v>7818</v>
      </c>
      <c r="K61" s="935">
        <v>207247</v>
      </c>
      <c r="L61" s="936"/>
      <c r="M61" s="871">
        <f t="shared" ref="M61:M68" si="2">ROUND(H61*K61,0)</f>
        <v>207247</v>
      </c>
      <c r="N61" s="872"/>
    </row>
    <row r="62" spans="2:14" ht="15" customHeight="1" x14ac:dyDescent="0.25">
      <c r="B62" s="178">
        <f t="shared" ref="B62:B68" si="3">B61+0.01</f>
        <v>1.0209999999999999</v>
      </c>
      <c r="C62" s="917" t="str">
        <f>VLOOKUP(J62,[114]PRECIOS!$B$3:$D$3651,2,FALSE)</f>
        <v>EXTINTOR POLVO QUIMICO SECO DE 20LB TIPO ABC METALICO CON GANCHO Y AVISO</v>
      </c>
      <c r="D62" s="934"/>
      <c r="E62" s="934"/>
      <c r="F62" s="934"/>
      <c r="G62" s="918"/>
      <c r="H62" s="181">
        <v>1</v>
      </c>
      <c r="I62" s="181" t="s">
        <v>8</v>
      </c>
      <c r="J62" s="187">
        <v>7819</v>
      </c>
      <c r="K62" s="935">
        <v>92920</v>
      </c>
      <c r="L62" s="936"/>
      <c r="M62" s="871">
        <f t="shared" si="2"/>
        <v>92920</v>
      </c>
      <c r="N62" s="872"/>
    </row>
    <row r="63" spans="2:14" ht="15" customHeight="1" x14ac:dyDescent="0.25">
      <c r="B63" s="178">
        <f t="shared" si="3"/>
        <v>1.0309999999999999</v>
      </c>
      <c r="C63" s="917" t="str">
        <f>VLOOKUP(J63,[114]PRECIOS!$B$3:$D$3651,2,FALSE)</f>
        <v>BOTA CUERO LISA NEGRA SEGURIDAD PUNTERA DE ACERO</v>
      </c>
      <c r="D63" s="934"/>
      <c r="E63" s="934"/>
      <c r="F63" s="934"/>
      <c r="G63" s="918"/>
      <c r="H63" s="181">
        <v>9</v>
      </c>
      <c r="I63" s="181" t="s">
        <v>146</v>
      </c>
      <c r="J63" s="187">
        <v>7822</v>
      </c>
      <c r="K63" s="935">
        <v>70000</v>
      </c>
      <c r="L63" s="936"/>
      <c r="M63" s="871">
        <f t="shared" si="2"/>
        <v>630000</v>
      </c>
      <c r="N63" s="872"/>
    </row>
    <row r="64" spans="2:14" ht="15" customHeight="1" x14ac:dyDescent="0.25">
      <c r="B64" s="178">
        <f t="shared" si="3"/>
        <v>1.0409999999999999</v>
      </c>
      <c r="C64" s="917" t="str">
        <f>VLOOKUP(J64,[114]PRECIOS!$B$3:$D$3651,2,FALSE)</f>
        <v>PROTECTOR AUDITIVO TIPO TAPON INSERCION EN SILICONA CON CORDEL EN ESTUCHE</v>
      </c>
      <c r="D64" s="934"/>
      <c r="E64" s="934"/>
      <c r="F64" s="934"/>
      <c r="G64" s="918"/>
      <c r="H64" s="181">
        <v>9</v>
      </c>
      <c r="I64" s="181" t="s">
        <v>146</v>
      </c>
      <c r="J64" s="187">
        <v>7827</v>
      </c>
      <c r="K64" s="935">
        <v>2618</v>
      </c>
      <c r="L64" s="936"/>
      <c r="M64" s="871">
        <f t="shared" si="2"/>
        <v>23562</v>
      </c>
      <c r="N64" s="872"/>
    </row>
    <row r="65" spans="2:14" ht="15" customHeight="1" x14ac:dyDescent="0.25">
      <c r="B65" s="178">
        <f t="shared" si="3"/>
        <v>1.0509999999999999</v>
      </c>
      <c r="C65" s="917" t="str">
        <f>VLOOKUP(J65,[114]PRECIOS!$B$3:$D$3651,2,FALSE)</f>
        <v>OVEROL EN DRILL DOS PIEZAS, CAMISA Y PANTALÓN</v>
      </c>
      <c r="D65" s="934"/>
      <c r="E65" s="934"/>
      <c r="F65" s="934"/>
      <c r="G65" s="918"/>
      <c r="H65" s="181">
        <v>3</v>
      </c>
      <c r="I65" s="181" t="s">
        <v>8</v>
      </c>
      <c r="J65" s="187">
        <v>9286</v>
      </c>
      <c r="K65" s="935">
        <v>71019</v>
      </c>
      <c r="L65" s="936"/>
      <c r="M65" s="871">
        <f>ROUND(H65*K65,0)</f>
        <v>213057</v>
      </c>
      <c r="N65" s="872"/>
    </row>
    <row r="66" spans="2:14" ht="15" customHeight="1" x14ac:dyDescent="0.25">
      <c r="B66" s="178">
        <f t="shared" si="3"/>
        <v>1.0609999999999999</v>
      </c>
      <c r="C66" s="917" t="str">
        <f>VLOOKUP(J66,[114]PRECIOS!$B$3:$D$3651,2,FALSE)</f>
        <v>GUANTE CARNAZA REFORZADO EN CARNAZA LARGO</v>
      </c>
      <c r="D66" s="934"/>
      <c r="E66" s="934"/>
      <c r="F66" s="934"/>
      <c r="G66" s="918"/>
      <c r="H66" s="181">
        <v>9</v>
      </c>
      <c r="I66" s="181" t="s">
        <v>146</v>
      </c>
      <c r="J66" s="187">
        <v>7846</v>
      </c>
      <c r="K66" s="935">
        <v>10591</v>
      </c>
      <c r="L66" s="936"/>
      <c r="M66" s="871">
        <f t="shared" si="2"/>
        <v>95319</v>
      </c>
      <c r="N66" s="872"/>
    </row>
    <row r="67" spans="2:14" ht="15" customHeight="1" x14ac:dyDescent="0.25">
      <c r="B67" s="178">
        <f t="shared" si="3"/>
        <v>1.071</v>
      </c>
      <c r="C67" s="917" t="str">
        <f>VLOOKUP(J67,[114]PRECIOS!$B$3:$D$3651,2,FALSE)</f>
        <v>GUANTE CAUCHO NEGRO CORRUGADO CALIBRE 35</v>
      </c>
      <c r="D67" s="934"/>
      <c r="E67" s="934"/>
      <c r="F67" s="934"/>
      <c r="G67" s="918"/>
      <c r="H67" s="181">
        <v>9</v>
      </c>
      <c r="I67" s="181" t="s">
        <v>146</v>
      </c>
      <c r="J67" s="187">
        <v>9283</v>
      </c>
      <c r="K67" s="935">
        <v>6500</v>
      </c>
      <c r="L67" s="936"/>
      <c r="M67" s="871">
        <f t="shared" si="2"/>
        <v>58500</v>
      </c>
      <c r="N67" s="872"/>
    </row>
    <row r="68" spans="2:14" ht="15" customHeight="1" x14ac:dyDescent="0.25">
      <c r="B68" s="178">
        <f t="shared" si="3"/>
        <v>1.081</v>
      </c>
      <c r="C68" s="917" t="str">
        <f>VLOOKUP(J68,[114]PRECIOS!$B$3:$D$3651,2,FALSE)</f>
        <v>GUANTE NITRILO 13" RESISTENTE CONTRA QUIMICOS COMBUSTIBLES SOLVENTES GRASAS</v>
      </c>
      <c r="D68" s="934"/>
      <c r="E68" s="934"/>
      <c r="F68" s="934"/>
      <c r="G68" s="918"/>
      <c r="H68" s="181">
        <v>9</v>
      </c>
      <c r="I68" s="181" t="s">
        <v>146</v>
      </c>
      <c r="J68" s="187">
        <v>7844</v>
      </c>
      <c r="K68" s="935">
        <v>10591</v>
      </c>
      <c r="L68" s="936"/>
      <c r="M68" s="871">
        <f t="shared" si="2"/>
        <v>95319</v>
      </c>
      <c r="N68" s="872"/>
    </row>
    <row r="69" spans="2:14" x14ac:dyDescent="0.25">
      <c r="B69" s="481"/>
      <c r="C69" s="985" t="s">
        <v>147</v>
      </c>
      <c r="D69" s="986"/>
      <c r="E69" s="986"/>
      <c r="F69" s="986"/>
      <c r="G69" s="987"/>
      <c r="H69" s="482"/>
      <c r="I69" s="483"/>
      <c r="J69" s="981"/>
      <c r="K69" s="982"/>
      <c r="L69" s="983"/>
      <c r="M69" s="981"/>
      <c r="N69" s="984"/>
    </row>
    <row r="70" spans="2:14" ht="15" customHeight="1" x14ac:dyDescent="0.25">
      <c r="B70" s="178">
        <f>B68+0.01</f>
        <v>1.091</v>
      </c>
      <c r="C70" s="917" t="str">
        <f>VLOOKUP(J70,[114]PRECIOS!$B$3:$D$3651,2,FALSE)</f>
        <v>EXÁMEN MÉDICO OCUPACIONAL DE INGRESO O RETIRO</v>
      </c>
      <c r="D70" s="934"/>
      <c r="E70" s="934"/>
      <c r="F70" s="934"/>
      <c r="G70" s="918"/>
      <c r="H70" s="181">
        <v>10</v>
      </c>
      <c r="I70" s="181" t="s">
        <v>8</v>
      </c>
      <c r="J70" s="187">
        <v>7904</v>
      </c>
      <c r="K70" s="935">
        <v>30000</v>
      </c>
      <c r="L70" s="936"/>
      <c r="M70" s="871">
        <f t="shared" ref="M70" si="4">ROUND(H70*K70,0)</f>
        <v>300000</v>
      </c>
      <c r="N70" s="872"/>
    </row>
    <row r="71" spans="2:14" ht="15" customHeight="1" x14ac:dyDescent="0.25">
      <c r="B71" s="178">
        <f>B70+0.01</f>
        <v>1.101</v>
      </c>
      <c r="C71" s="917" t="str">
        <f>VLOOKUP(J71,[114]PRECIOS!$B$3:$D$3651,2,FALSE)</f>
        <v>EXAMEN DE AUDIOMETRÍA DE INGRESO O EGRESO</v>
      </c>
      <c r="D71" s="934"/>
      <c r="E71" s="934"/>
      <c r="F71" s="934"/>
      <c r="G71" s="918"/>
      <c r="H71" s="181">
        <v>10</v>
      </c>
      <c r="I71" s="181" t="s">
        <v>8</v>
      </c>
      <c r="J71" s="187">
        <v>7906</v>
      </c>
      <c r="K71" s="935">
        <v>25000</v>
      </c>
      <c r="L71" s="936"/>
      <c r="M71" s="871">
        <f t="shared" ref="M71:M72" si="5">ROUND(H71*K71,0)</f>
        <v>250000</v>
      </c>
      <c r="N71" s="872"/>
    </row>
    <row r="72" spans="2:14" ht="15" customHeight="1" thickBot="1" x14ac:dyDescent="0.3">
      <c r="B72" s="178">
        <f>B71+0.01</f>
        <v>1.111</v>
      </c>
      <c r="C72" s="917" t="str">
        <f>VLOOKUP(J72,[114]PRECIOS!$B$3:$D$3651,2,FALSE)</f>
        <v>EXAMEN DE OPTOMETRÍA DE INGRESO O EGRESO</v>
      </c>
      <c r="D72" s="934"/>
      <c r="E72" s="934"/>
      <c r="F72" s="934"/>
      <c r="G72" s="918"/>
      <c r="H72" s="181">
        <v>10</v>
      </c>
      <c r="I72" s="181" t="s">
        <v>8</v>
      </c>
      <c r="J72" s="187">
        <v>7908</v>
      </c>
      <c r="K72" s="935">
        <v>25600</v>
      </c>
      <c r="L72" s="936"/>
      <c r="M72" s="871">
        <f t="shared" si="5"/>
        <v>256000</v>
      </c>
      <c r="N72" s="872"/>
    </row>
    <row r="73" spans="2:14" ht="15.75" thickBot="1" x14ac:dyDescent="0.3">
      <c r="B73" s="409"/>
      <c r="C73" s="410"/>
      <c r="D73" s="410"/>
      <c r="E73" s="411"/>
      <c r="F73" s="410"/>
      <c r="G73" s="959" t="s">
        <v>148</v>
      </c>
      <c r="H73" s="959"/>
      <c r="I73" s="959"/>
      <c r="J73" s="959"/>
      <c r="K73" s="959"/>
      <c r="L73" s="960"/>
      <c r="M73" s="961">
        <f>SUM(M60:N72)</f>
        <v>2280425</v>
      </c>
      <c r="N73" s="962"/>
    </row>
    <row r="74" spans="2:14" ht="9.9499999999999993" customHeight="1" x14ac:dyDescent="0.25">
      <c r="B74" s="173"/>
      <c r="C74" s="175"/>
      <c r="D74" s="175"/>
      <c r="E74" s="193"/>
      <c r="F74" s="175"/>
      <c r="G74" s="963"/>
      <c r="H74" s="963"/>
      <c r="I74" s="963"/>
      <c r="J74" s="963"/>
      <c r="K74" s="963"/>
      <c r="L74" s="963"/>
      <c r="M74" s="964"/>
      <c r="N74" s="965"/>
    </row>
    <row r="75" spans="2:14" x14ac:dyDescent="0.25">
      <c r="B75" s="931" t="s">
        <v>4034</v>
      </c>
      <c r="C75" s="932"/>
      <c r="D75" s="932"/>
      <c r="E75" s="932"/>
      <c r="F75" s="932"/>
      <c r="G75" s="932"/>
      <c r="H75" s="932"/>
      <c r="I75" s="932"/>
      <c r="J75" s="932"/>
      <c r="K75" s="932"/>
      <c r="L75" s="932"/>
      <c r="M75" s="932"/>
      <c r="N75" s="933"/>
    </row>
    <row r="76" spans="2:14" ht="15" customHeight="1" x14ac:dyDescent="0.25">
      <c r="B76" s="937" t="s">
        <v>100</v>
      </c>
      <c r="C76" s="938"/>
      <c r="D76" s="938"/>
      <c r="E76" s="938"/>
      <c r="F76" s="938"/>
      <c r="G76" s="939"/>
      <c r="H76" s="412" t="s">
        <v>7</v>
      </c>
      <c r="I76" s="412" t="s">
        <v>101</v>
      </c>
      <c r="J76" s="413" t="s">
        <v>14</v>
      </c>
      <c r="K76" s="940" t="s">
        <v>115</v>
      </c>
      <c r="L76" s="941"/>
      <c r="M76" s="942" t="s">
        <v>116</v>
      </c>
      <c r="N76" s="943"/>
    </row>
    <row r="77" spans="2:14" x14ac:dyDescent="0.25">
      <c r="B77" s="172" t="s">
        <v>144</v>
      </c>
      <c r="C77" s="966" t="s">
        <v>145</v>
      </c>
      <c r="D77" s="966"/>
      <c r="E77" s="966"/>
      <c r="F77" s="966"/>
      <c r="G77" s="966"/>
      <c r="H77" s="966"/>
      <c r="I77" s="966"/>
      <c r="J77" s="966"/>
      <c r="K77" s="966"/>
      <c r="L77" s="966"/>
      <c r="M77" s="966"/>
      <c r="N77" s="967"/>
    </row>
    <row r="78" spans="2:14" ht="35.25" customHeight="1" x14ac:dyDescent="0.25">
      <c r="B78" s="178">
        <v>1.01</v>
      </c>
      <c r="C78" s="969" t="s">
        <v>153</v>
      </c>
      <c r="D78" s="970"/>
      <c r="E78" s="971"/>
      <c r="F78" s="968" t="s">
        <v>917</v>
      </c>
      <c r="G78" s="968"/>
      <c r="H78" s="181">
        <v>2</v>
      </c>
      <c r="I78" s="181" t="s">
        <v>8</v>
      </c>
      <c r="J78" s="415">
        <v>7554</v>
      </c>
      <c r="K78" s="935">
        <v>44982</v>
      </c>
      <c r="L78" s="936"/>
      <c r="M78" s="871">
        <f t="shared" ref="M78" si="6">ROUND(H78*K78,0)</f>
        <v>89964</v>
      </c>
      <c r="N78" s="872"/>
    </row>
    <row r="79" spans="2:14" ht="30.75" customHeight="1" x14ac:dyDescent="0.25">
      <c r="B79" s="178">
        <f>B78+0.01</f>
        <v>1.02</v>
      </c>
      <c r="C79" s="972"/>
      <c r="D79" s="973"/>
      <c r="E79" s="974"/>
      <c r="F79" s="968" t="s">
        <v>4035</v>
      </c>
      <c r="G79" s="968"/>
      <c r="H79" s="181">
        <v>1</v>
      </c>
      <c r="I79" s="181" t="s">
        <v>130</v>
      </c>
      <c r="J79" s="415">
        <v>7850</v>
      </c>
      <c r="K79" s="935">
        <v>25149</v>
      </c>
      <c r="L79" s="936"/>
      <c r="M79" s="871">
        <f t="shared" ref="M79:M81" si="7">ROUND(H79*K79,0)</f>
        <v>25149</v>
      </c>
      <c r="N79" s="872"/>
    </row>
    <row r="80" spans="2:14" ht="33" customHeight="1" x14ac:dyDescent="0.25">
      <c r="B80" s="178">
        <f t="shared" ref="B80:B81" si="8">B79+0.01</f>
        <v>1.03</v>
      </c>
      <c r="C80" s="969" t="s">
        <v>154</v>
      </c>
      <c r="D80" s="970"/>
      <c r="E80" s="971"/>
      <c r="F80" s="968" t="s">
        <v>4036</v>
      </c>
      <c r="G80" s="968"/>
      <c r="H80" s="181">
        <v>2</v>
      </c>
      <c r="I80" s="181" t="s">
        <v>8</v>
      </c>
      <c r="J80" s="415">
        <v>9985</v>
      </c>
      <c r="K80" s="935">
        <v>68425</v>
      </c>
      <c r="L80" s="936"/>
      <c r="M80" s="871">
        <f t="shared" si="7"/>
        <v>136850</v>
      </c>
      <c r="N80" s="872"/>
    </row>
    <row r="81" spans="2:14" ht="31.5" customHeight="1" thickBot="1" x14ac:dyDescent="0.3">
      <c r="B81" s="178">
        <f t="shared" si="8"/>
        <v>1.04</v>
      </c>
      <c r="C81" s="975"/>
      <c r="D81" s="976"/>
      <c r="E81" s="977"/>
      <c r="F81" s="968" t="s">
        <v>2067</v>
      </c>
      <c r="G81" s="968"/>
      <c r="H81" s="181">
        <v>2</v>
      </c>
      <c r="I81" s="181" t="s">
        <v>8</v>
      </c>
      <c r="J81" s="415">
        <v>9986</v>
      </c>
      <c r="K81" s="935">
        <v>90797</v>
      </c>
      <c r="L81" s="936"/>
      <c r="M81" s="871">
        <f t="shared" si="7"/>
        <v>181594</v>
      </c>
      <c r="N81" s="872"/>
    </row>
    <row r="82" spans="2:14" ht="15.75" thickBot="1" x14ac:dyDescent="0.3">
      <c r="B82" s="409"/>
      <c r="C82" s="410"/>
      <c r="D82" s="410"/>
      <c r="E82" s="411"/>
      <c r="F82" s="414"/>
      <c r="G82" s="978" t="s">
        <v>148</v>
      </c>
      <c r="H82" s="979"/>
      <c r="I82" s="979"/>
      <c r="J82" s="978"/>
      <c r="K82" s="979"/>
      <c r="L82" s="980"/>
      <c r="M82" s="961">
        <f>SUM(M78:N81)</f>
        <v>433557</v>
      </c>
      <c r="N82" s="962"/>
    </row>
    <row r="83" spans="2:14" ht="15.75" x14ac:dyDescent="0.25">
      <c r="B83" s="950" t="s">
        <v>4037</v>
      </c>
      <c r="C83" s="951"/>
      <c r="D83" s="951"/>
      <c r="E83" s="951"/>
      <c r="F83" s="951"/>
      <c r="G83" s="951"/>
      <c r="H83" s="951"/>
      <c r="I83" s="951"/>
      <c r="J83" s="951"/>
      <c r="K83" s="951"/>
      <c r="L83" s="951"/>
      <c r="M83" s="952">
        <f>M73+M55+M33+M26+M82</f>
        <v>14317279</v>
      </c>
      <c r="N83" s="953"/>
    </row>
    <row r="84" spans="2:14" ht="15.75" x14ac:dyDescent="0.25">
      <c r="B84" s="954" t="s">
        <v>157</v>
      </c>
      <c r="C84" s="955"/>
      <c r="D84" s="955"/>
      <c r="E84" s="955"/>
      <c r="F84" s="955"/>
      <c r="G84" s="955"/>
      <c r="H84" s="955"/>
      <c r="I84" s="955"/>
      <c r="J84" s="955"/>
      <c r="K84" s="956"/>
      <c r="L84" s="424">
        <f>'AIU - SST - AMBIENTAL'!L36</f>
        <v>0.11840000000000001</v>
      </c>
      <c r="M84" s="957">
        <f>ROUND(L84*M83,0)</f>
        <v>1695166</v>
      </c>
      <c r="N84" s="958"/>
    </row>
    <row r="85" spans="2:14" ht="16.5" thickBot="1" x14ac:dyDescent="0.3">
      <c r="B85" s="946" t="s">
        <v>4056</v>
      </c>
      <c r="C85" s="947"/>
      <c r="D85" s="947"/>
      <c r="E85" s="947"/>
      <c r="F85" s="947"/>
      <c r="G85" s="947"/>
      <c r="H85" s="947"/>
      <c r="I85" s="947"/>
      <c r="J85" s="947"/>
      <c r="K85" s="947"/>
      <c r="L85" s="947"/>
      <c r="M85" s="948">
        <f>M84+M83</f>
        <v>16012445</v>
      </c>
      <c r="N85" s="949"/>
    </row>
  </sheetData>
  <mergeCells count="166">
    <mergeCell ref="G82:L82"/>
    <mergeCell ref="M82:N82"/>
    <mergeCell ref="F78:G78"/>
    <mergeCell ref="C68:G68"/>
    <mergeCell ref="K68:L68"/>
    <mergeCell ref="M68:N68"/>
    <mergeCell ref="J69:L69"/>
    <mergeCell ref="M69:N69"/>
    <mergeCell ref="C70:G70"/>
    <mergeCell ref="K70:L70"/>
    <mergeCell ref="M70:N70"/>
    <mergeCell ref="C69:G69"/>
    <mergeCell ref="C71:G71"/>
    <mergeCell ref="K71:L71"/>
    <mergeCell ref="M71:N71"/>
    <mergeCell ref="C72:G72"/>
    <mergeCell ref="K72:L72"/>
    <mergeCell ref="M72:N72"/>
    <mergeCell ref="M78:N78"/>
    <mergeCell ref="K79:L79"/>
    <mergeCell ref="M79:N79"/>
    <mergeCell ref="K80:L80"/>
    <mergeCell ref="B85:L85"/>
    <mergeCell ref="M85:N85"/>
    <mergeCell ref="B83:L83"/>
    <mergeCell ref="M83:N83"/>
    <mergeCell ref="B84:K84"/>
    <mergeCell ref="M84:N84"/>
    <mergeCell ref="G73:L73"/>
    <mergeCell ref="M73:N73"/>
    <mergeCell ref="G74:L74"/>
    <mergeCell ref="M74:N74"/>
    <mergeCell ref="B75:N75"/>
    <mergeCell ref="B76:G76"/>
    <mergeCell ref="K76:L76"/>
    <mergeCell ref="M76:N76"/>
    <mergeCell ref="C77:N77"/>
    <mergeCell ref="K78:L78"/>
    <mergeCell ref="F79:G79"/>
    <mergeCell ref="F80:G80"/>
    <mergeCell ref="F81:G81"/>
    <mergeCell ref="C78:E79"/>
    <mergeCell ref="C80:E81"/>
    <mergeCell ref="M80:N80"/>
    <mergeCell ref="K81:L81"/>
    <mergeCell ref="M81:N81"/>
    <mergeCell ref="C64:G64"/>
    <mergeCell ref="K64:L64"/>
    <mergeCell ref="M64:N64"/>
    <mergeCell ref="C63:G63"/>
    <mergeCell ref="K63:L63"/>
    <mergeCell ref="M63:N63"/>
    <mergeCell ref="C67:G67"/>
    <mergeCell ref="K67:L67"/>
    <mergeCell ref="M67:N67"/>
    <mergeCell ref="C65:G65"/>
    <mergeCell ref="K65:L65"/>
    <mergeCell ref="M65:N65"/>
    <mergeCell ref="C66:G66"/>
    <mergeCell ref="K66:L66"/>
    <mergeCell ref="M66:N66"/>
    <mergeCell ref="B57:N57"/>
    <mergeCell ref="C61:G61"/>
    <mergeCell ref="K61:L61"/>
    <mergeCell ref="M61:N61"/>
    <mergeCell ref="C62:G62"/>
    <mergeCell ref="K62:L62"/>
    <mergeCell ref="M62:N62"/>
    <mergeCell ref="B58:G58"/>
    <mergeCell ref="K58:L58"/>
    <mergeCell ref="M58:N58"/>
    <mergeCell ref="C59:N59"/>
    <mergeCell ref="C60:G60"/>
    <mergeCell ref="K60:L60"/>
    <mergeCell ref="M60:N60"/>
    <mergeCell ref="E51:G51"/>
    <mergeCell ref="K51:L51"/>
    <mergeCell ref="M51:N51"/>
    <mergeCell ref="G52:L52"/>
    <mergeCell ref="M52:N52"/>
    <mergeCell ref="C49:D51"/>
    <mergeCell ref="E49:G49"/>
    <mergeCell ref="B55:L55"/>
    <mergeCell ref="M55:N55"/>
    <mergeCell ref="B48:B51"/>
    <mergeCell ref="G45:L45"/>
    <mergeCell ref="M45:N45"/>
    <mergeCell ref="C47:N47"/>
    <mergeCell ref="K49:L49"/>
    <mergeCell ref="M49:N49"/>
    <mergeCell ref="E50:G50"/>
    <mergeCell ref="K50:L50"/>
    <mergeCell ref="M50:N50"/>
    <mergeCell ref="C48:D48"/>
    <mergeCell ref="E48:G48"/>
    <mergeCell ref="K48:L48"/>
    <mergeCell ref="M48:N48"/>
    <mergeCell ref="B40:N40"/>
    <mergeCell ref="C41:N41"/>
    <mergeCell ref="B42:B44"/>
    <mergeCell ref="C42:D44"/>
    <mergeCell ref="E42:G42"/>
    <mergeCell ref="K42:L42"/>
    <mergeCell ref="M42:N42"/>
    <mergeCell ref="E43:G43"/>
    <mergeCell ref="K43:L43"/>
    <mergeCell ref="M43:N43"/>
    <mergeCell ref="E44:G44"/>
    <mergeCell ref="K44:L44"/>
    <mergeCell ref="M44:N44"/>
    <mergeCell ref="C37:N37"/>
    <mergeCell ref="C38:D38"/>
    <mergeCell ref="E38:G38"/>
    <mergeCell ref="K38:L38"/>
    <mergeCell ref="M38:N38"/>
    <mergeCell ref="B39:F39"/>
    <mergeCell ref="G39:L39"/>
    <mergeCell ref="M39:N39"/>
    <mergeCell ref="B33:F33"/>
    <mergeCell ref="G33:L33"/>
    <mergeCell ref="M33:N33"/>
    <mergeCell ref="B34:N34"/>
    <mergeCell ref="B35:N35"/>
    <mergeCell ref="B36:D36"/>
    <mergeCell ref="E36:G36"/>
    <mergeCell ref="K36:L36"/>
    <mergeCell ref="M36:N36"/>
    <mergeCell ref="C30:N30"/>
    <mergeCell ref="C31:D31"/>
    <mergeCell ref="E31:G31"/>
    <mergeCell ref="K31:L31"/>
    <mergeCell ref="M31:N31"/>
    <mergeCell ref="C32:D32"/>
    <mergeCell ref="E32:G32"/>
    <mergeCell ref="K32:L32"/>
    <mergeCell ref="M32:N32"/>
    <mergeCell ref="C24:E24"/>
    <mergeCell ref="C25:E25"/>
    <mergeCell ref="B26:L26"/>
    <mergeCell ref="M26:N26"/>
    <mergeCell ref="B28:N28"/>
    <mergeCell ref="B29:D29"/>
    <mergeCell ref="E29:G29"/>
    <mergeCell ref="K29:L29"/>
    <mergeCell ref="M29:N29"/>
    <mergeCell ref="K16:M16"/>
    <mergeCell ref="C17:J18"/>
    <mergeCell ref="K17:M18"/>
    <mergeCell ref="B21:N21"/>
    <mergeCell ref="B22:N22"/>
    <mergeCell ref="B23:E23"/>
    <mergeCell ref="C14:J14"/>
    <mergeCell ref="K14:M14"/>
    <mergeCell ref="C15:J15"/>
    <mergeCell ref="K15:M15"/>
    <mergeCell ref="C12:J12"/>
    <mergeCell ref="K12:M12"/>
    <mergeCell ref="K13:M13"/>
    <mergeCell ref="B2:N3"/>
    <mergeCell ref="B5:G7"/>
    <mergeCell ref="H5:N7"/>
    <mergeCell ref="C9:J9"/>
    <mergeCell ref="K9:M9"/>
    <mergeCell ref="C10:J11"/>
    <mergeCell ref="K10:M10"/>
    <mergeCell ref="K11:M1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9591F-A7CF-4645-B191-EC5253896F7B}">
  <dimension ref="B1:M36"/>
  <sheetViews>
    <sheetView showGridLines="0" topLeftCell="A28" zoomScale="85" zoomScaleNormal="85" workbookViewId="0">
      <selection activeCell="G5" sqref="G5:L7"/>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7.140625" customWidth="1"/>
    <col min="8" max="8" width="13.42578125" customWidth="1"/>
    <col min="9" max="9" width="14" customWidth="1"/>
    <col min="10" max="12" width="15.7109375" customWidth="1"/>
    <col min="13" max="13" width="13.140625" bestFit="1" customWidth="1"/>
  </cols>
  <sheetData>
    <row r="1" spans="2:13" ht="22.5" customHeight="1" thickBot="1" x14ac:dyDescent="0.3"/>
    <row r="2" spans="2:13" x14ac:dyDescent="0.25">
      <c r="B2" s="747" t="s">
        <v>3905</v>
      </c>
      <c r="C2" s="748"/>
      <c r="D2" s="748"/>
      <c r="E2" s="748"/>
      <c r="F2" s="748"/>
      <c r="G2" s="748"/>
      <c r="H2" s="748"/>
      <c r="I2" s="748"/>
      <c r="J2" s="748"/>
      <c r="K2" s="748"/>
      <c r="L2" s="749"/>
    </row>
    <row r="3" spans="2:13" ht="15.75" thickBot="1" x14ac:dyDescent="0.3">
      <c r="B3" s="750"/>
      <c r="C3" s="751"/>
      <c r="D3" s="751"/>
      <c r="E3" s="751"/>
      <c r="F3" s="751"/>
      <c r="G3" s="751"/>
      <c r="H3" s="751"/>
      <c r="I3" s="751"/>
      <c r="J3" s="751"/>
      <c r="K3" s="751"/>
      <c r="L3" s="752"/>
    </row>
    <row r="4" spans="2:13" ht="9.9499999999999993" customHeight="1" thickBot="1" x14ac:dyDescent="0.3">
      <c r="B4" s="1"/>
      <c r="C4" s="2"/>
      <c r="D4" s="2"/>
      <c r="E4" s="190"/>
      <c r="F4" s="2"/>
      <c r="G4" s="2"/>
      <c r="H4" s="2"/>
      <c r="I4" s="2"/>
      <c r="J4" s="2"/>
      <c r="K4" s="2"/>
      <c r="L4" s="3"/>
    </row>
    <row r="5" spans="2:13" ht="16.5" customHeight="1" x14ac:dyDescent="0.25">
      <c r="B5" s="762" t="s">
        <v>26</v>
      </c>
      <c r="C5" s="748"/>
      <c r="D5" s="748"/>
      <c r="E5" s="748"/>
      <c r="F5" s="748"/>
      <c r="G5" s="753" t="s">
        <v>4058</v>
      </c>
      <c r="H5" s="754"/>
      <c r="I5" s="754"/>
      <c r="J5" s="754"/>
      <c r="K5" s="754"/>
      <c r="L5" s="755"/>
    </row>
    <row r="6" spans="2:13" ht="30.75" customHeight="1" x14ac:dyDescent="0.25">
      <c r="B6" s="763"/>
      <c r="C6" s="764"/>
      <c r="D6" s="764"/>
      <c r="E6" s="764"/>
      <c r="F6" s="764"/>
      <c r="G6" s="756"/>
      <c r="H6" s="757"/>
      <c r="I6" s="757"/>
      <c r="J6" s="757"/>
      <c r="K6" s="757"/>
      <c r="L6" s="758"/>
    </row>
    <row r="7" spans="2:13" ht="15.75" customHeight="1" thickBot="1" x14ac:dyDescent="0.3">
      <c r="B7" s="750"/>
      <c r="C7" s="751"/>
      <c r="D7" s="751"/>
      <c r="E7" s="751"/>
      <c r="F7" s="751"/>
      <c r="G7" s="759"/>
      <c r="H7" s="760"/>
      <c r="I7" s="760"/>
      <c r="J7" s="760"/>
      <c r="K7" s="760"/>
      <c r="L7" s="761"/>
    </row>
    <row r="8" spans="2:13" ht="9.9499999999999993" customHeight="1" thickBot="1" x14ac:dyDescent="0.3">
      <c r="B8" s="9"/>
      <c r="L8" s="10"/>
    </row>
    <row r="9" spans="2:13" x14ac:dyDescent="0.25">
      <c r="B9" s="988" t="s">
        <v>3907</v>
      </c>
      <c r="C9" s="989"/>
      <c r="D9" s="989"/>
      <c r="E9" s="990">
        <f>+'SST - AMBIENTAL'!M83</f>
        <v>14317279</v>
      </c>
      <c r="F9" s="991"/>
      <c r="G9" s="992"/>
      <c r="H9" s="215"/>
      <c r="I9" s="466" t="s">
        <v>160</v>
      </c>
      <c r="J9" s="993"/>
      <c r="K9" s="993"/>
      <c r="L9" s="994"/>
    </row>
    <row r="10" spans="2:13" ht="15.75" thickBot="1" x14ac:dyDescent="0.3">
      <c r="B10" s="997" t="s">
        <v>28</v>
      </c>
      <c r="C10" s="998"/>
      <c r="D10" s="998"/>
      <c r="E10" s="217">
        <v>4</v>
      </c>
      <c r="F10" s="999" t="s">
        <v>161</v>
      </c>
      <c r="G10" s="1000"/>
      <c r="H10" s="218"/>
      <c r="I10" s="467" t="s">
        <v>162</v>
      </c>
      <c r="J10" s="1001"/>
      <c r="K10" s="1001"/>
      <c r="L10" s="1002"/>
    </row>
    <row r="11" spans="2:13" ht="9.9499999999999993" customHeight="1" thickBot="1" x14ac:dyDescent="0.3">
      <c r="B11" s="225"/>
      <c r="C11" s="226"/>
      <c r="D11" s="226"/>
      <c r="E11" s="226"/>
      <c r="F11" s="226"/>
      <c r="G11" s="226"/>
      <c r="H11" s="226"/>
      <c r="I11" s="226"/>
      <c r="J11" s="226"/>
      <c r="K11" s="226"/>
      <c r="L11" s="227"/>
    </row>
    <row r="12" spans="2:13" x14ac:dyDescent="0.25">
      <c r="B12" s="1003" t="s">
        <v>4053</v>
      </c>
      <c r="C12" s="1004"/>
      <c r="D12" s="1004"/>
      <c r="E12" s="1004"/>
      <c r="F12" s="1004"/>
      <c r="G12" s="1004"/>
      <c r="H12" s="1004"/>
      <c r="I12" s="1004"/>
      <c r="J12" s="1004"/>
      <c r="K12" s="1004"/>
      <c r="L12" s="1005"/>
    </row>
    <row r="13" spans="2:13" x14ac:dyDescent="0.25">
      <c r="B13" s="427">
        <v>1.1000000000000001</v>
      </c>
      <c r="C13" s="1006" t="s">
        <v>68</v>
      </c>
      <c r="D13" s="1006"/>
      <c r="E13" s="1006"/>
      <c r="F13" s="1006"/>
      <c r="G13" s="1006"/>
      <c r="H13" s="1006"/>
      <c r="I13" s="1006"/>
      <c r="J13" s="1006"/>
      <c r="K13" s="1006"/>
      <c r="L13" s="1007"/>
    </row>
    <row r="14" spans="2:13" x14ac:dyDescent="0.25">
      <c r="B14" s="428" t="s">
        <v>164</v>
      </c>
      <c r="C14" s="1008" t="s">
        <v>69</v>
      </c>
      <c r="D14" s="1009"/>
      <c r="E14" s="429"/>
      <c r="F14" s="430"/>
      <c r="G14" s="1010"/>
      <c r="H14" s="1010"/>
      <c r="I14" s="431"/>
      <c r="J14" s="1008" t="s">
        <v>70</v>
      </c>
      <c r="K14" s="1011"/>
      <c r="L14" s="432" t="s">
        <v>60</v>
      </c>
    </row>
    <row r="15" spans="2:13" x14ac:dyDescent="0.25">
      <c r="B15" s="228">
        <f>B13+0.001</f>
        <v>1.101</v>
      </c>
      <c r="C15" s="220" t="s">
        <v>71</v>
      </c>
      <c r="D15" s="221"/>
      <c r="E15" s="221"/>
      <c r="F15" s="221"/>
      <c r="G15" s="221"/>
      <c r="H15" s="221"/>
      <c r="I15" s="222"/>
      <c r="J15" s="1012">
        <v>0.05</v>
      </c>
      <c r="K15" s="1013"/>
      <c r="L15" s="229">
        <f>ROUND($E$9*J15,0)</f>
        <v>715864</v>
      </c>
      <c r="M15" s="331"/>
    </row>
    <row r="16" spans="2:13" x14ac:dyDescent="0.25">
      <c r="B16" s="228">
        <f>B15+0.001</f>
        <v>1.1019999999999999</v>
      </c>
      <c r="C16" s="220" t="s">
        <v>72</v>
      </c>
      <c r="D16" s="221"/>
      <c r="E16" s="221"/>
      <c r="F16" s="221"/>
      <c r="G16" s="221"/>
      <c r="H16" s="221"/>
      <c r="I16" s="222"/>
      <c r="J16" s="1014">
        <v>6.8999999999999999E-3</v>
      </c>
      <c r="K16" s="1015"/>
      <c r="L16" s="229">
        <f t="shared" ref="L16:L18" si="0">ROUND($E$9*J16,0)</f>
        <v>98789</v>
      </c>
    </row>
    <row r="17" spans="2:12" x14ac:dyDescent="0.25">
      <c r="B17" s="228">
        <f>B16+0.001</f>
        <v>1.1029999999999998</v>
      </c>
      <c r="C17" s="220" t="s">
        <v>3898</v>
      </c>
      <c r="D17" s="221"/>
      <c r="E17" s="221"/>
      <c r="F17" s="221"/>
      <c r="G17" s="221"/>
      <c r="H17" s="221"/>
      <c r="I17" s="222"/>
      <c r="J17" s="1012">
        <v>0.02</v>
      </c>
      <c r="K17" s="1013"/>
      <c r="L17" s="229">
        <f t="shared" si="0"/>
        <v>286346</v>
      </c>
    </row>
    <row r="18" spans="2:12" ht="15.75" thickBot="1" x14ac:dyDescent="0.3">
      <c r="B18" s="243">
        <f>B17+0.001</f>
        <v>1.1039999999999996</v>
      </c>
      <c r="C18" s="244" t="s">
        <v>75</v>
      </c>
      <c r="D18" s="245"/>
      <c r="E18" s="245"/>
      <c r="F18" s="245"/>
      <c r="G18" s="245"/>
      <c r="H18" s="245"/>
      <c r="I18" s="246"/>
      <c r="J18" s="1016">
        <v>5.0000000000000001E-3</v>
      </c>
      <c r="K18" s="1017"/>
      <c r="L18" s="247">
        <f t="shared" si="0"/>
        <v>71586</v>
      </c>
    </row>
    <row r="19" spans="2:12" ht="15.75" thickBot="1" x14ac:dyDescent="0.3">
      <c r="B19" s="230"/>
      <c r="C19" s="1018" t="s">
        <v>76</v>
      </c>
      <c r="D19" s="1019"/>
      <c r="E19" s="1019"/>
      <c r="F19" s="1019"/>
      <c r="G19" s="1019"/>
      <c r="H19" s="1019"/>
      <c r="I19" s="1019"/>
      <c r="J19" s="1019"/>
      <c r="K19" s="1020"/>
      <c r="L19" s="435">
        <f>SUM(L15:L18)</f>
        <v>1172585</v>
      </c>
    </row>
    <row r="20" spans="2:12" ht="9.9499999999999993" customHeight="1" thickBot="1" x14ac:dyDescent="0.3">
      <c r="B20" s="230"/>
      <c r="C20" s="231"/>
      <c r="D20" s="231"/>
      <c r="E20" s="231"/>
      <c r="F20" s="231"/>
      <c r="G20" s="231"/>
      <c r="H20" s="231"/>
      <c r="I20" s="231"/>
      <c r="J20" s="231"/>
      <c r="K20" s="231"/>
      <c r="L20" s="232"/>
    </row>
    <row r="21" spans="2:12" x14ac:dyDescent="0.25">
      <c r="B21" s="433">
        <v>2</v>
      </c>
      <c r="C21" s="995" t="s">
        <v>165</v>
      </c>
      <c r="D21" s="995"/>
      <c r="E21" s="995"/>
      <c r="F21" s="995"/>
      <c r="G21" s="995"/>
      <c r="H21" s="995"/>
      <c r="I21" s="995"/>
      <c r="J21" s="995"/>
      <c r="K21" s="995"/>
      <c r="L21" s="996"/>
    </row>
    <row r="22" spans="2:12" ht="33.75" x14ac:dyDescent="0.25">
      <c r="B22" s="428" t="s">
        <v>164</v>
      </c>
      <c r="C22" s="1021" t="s">
        <v>69</v>
      </c>
      <c r="D22" s="1021"/>
      <c r="E22" s="1022" t="s">
        <v>166</v>
      </c>
      <c r="F22" s="1023"/>
      <c r="G22" s="1008" t="s">
        <v>79</v>
      </c>
      <c r="H22" s="1011"/>
      <c r="I22" s="434" t="s">
        <v>80</v>
      </c>
      <c r="J22" s="1008" t="s">
        <v>81</v>
      </c>
      <c r="K22" s="1011"/>
      <c r="L22" s="432" t="s">
        <v>60</v>
      </c>
    </row>
    <row r="23" spans="2:12" x14ac:dyDescent="0.25">
      <c r="B23" s="228">
        <f>B21+0.001</f>
        <v>2.0009999999999999</v>
      </c>
      <c r="C23" s="223" t="s">
        <v>167</v>
      </c>
      <c r="D23" s="1024" t="s">
        <v>168</v>
      </c>
      <c r="E23" s="1026">
        <f>$E$9</f>
        <v>14317279</v>
      </c>
      <c r="F23" s="1027"/>
      <c r="G23" s="1028">
        <v>0.3</v>
      </c>
      <c r="H23" s="1028"/>
      <c r="I23" s="224">
        <f>+'AIU '!I59</f>
        <v>10</v>
      </c>
      <c r="J23" s="1012">
        <f>+'AIU '!J59</f>
        <v>2E-3</v>
      </c>
      <c r="K23" s="1013"/>
      <c r="L23" s="229">
        <f>ROUND((((((E23*G23)*J23)/12)*I23)+2500)*1.19,0)</f>
        <v>11494</v>
      </c>
    </row>
    <row r="24" spans="2:12" ht="22.5" x14ac:dyDescent="0.25">
      <c r="B24" s="228">
        <f>B23+0.001</f>
        <v>2.0019999999999998</v>
      </c>
      <c r="C24" s="223" t="s">
        <v>169</v>
      </c>
      <c r="D24" s="1025"/>
      <c r="E24" s="1026">
        <f t="shared" ref="E24:E25" si="1">$E$9</f>
        <v>14317279</v>
      </c>
      <c r="F24" s="1027"/>
      <c r="G24" s="1028">
        <v>0.1</v>
      </c>
      <c r="H24" s="1028"/>
      <c r="I24" s="224">
        <f>+'AIU '!I60</f>
        <v>52</v>
      </c>
      <c r="J24" s="1012">
        <f>+'AIU '!J60</f>
        <v>2E-3</v>
      </c>
      <c r="K24" s="1013"/>
      <c r="L24" s="229">
        <f>ROUND((((((E24*G24)*J24)/12)*I24)+2500)*1.19,0)</f>
        <v>17741</v>
      </c>
    </row>
    <row r="25" spans="2:12" x14ac:dyDescent="0.25">
      <c r="B25" s="228">
        <f>B24+0.001</f>
        <v>2.0029999999999997</v>
      </c>
      <c r="C25" s="223" t="s">
        <v>170</v>
      </c>
      <c r="D25" s="1025"/>
      <c r="E25" s="1026">
        <f t="shared" si="1"/>
        <v>14317279</v>
      </c>
      <c r="F25" s="1027"/>
      <c r="G25" s="1028">
        <v>0.3</v>
      </c>
      <c r="H25" s="1028"/>
      <c r="I25" s="224">
        <f>+'AIU '!I61</f>
        <v>48</v>
      </c>
      <c r="J25" s="1012">
        <f>+'AIU '!J61</f>
        <v>2E-3</v>
      </c>
      <c r="K25" s="1013"/>
      <c r="L25" s="229">
        <f>ROUND((((((E25*G25)*J25)/12)*I25)+2500)*1.19,0)</f>
        <v>43865</v>
      </c>
    </row>
    <row r="26" spans="2:12" ht="45.75" thickBot="1" x14ac:dyDescent="0.3">
      <c r="B26" s="243">
        <f>B25+0.001</f>
        <v>2.0039999999999996</v>
      </c>
      <c r="C26" s="249" t="s">
        <v>86</v>
      </c>
      <c r="D26" s="250" t="s">
        <v>87</v>
      </c>
      <c r="E26" s="1029">
        <f>+E9</f>
        <v>14317279</v>
      </c>
      <c r="F26" s="1030"/>
      <c r="G26" s="1031">
        <v>1</v>
      </c>
      <c r="H26" s="1031"/>
      <c r="I26" s="224">
        <f>+'AIU '!I62</f>
        <v>4</v>
      </c>
      <c r="J26" s="1012">
        <f>+'AIU '!J62</f>
        <v>3.0000000000000001E-3</v>
      </c>
      <c r="K26" s="1013"/>
      <c r="L26" s="247">
        <f>ROUND((((((E26*G26)*J26)/12)*I26)+2500)*1.19,0)</f>
        <v>20013</v>
      </c>
    </row>
    <row r="27" spans="2:12" ht="15.75" thickBot="1" x14ac:dyDescent="0.3">
      <c r="B27" s="230"/>
      <c r="C27" s="1041" t="s">
        <v>88</v>
      </c>
      <c r="D27" s="1042"/>
      <c r="E27" s="1042"/>
      <c r="F27" s="1042"/>
      <c r="G27" s="1042"/>
      <c r="H27" s="1042"/>
      <c r="I27" s="1042"/>
      <c r="J27" s="1042"/>
      <c r="K27" s="1043"/>
      <c r="L27" s="241">
        <f>ROUND(SUM(L23:L26),0)</f>
        <v>93113</v>
      </c>
    </row>
    <row r="28" spans="2:12" ht="9.9499999999999993" customHeight="1" thickBot="1" x14ac:dyDescent="0.3">
      <c r="B28" s="230"/>
      <c r="C28" s="1036"/>
      <c r="D28" s="1036"/>
      <c r="E28" s="1036"/>
      <c r="F28" s="1036"/>
      <c r="G28" s="1036"/>
      <c r="H28" s="1036"/>
      <c r="I28" s="1036"/>
      <c r="J28" s="1036"/>
      <c r="K28" s="1036"/>
      <c r="L28" s="1037"/>
    </row>
    <row r="29" spans="2:12" x14ac:dyDescent="0.25">
      <c r="B29" s="1044" t="s">
        <v>89</v>
      </c>
      <c r="C29" s="1045"/>
      <c r="D29" s="1045"/>
      <c r="E29" s="1045"/>
      <c r="F29" s="1045"/>
      <c r="G29" s="1045"/>
      <c r="H29" s="1045"/>
      <c r="I29" s="1045"/>
      <c r="J29" s="1045"/>
      <c r="K29" s="1045"/>
      <c r="L29" s="254">
        <f>ROUND(L19+L27,0)</f>
        <v>1265698</v>
      </c>
    </row>
    <row r="30" spans="2:12" ht="15.75" thickBot="1" x14ac:dyDescent="0.3">
      <c r="B30" s="1034" t="s">
        <v>90</v>
      </c>
      <c r="C30" s="1035"/>
      <c r="D30" s="1035"/>
      <c r="E30" s="1035"/>
      <c r="F30" s="1035"/>
      <c r="G30" s="1035"/>
      <c r="H30" s="1035"/>
      <c r="I30" s="1035"/>
      <c r="J30" s="1035"/>
      <c r="K30" s="1035"/>
      <c r="L30" s="253">
        <f>+L29/E9</f>
        <v>8.8403529748913884E-2</v>
      </c>
    </row>
    <row r="31" spans="2:12" ht="9.9499999999999993" customHeight="1" thickBot="1" x14ac:dyDescent="0.3">
      <c r="B31" s="230"/>
      <c r="C31" s="1036"/>
      <c r="D31" s="1036"/>
      <c r="E31" s="1036"/>
      <c r="F31" s="1036"/>
      <c r="G31" s="1036"/>
      <c r="H31" s="1036"/>
      <c r="I31" s="1036"/>
      <c r="J31" s="1036"/>
      <c r="K31" s="1036"/>
      <c r="L31" s="1037"/>
    </row>
    <row r="32" spans="2:12" x14ac:dyDescent="0.25">
      <c r="B32" s="1044" t="s">
        <v>4052</v>
      </c>
      <c r="C32" s="1045"/>
      <c r="D32" s="1045"/>
      <c r="E32" s="1045"/>
      <c r="F32" s="1045"/>
      <c r="G32" s="1045"/>
      <c r="H32" s="1045"/>
      <c r="I32" s="1045"/>
      <c r="J32" s="1045"/>
      <c r="K32" s="1045"/>
      <c r="L32" s="252">
        <f>L30</f>
        <v>8.8403529748913884E-2</v>
      </c>
    </row>
    <row r="33" spans="2:13" x14ac:dyDescent="0.25">
      <c r="B33" s="1032" t="s">
        <v>172</v>
      </c>
      <c r="C33" s="1033"/>
      <c r="D33" s="1033"/>
      <c r="E33" s="1033"/>
      <c r="F33" s="1033"/>
      <c r="G33" s="1033"/>
      <c r="H33" s="1033"/>
      <c r="I33" s="1033"/>
      <c r="J33" s="1033"/>
      <c r="K33" s="1033"/>
      <c r="L33" s="233">
        <v>0.01</v>
      </c>
    </row>
    <row r="34" spans="2:13" ht="15.75" thickBot="1" x14ac:dyDescent="0.3">
      <c r="B34" s="1034" t="s">
        <v>173</v>
      </c>
      <c r="C34" s="1035"/>
      <c r="D34" s="1035"/>
      <c r="E34" s="1035"/>
      <c r="F34" s="1035"/>
      <c r="G34" s="1035"/>
      <c r="H34" s="1035"/>
      <c r="I34" s="1035"/>
      <c r="J34" s="1035"/>
      <c r="K34" s="1035"/>
      <c r="L34" s="253">
        <v>0.02</v>
      </c>
    </row>
    <row r="35" spans="2:13" ht="9.9499999999999993" customHeight="1" thickBot="1" x14ac:dyDescent="0.3">
      <c r="B35" s="230"/>
      <c r="C35" s="1036"/>
      <c r="D35" s="1036"/>
      <c r="E35" s="1036"/>
      <c r="F35" s="1036"/>
      <c r="G35" s="1036"/>
      <c r="H35" s="1036"/>
      <c r="I35" s="1036"/>
      <c r="J35" s="1036"/>
      <c r="K35" s="1036"/>
      <c r="L35" s="1037"/>
    </row>
    <row r="36" spans="2:13" ht="15.75" thickBot="1" x14ac:dyDescent="0.3">
      <c r="B36" s="1038" t="s">
        <v>174</v>
      </c>
      <c r="C36" s="1039"/>
      <c r="D36" s="1039"/>
      <c r="E36" s="1039"/>
      <c r="F36" s="1039"/>
      <c r="G36" s="1039"/>
      <c r="H36" s="1039"/>
      <c r="I36" s="1039"/>
      <c r="J36" s="1039"/>
      <c r="K36" s="1040"/>
      <c r="L36" s="336">
        <f>ROUND(SUM(L32:L34),4)</f>
        <v>0.11840000000000001</v>
      </c>
      <c r="M36" s="489"/>
    </row>
  </sheetData>
  <mergeCells count="47">
    <mergeCell ref="C35:L35"/>
    <mergeCell ref="B36:K36"/>
    <mergeCell ref="C27:K27"/>
    <mergeCell ref="C28:L28"/>
    <mergeCell ref="B29:K29"/>
    <mergeCell ref="B30:K30"/>
    <mergeCell ref="C31:L31"/>
    <mergeCell ref="B32:K32"/>
    <mergeCell ref="E26:F26"/>
    <mergeCell ref="G26:H26"/>
    <mergeCell ref="J26:K26"/>
    <mergeCell ref="B33:K33"/>
    <mergeCell ref="B34:K34"/>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B2:L3"/>
    <mergeCell ref="B5:F7"/>
    <mergeCell ref="G5:L7"/>
    <mergeCell ref="B9:D9"/>
    <mergeCell ref="E9:G9"/>
    <mergeCell ref="J9:L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D7915-0BDF-4C3D-B48F-2B5578A95D42}">
  <dimension ref="B1:P53"/>
  <sheetViews>
    <sheetView showGridLines="0" topLeftCell="D1" zoomScale="85" zoomScaleNormal="85" workbookViewId="0">
      <selection activeCell="M51" sqref="M51:N51"/>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 min="13" max="13" width="14.5703125" customWidth="1"/>
    <col min="14" max="14" width="18.28515625" customWidth="1"/>
    <col min="15" max="15" width="18.28515625" bestFit="1" customWidth="1"/>
  </cols>
  <sheetData>
    <row r="1" spans="2:14" ht="22.5" customHeight="1" thickBot="1" x14ac:dyDescent="0.3"/>
    <row r="2" spans="2:14" x14ac:dyDescent="0.25">
      <c r="B2" s="747" t="s">
        <v>3908</v>
      </c>
      <c r="C2" s="748"/>
      <c r="D2" s="748"/>
      <c r="E2" s="748"/>
      <c r="F2" s="748"/>
      <c r="G2" s="748"/>
      <c r="H2" s="748"/>
      <c r="I2" s="748"/>
      <c r="J2" s="748"/>
      <c r="K2" s="748"/>
      <c r="L2" s="748"/>
      <c r="M2" s="748"/>
      <c r="N2" s="749"/>
    </row>
    <row r="3" spans="2:14" ht="15.75" thickBot="1" x14ac:dyDescent="0.3">
      <c r="B3" s="750"/>
      <c r="C3" s="751"/>
      <c r="D3" s="751"/>
      <c r="E3" s="751"/>
      <c r="F3" s="751"/>
      <c r="G3" s="751"/>
      <c r="H3" s="751"/>
      <c r="I3" s="751"/>
      <c r="J3" s="751"/>
      <c r="K3" s="751"/>
      <c r="L3" s="751"/>
      <c r="M3" s="751"/>
      <c r="N3" s="752"/>
    </row>
    <row r="4" spans="2:14" ht="9.9499999999999993" customHeight="1" thickBot="1" x14ac:dyDescent="0.3">
      <c r="B4" s="1"/>
      <c r="C4" s="2"/>
      <c r="D4" s="2"/>
      <c r="E4" s="190"/>
      <c r="F4" s="2"/>
      <c r="G4" s="2"/>
      <c r="H4" s="2"/>
      <c r="I4" s="2"/>
      <c r="J4" s="2"/>
      <c r="K4" s="2"/>
      <c r="L4" s="2"/>
      <c r="M4" s="2"/>
      <c r="N4" s="3"/>
    </row>
    <row r="5" spans="2:14" ht="16.5" customHeight="1" x14ac:dyDescent="0.25">
      <c r="B5" s="762" t="s">
        <v>26</v>
      </c>
      <c r="C5" s="748"/>
      <c r="D5" s="748"/>
      <c r="E5" s="748"/>
      <c r="F5" s="748"/>
      <c r="G5" s="749"/>
      <c r="H5" s="753" t="s">
        <v>4058</v>
      </c>
      <c r="I5" s="754"/>
      <c r="J5" s="754"/>
      <c r="K5" s="754"/>
      <c r="L5" s="754"/>
      <c r="M5" s="754"/>
      <c r="N5" s="755"/>
    </row>
    <row r="6" spans="2:14" x14ac:dyDescent="0.25">
      <c r="B6" s="763"/>
      <c r="C6" s="764"/>
      <c r="D6" s="764"/>
      <c r="E6" s="764"/>
      <c r="F6" s="764"/>
      <c r="G6" s="765"/>
      <c r="H6" s="756"/>
      <c r="I6" s="757"/>
      <c r="J6" s="757"/>
      <c r="K6" s="757"/>
      <c r="L6" s="757"/>
      <c r="M6" s="757"/>
      <c r="N6" s="758"/>
    </row>
    <row r="7" spans="2:14" ht="15.75" thickBot="1" x14ac:dyDescent="0.3">
      <c r="B7" s="750"/>
      <c r="C7" s="751"/>
      <c r="D7" s="751"/>
      <c r="E7" s="751"/>
      <c r="F7" s="751"/>
      <c r="G7" s="752"/>
      <c r="H7" s="759"/>
      <c r="I7" s="760"/>
      <c r="J7" s="760"/>
      <c r="K7" s="760"/>
      <c r="L7" s="760"/>
      <c r="M7" s="760"/>
      <c r="N7" s="761"/>
    </row>
    <row r="8" spans="2:14" ht="9.9499999999999993" customHeight="1" thickBot="1" x14ac:dyDescent="0.3">
      <c r="B8" s="6"/>
      <c r="C8" s="7"/>
      <c r="D8" s="7"/>
      <c r="E8" s="191"/>
      <c r="F8" s="7"/>
      <c r="G8" s="7"/>
      <c r="H8" s="7"/>
      <c r="I8" s="7"/>
      <c r="J8" s="7"/>
      <c r="K8" s="7"/>
      <c r="L8" s="7"/>
      <c r="M8" s="7"/>
      <c r="N8" s="8"/>
    </row>
    <row r="9" spans="2:14" x14ac:dyDescent="0.25">
      <c r="B9" s="9"/>
      <c r="C9" s="766" t="s">
        <v>27</v>
      </c>
      <c r="D9" s="767"/>
      <c r="E9" s="767"/>
      <c r="F9" s="767"/>
      <c r="G9" s="767"/>
      <c r="H9" s="768"/>
      <c r="I9" s="768"/>
      <c r="J9" s="769"/>
      <c r="K9" s="1105">
        <f>PRESUPUESTO!G15</f>
        <v>417455645</v>
      </c>
      <c r="L9" s="1106"/>
      <c r="M9" s="1107"/>
      <c r="N9" s="10"/>
    </row>
    <row r="10" spans="2:14" x14ac:dyDescent="0.25">
      <c r="B10" s="9"/>
      <c r="C10" s="777" t="s">
        <v>19</v>
      </c>
      <c r="D10" s="778"/>
      <c r="E10" s="778"/>
      <c r="F10" s="778"/>
      <c r="G10" s="778"/>
      <c r="H10" s="778"/>
      <c r="I10" s="778"/>
      <c r="J10" s="779"/>
      <c r="K10" s="1108">
        <f>'AIU '!K73</f>
        <v>0.2843</v>
      </c>
      <c r="L10" s="1109"/>
      <c r="M10" s="1110"/>
      <c r="N10" s="10"/>
    </row>
    <row r="11" spans="2:14" x14ac:dyDescent="0.25">
      <c r="B11" s="9"/>
      <c r="C11" s="780"/>
      <c r="D11" s="781"/>
      <c r="E11" s="781"/>
      <c r="F11" s="781"/>
      <c r="G11" s="781"/>
      <c r="H11" s="781"/>
      <c r="I11" s="781"/>
      <c r="J11" s="782"/>
      <c r="K11" s="1111">
        <f>ROUND(K9*K10,0)</f>
        <v>118682640</v>
      </c>
      <c r="L11" s="1112"/>
      <c r="M11" s="1113"/>
      <c r="N11" s="10"/>
    </row>
    <row r="12" spans="2:14" ht="15.75" thickBot="1" x14ac:dyDescent="0.3">
      <c r="B12" s="9"/>
      <c r="C12" s="773" t="s">
        <v>28</v>
      </c>
      <c r="D12" s="774"/>
      <c r="E12" s="774"/>
      <c r="F12" s="774"/>
      <c r="G12" s="774"/>
      <c r="H12" s="775"/>
      <c r="I12" s="775"/>
      <c r="J12" s="776"/>
      <c r="K12" s="1114">
        <v>4</v>
      </c>
      <c r="L12" s="1115"/>
      <c r="M12" s="1116"/>
      <c r="N12" s="10"/>
    </row>
    <row r="13" spans="2:14" x14ac:dyDescent="0.25">
      <c r="B13" s="9"/>
      <c r="C13" s="728" t="s">
        <v>32</v>
      </c>
      <c r="D13" s="729"/>
      <c r="E13" s="729"/>
      <c r="F13" s="729"/>
      <c r="G13" s="729"/>
      <c r="H13" s="730"/>
      <c r="I13" s="730"/>
      <c r="J13" s="731"/>
      <c r="K13" s="1101">
        <f>+'SST - AMBIENTAL'!M85</f>
        <v>16012445</v>
      </c>
      <c r="L13" s="1102"/>
      <c r="M13" s="1103"/>
      <c r="N13" s="10"/>
    </row>
    <row r="14" spans="2:14" ht="15.75" thickBot="1" x14ac:dyDescent="0.3">
      <c r="B14" s="9"/>
      <c r="C14" s="773" t="s">
        <v>33</v>
      </c>
      <c r="D14" s="774"/>
      <c r="E14" s="774"/>
      <c r="F14" s="774"/>
      <c r="G14" s="774"/>
      <c r="H14" s="775"/>
      <c r="I14" s="775"/>
      <c r="J14" s="776"/>
      <c r="K14" s="1104">
        <f>+M52</f>
        <v>22313976</v>
      </c>
      <c r="L14" s="1102"/>
      <c r="M14" s="1103"/>
      <c r="N14" s="10"/>
    </row>
    <row r="15" spans="2:14" ht="9.9499999999999993" customHeight="1" thickBot="1" x14ac:dyDescent="0.3">
      <c r="B15" s="9"/>
      <c r="K15" s="792"/>
      <c r="L15" s="792"/>
      <c r="M15" s="792"/>
      <c r="N15" s="10"/>
    </row>
    <row r="16" spans="2:14" x14ac:dyDescent="0.25">
      <c r="B16" s="9"/>
      <c r="C16" s="1075" t="s">
        <v>34</v>
      </c>
      <c r="D16" s="1076"/>
      <c r="E16" s="1076"/>
      <c r="F16" s="1076"/>
      <c r="G16" s="1076"/>
      <c r="H16" s="1077"/>
      <c r="I16" s="1077"/>
      <c r="J16" s="1078"/>
      <c r="K16" s="1083">
        <f>+K14+K13+K11+K9</f>
        <v>574464706</v>
      </c>
      <c r="L16" s="1084"/>
      <c r="M16" s="1085"/>
      <c r="N16" s="10"/>
    </row>
    <row r="17" spans="2:16" ht="15.75" thickBot="1" x14ac:dyDescent="0.3">
      <c r="B17" s="9"/>
      <c r="C17" s="1079"/>
      <c r="D17" s="1080"/>
      <c r="E17" s="1080"/>
      <c r="F17" s="1080"/>
      <c r="G17" s="1080"/>
      <c r="H17" s="1081"/>
      <c r="I17" s="1081"/>
      <c r="J17" s="1082"/>
      <c r="K17" s="1086"/>
      <c r="L17" s="1087"/>
      <c r="M17" s="1088"/>
      <c r="N17" s="10"/>
    </row>
    <row r="18" spans="2:16" ht="9.9499999999999993" customHeight="1" thickBot="1" x14ac:dyDescent="0.3">
      <c r="B18" s="11"/>
      <c r="C18" s="12"/>
      <c r="D18" s="12"/>
      <c r="E18" s="192"/>
      <c r="F18" s="12"/>
      <c r="G18" s="12"/>
      <c r="H18" s="12"/>
      <c r="I18" s="12"/>
      <c r="J18" s="12"/>
      <c r="K18" s="12"/>
      <c r="L18" s="12"/>
      <c r="M18" s="12"/>
      <c r="N18" s="13"/>
    </row>
    <row r="19" spans="2:16" ht="9.9499999999999993" customHeight="1" thickBot="1" x14ac:dyDescent="0.3">
      <c r="B19" s="6"/>
      <c r="C19" s="7"/>
      <c r="D19" s="7"/>
      <c r="E19" s="191"/>
      <c r="F19" s="7"/>
      <c r="G19" s="7"/>
      <c r="H19" s="7"/>
      <c r="I19" s="7"/>
      <c r="J19" s="7"/>
      <c r="K19" s="7"/>
      <c r="L19" s="7"/>
      <c r="M19" s="7"/>
      <c r="N19" s="8"/>
    </row>
    <row r="20" spans="2:16" ht="15.75" thickBot="1" x14ac:dyDescent="0.3">
      <c r="B20" s="1089" t="s">
        <v>98</v>
      </c>
      <c r="C20" s="1090"/>
      <c r="D20" s="1090"/>
      <c r="E20" s="1090"/>
      <c r="F20" s="1090"/>
      <c r="G20" s="1090"/>
      <c r="H20" s="1090"/>
      <c r="I20" s="1090"/>
      <c r="J20" s="1090"/>
      <c r="K20" s="1090"/>
      <c r="L20" s="1090"/>
      <c r="M20" s="1090"/>
      <c r="N20" s="1091"/>
      <c r="O20" s="450">
        <f>+O22+L23</f>
        <v>5200000</v>
      </c>
      <c r="P20">
        <f>+O20*K23</f>
        <v>20800000</v>
      </c>
    </row>
    <row r="21" spans="2:16" ht="15.75" thickBot="1" x14ac:dyDescent="0.3">
      <c r="B21" s="1092" t="s">
        <v>99</v>
      </c>
      <c r="C21" s="1093"/>
      <c r="D21" s="1093"/>
      <c r="E21" s="1093"/>
      <c r="F21" s="1093"/>
      <c r="G21" s="1093"/>
      <c r="H21" s="1093"/>
      <c r="I21" s="1093"/>
      <c r="J21" s="1093"/>
      <c r="K21" s="1093"/>
      <c r="L21" s="1093"/>
      <c r="M21" s="1093"/>
      <c r="N21" s="1094"/>
    </row>
    <row r="22" spans="2:16" ht="15.75" thickBot="1" x14ac:dyDescent="0.3">
      <c r="B22" s="1095" t="s">
        <v>100</v>
      </c>
      <c r="C22" s="1096"/>
      <c r="D22" s="1096"/>
      <c r="E22" s="1096"/>
      <c r="F22" s="416" t="s">
        <v>14</v>
      </c>
      <c r="G22" s="417" t="s">
        <v>101</v>
      </c>
      <c r="H22" s="418" t="s">
        <v>102</v>
      </c>
      <c r="I22" s="419" t="s">
        <v>103</v>
      </c>
      <c r="J22" s="419" t="s">
        <v>4048</v>
      </c>
      <c r="K22" s="419" t="s">
        <v>105</v>
      </c>
      <c r="L22" s="451" t="s">
        <v>106</v>
      </c>
      <c r="M22" s="420" t="s">
        <v>107</v>
      </c>
      <c r="N22" s="447" t="s">
        <v>108</v>
      </c>
      <c r="O22" s="147"/>
    </row>
    <row r="23" spans="2:16" ht="15" customHeight="1" x14ac:dyDescent="0.25">
      <c r="B23" s="170">
        <v>1</v>
      </c>
      <c r="C23" s="847" t="s">
        <v>4038</v>
      </c>
      <c r="D23" s="848"/>
      <c r="E23" s="848"/>
      <c r="F23" s="453">
        <v>9114</v>
      </c>
      <c r="G23" s="445" t="s">
        <v>110</v>
      </c>
      <c r="H23" s="157">
        <v>8</v>
      </c>
      <c r="I23" s="158">
        <v>1</v>
      </c>
      <c r="J23" s="460">
        <v>0.5</v>
      </c>
      <c r="K23" s="158">
        <f>K12</f>
        <v>4</v>
      </c>
      <c r="L23" s="160">
        <v>5200000</v>
      </c>
      <c r="M23" s="449">
        <f>FC!E29</f>
        <v>1.58</v>
      </c>
      <c r="N23" s="446">
        <f>+(((L23*M23/100)+L23)*K23)*J23</f>
        <v>10564320</v>
      </c>
      <c r="O23" s="147"/>
      <c r="P23">
        <f>+L23*J23*K23*M23</f>
        <v>16432000</v>
      </c>
    </row>
    <row r="24" spans="2:16" ht="15" customHeight="1" thickBot="1" x14ac:dyDescent="0.3">
      <c r="B24" s="198">
        <v>2</v>
      </c>
      <c r="C24" s="849" t="s">
        <v>4039</v>
      </c>
      <c r="D24" s="850"/>
      <c r="E24" s="850"/>
      <c r="F24" s="452">
        <v>9105</v>
      </c>
      <c r="G24" s="454" t="s">
        <v>110</v>
      </c>
      <c r="H24" s="200">
        <v>8</v>
      </c>
      <c r="I24" s="201">
        <v>1</v>
      </c>
      <c r="J24" s="461">
        <v>1</v>
      </c>
      <c r="K24" s="201">
        <f>K12</f>
        <v>4</v>
      </c>
      <c r="L24" s="160">
        <v>1597000</v>
      </c>
      <c r="M24" s="448">
        <f>FC!E29</f>
        <v>1.58</v>
      </c>
      <c r="N24" s="446">
        <f>+(((L24*M24/100)+L24)*K24)*J24</f>
        <v>6488930.4000000004</v>
      </c>
    </row>
    <row r="25" spans="2:16" x14ac:dyDescent="0.25">
      <c r="B25" s="851" t="s">
        <v>112</v>
      </c>
      <c r="C25" s="852"/>
      <c r="D25" s="852"/>
      <c r="E25" s="852"/>
      <c r="F25" s="853"/>
      <c r="G25" s="852"/>
      <c r="H25" s="852"/>
      <c r="I25" s="852"/>
      <c r="J25" s="852"/>
      <c r="K25" s="852"/>
      <c r="L25" s="852"/>
      <c r="M25" s="854">
        <f>SUM(N23:N24)</f>
        <v>17053250.399999999</v>
      </c>
      <c r="N25" s="1097"/>
    </row>
    <row r="26" spans="2:16" ht="9.9499999999999993" customHeight="1" thickBot="1" x14ac:dyDescent="0.3">
      <c r="B26" s="206"/>
      <c r="C26" s="207"/>
      <c r="D26" s="207"/>
      <c r="E26" s="208"/>
      <c r="F26" s="207"/>
      <c r="G26" s="209"/>
      <c r="H26" s="209"/>
      <c r="I26" s="209"/>
      <c r="J26" s="209"/>
      <c r="K26" s="209"/>
      <c r="L26" s="209"/>
      <c r="M26" s="209"/>
      <c r="N26" s="210"/>
    </row>
    <row r="27" spans="2:16" ht="15" customHeight="1" x14ac:dyDescent="0.25">
      <c r="B27" s="1098" t="s">
        <v>4040</v>
      </c>
      <c r="C27" s="1099"/>
      <c r="D27" s="1099"/>
      <c r="E27" s="1099"/>
      <c r="F27" s="1099"/>
      <c r="G27" s="1099"/>
      <c r="H27" s="1099"/>
      <c r="I27" s="1099"/>
      <c r="J27" s="1099"/>
      <c r="K27" s="1099"/>
      <c r="L27" s="1099"/>
      <c r="M27" s="1099"/>
      <c r="N27" s="1100"/>
    </row>
    <row r="28" spans="2:16" ht="15" customHeight="1" thickBot="1" x14ac:dyDescent="0.3">
      <c r="B28" s="1067" t="s">
        <v>100</v>
      </c>
      <c r="C28" s="1068"/>
      <c r="D28" s="1069"/>
      <c r="E28" s="1070" t="s">
        <v>114</v>
      </c>
      <c r="F28" s="1068"/>
      <c r="G28" s="1069"/>
      <c r="H28" s="421" t="s">
        <v>8</v>
      </c>
      <c r="I28" s="421" t="s">
        <v>7</v>
      </c>
      <c r="J28" s="422" t="s">
        <v>14</v>
      </c>
      <c r="K28" s="1071" t="s">
        <v>115</v>
      </c>
      <c r="L28" s="1072"/>
      <c r="M28" s="1073" t="s">
        <v>116</v>
      </c>
      <c r="N28" s="1074"/>
    </row>
    <row r="29" spans="2:16" ht="15" customHeight="1" x14ac:dyDescent="0.25">
      <c r="B29" s="456" t="s">
        <v>3900</v>
      </c>
      <c r="C29" s="1046" t="s">
        <v>4041</v>
      </c>
      <c r="D29" s="1047"/>
      <c r="E29" s="1047"/>
      <c r="F29" s="1047"/>
      <c r="G29" s="1047"/>
      <c r="H29" s="1047"/>
      <c r="I29" s="1047"/>
      <c r="J29" s="1047"/>
      <c r="K29" s="1047"/>
      <c r="L29" s="1047"/>
      <c r="M29" s="1047"/>
      <c r="N29" s="1048"/>
    </row>
    <row r="30" spans="2:16" ht="15" customHeight="1" thickBot="1" x14ac:dyDescent="0.3">
      <c r="B30" s="457">
        <v>1</v>
      </c>
      <c r="C30" s="918" t="s">
        <v>1082</v>
      </c>
      <c r="D30" s="869"/>
      <c r="E30" s="869"/>
      <c r="F30" s="869"/>
      <c r="G30" s="869"/>
      <c r="H30" s="455" t="s">
        <v>8</v>
      </c>
      <c r="I30" s="181">
        <v>3</v>
      </c>
      <c r="J30" s="459">
        <v>7870</v>
      </c>
      <c r="K30" s="1049">
        <v>99855</v>
      </c>
      <c r="L30" s="1049"/>
      <c r="M30" s="875">
        <f>ROUND(I30*K30,0)</f>
        <v>299565</v>
      </c>
      <c r="N30" s="876"/>
    </row>
    <row r="31" spans="2:16" ht="15" customHeight="1" thickBot="1" x14ac:dyDescent="0.3">
      <c r="B31" s="457">
        <v>2</v>
      </c>
      <c r="C31" s="918" t="s">
        <v>1090</v>
      </c>
      <c r="D31" s="869"/>
      <c r="E31" s="869"/>
      <c r="F31" s="869"/>
      <c r="G31" s="869"/>
      <c r="H31" s="455" t="s">
        <v>8</v>
      </c>
      <c r="I31" s="181">
        <v>6</v>
      </c>
      <c r="J31" s="458">
        <v>7897</v>
      </c>
      <c r="K31" s="1049">
        <v>1323</v>
      </c>
      <c r="L31" s="1049"/>
      <c r="M31" s="875">
        <f>ROUND(I31*K31,0)</f>
        <v>7938</v>
      </c>
      <c r="N31" s="876"/>
    </row>
    <row r="32" spans="2:16" ht="15" customHeight="1" x14ac:dyDescent="0.25">
      <c r="B32" s="457">
        <v>3</v>
      </c>
      <c r="C32" s="918" t="s">
        <v>1091</v>
      </c>
      <c r="D32" s="869"/>
      <c r="E32" s="869"/>
      <c r="F32" s="869"/>
      <c r="G32" s="869"/>
      <c r="H32" s="455" t="s">
        <v>8</v>
      </c>
      <c r="I32" s="181">
        <v>6</v>
      </c>
      <c r="J32" s="458">
        <v>7898</v>
      </c>
      <c r="K32" s="1049">
        <v>500</v>
      </c>
      <c r="L32" s="1049"/>
      <c r="M32" s="871">
        <f>ROUND(I32*K32,0)</f>
        <v>3000</v>
      </c>
      <c r="N32" s="872"/>
    </row>
    <row r="33" spans="2:14" ht="15" customHeight="1" thickBot="1" x14ac:dyDescent="0.3">
      <c r="B33" s="457">
        <v>4</v>
      </c>
      <c r="C33" s="918" t="s">
        <v>1089</v>
      </c>
      <c r="D33" s="869"/>
      <c r="E33" s="869"/>
      <c r="F33" s="869"/>
      <c r="G33" s="869"/>
      <c r="H33" s="455" t="s">
        <v>8</v>
      </c>
      <c r="I33" s="181">
        <v>1200</v>
      </c>
      <c r="J33" s="458">
        <v>7896</v>
      </c>
      <c r="K33" s="1049">
        <v>120</v>
      </c>
      <c r="L33" s="1049"/>
      <c r="M33" s="1117">
        <f>ROUND(I33*K33,0)</f>
        <v>144000</v>
      </c>
      <c r="N33" s="1118"/>
    </row>
    <row r="34" spans="2:14" ht="15" customHeight="1" x14ac:dyDescent="0.25">
      <c r="B34" s="1061"/>
      <c r="C34" s="1062"/>
      <c r="D34" s="1062"/>
      <c r="E34" s="1062"/>
      <c r="F34" s="1062"/>
      <c r="G34" s="1063" t="s">
        <v>189</v>
      </c>
      <c r="H34" s="1063"/>
      <c r="I34" s="1063"/>
      <c r="J34" s="1063"/>
      <c r="K34" s="1063"/>
      <c r="L34" s="1064"/>
      <c r="M34" s="1065">
        <f>SUM(M30:N33)</f>
        <v>454503</v>
      </c>
      <c r="N34" s="1066"/>
    </row>
    <row r="35" spans="2:14" ht="9.9499999999999993" customHeight="1" x14ac:dyDescent="0.25">
      <c r="B35" s="884"/>
      <c r="C35" s="885"/>
      <c r="D35" s="885"/>
      <c r="E35" s="885"/>
      <c r="F35" s="885"/>
      <c r="G35" s="885"/>
      <c r="H35" s="885"/>
      <c r="I35" s="885"/>
      <c r="J35" s="885"/>
      <c r="K35" s="885"/>
      <c r="L35" s="885"/>
      <c r="M35" s="885"/>
      <c r="N35" s="910"/>
    </row>
    <row r="36" spans="2:14" ht="9.9499999999999993" customHeight="1" x14ac:dyDescent="0.25">
      <c r="B36" s="173"/>
      <c r="C36" s="175"/>
      <c r="D36" s="175"/>
      <c r="E36" s="193"/>
      <c r="F36" s="175"/>
      <c r="G36" s="176"/>
      <c r="H36" s="176"/>
      <c r="I36" s="176"/>
      <c r="J36" s="176"/>
      <c r="K36" s="176"/>
      <c r="L36" s="176"/>
      <c r="M36" s="155"/>
      <c r="N36" s="174"/>
    </row>
    <row r="37" spans="2:14" x14ac:dyDescent="0.25">
      <c r="B37" s="1058" t="s">
        <v>4042</v>
      </c>
      <c r="C37" s="1059"/>
      <c r="D37" s="1059"/>
      <c r="E37" s="1059"/>
      <c r="F37" s="1059"/>
      <c r="G37" s="1059"/>
      <c r="H37" s="1059"/>
      <c r="I37" s="1059"/>
      <c r="J37" s="1059"/>
      <c r="K37" s="1059"/>
      <c r="L37" s="1059"/>
      <c r="M37" s="1059"/>
      <c r="N37" s="1060"/>
    </row>
    <row r="38" spans="2:14" ht="15" customHeight="1" x14ac:dyDescent="0.25">
      <c r="B38" s="937" t="s">
        <v>100</v>
      </c>
      <c r="C38" s="938"/>
      <c r="D38" s="938"/>
      <c r="E38" s="938"/>
      <c r="F38" s="938"/>
      <c r="G38" s="939"/>
      <c r="H38" s="412" t="s">
        <v>7</v>
      </c>
      <c r="I38" s="412" t="s">
        <v>101</v>
      </c>
      <c r="J38" s="413" t="s">
        <v>14</v>
      </c>
      <c r="K38" s="940" t="s">
        <v>115</v>
      </c>
      <c r="L38" s="941"/>
      <c r="M38" s="942" t="s">
        <v>116</v>
      </c>
      <c r="N38" s="943"/>
    </row>
    <row r="39" spans="2:14" x14ac:dyDescent="0.25">
      <c r="B39" s="172" t="s">
        <v>117</v>
      </c>
      <c r="C39" s="966" t="s">
        <v>4043</v>
      </c>
      <c r="D39" s="966"/>
      <c r="E39" s="966"/>
      <c r="F39" s="966"/>
      <c r="G39" s="966"/>
      <c r="H39" s="966"/>
      <c r="I39" s="966"/>
      <c r="J39" s="966"/>
      <c r="K39" s="966"/>
      <c r="L39" s="966"/>
      <c r="M39" s="966"/>
      <c r="N39" s="967"/>
    </row>
    <row r="40" spans="2:14" ht="46.5" customHeight="1" x14ac:dyDescent="0.25">
      <c r="B40" s="423">
        <v>1</v>
      </c>
      <c r="C40" s="917" t="s">
        <v>4044</v>
      </c>
      <c r="D40" s="934"/>
      <c r="E40" s="934"/>
      <c r="F40" s="934"/>
      <c r="G40" s="918"/>
      <c r="H40" s="181">
        <v>4</v>
      </c>
      <c r="I40" s="181" t="s">
        <v>141</v>
      </c>
      <c r="J40" s="187">
        <v>9840</v>
      </c>
      <c r="K40" s="870">
        <v>251000</v>
      </c>
      <c r="L40" s="870"/>
      <c r="M40" s="871">
        <f>ROUND(H40*K40,0)</f>
        <v>1004000</v>
      </c>
      <c r="N40" s="871"/>
    </row>
    <row r="41" spans="2:14" ht="15" customHeight="1" x14ac:dyDescent="0.25">
      <c r="B41" s="423">
        <v>2</v>
      </c>
      <c r="C41" s="917" t="s">
        <v>4045</v>
      </c>
      <c r="D41" s="934"/>
      <c r="E41" s="934"/>
      <c r="F41" s="934"/>
      <c r="G41" s="918"/>
      <c r="H41" s="181">
        <v>4</v>
      </c>
      <c r="I41" s="181" t="s">
        <v>141</v>
      </c>
      <c r="J41" s="187">
        <v>6170</v>
      </c>
      <c r="K41" s="935">
        <v>10414</v>
      </c>
      <c r="L41" s="936"/>
      <c r="M41" s="871">
        <f>ROUND(H41*K41,0)</f>
        <v>41656</v>
      </c>
      <c r="N41" s="871"/>
    </row>
    <row r="42" spans="2:14" ht="15" customHeight="1" x14ac:dyDescent="0.25">
      <c r="B42" s="423">
        <v>3</v>
      </c>
      <c r="C42" s="917" t="s">
        <v>4046</v>
      </c>
      <c r="D42" s="934"/>
      <c r="E42" s="934"/>
      <c r="F42" s="934"/>
      <c r="G42" s="918"/>
      <c r="H42" s="181">
        <v>1</v>
      </c>
      <c r="I42" s="181" t="s">
        <v>141</v>
      </c>
      <c r="J42" s="187">
        <v>6169</v>
      </c>
      <c r="K42" s="935">
        <v>11521</v>
      </c>
      <c r="L42" s="936"/>
      <c r="M42" s="871">
        <f>+(K42*H42)*K12</f>
        <v>46084</v>
      </c>
      <c r="N42" s="871"/>
    </row>
    <row r="43" spans="2:14" ht="15" customHeight="1" x14ac:dyDescent="0.25">
      <c r="B43" s="423">
        <v>4</v>
      </c>
      <c r="C43" s="917" t="s">
        <v>4047</v>
      </c>
      <c r="D43" s="934"/>
      <c r="E43" s="934"/>
      <c r="F43" s="934"/>
      <c r="G43" s="918"/>
      <c r="H43" s="181">
        <v>3</v>
      </c>
      <c r="I43" s="181" t="s">
        <v>141</v>
      </c>
      <c r="J43" s="187">
        <v>6172</v>
      </c>
      <c r="K43" s="935">
        <v>3039</v>
      </c>
      <c r="L43" s="936"/>
      <c r="M43" s="871">
        <f>+(K43*H43)*K12</f>
        <v>36468</v>
      </c>
      <c r="N43" s="871"/>
    </row>
    <row r="44" spans="2:14" ht="30" customHeight="1" x14ac:dyDescent="0.25">
      <c r="B44" s="423">
        <v>5</v>
      </c>
      <c r="C44" s="917" t="s">
        <v>4049</v>
      </c>
      <c r="D44" s="934"/>
      <c r="E44" s="934"/>
      <c r="F44" s="934"/>
      <c r="G44" s="918"/>
      <c r="H44" s="181">
        <v>1</v>
      </c>
      <c r="I44" s="181" t="s">
        <v>8</v>
      </c>
      <c r="J44" s="187">
        <v>7895</v>
      </c>
      <c r="K44" s="935">
        <v>553587</v>
      </c>
      <c r="L44" s="936"/>
      <c r="M44" s="871">
        <f t="shared" ref="M44:M45" si="0">ROUND(H44*K44,0)</f>
        <v>553587</v>
      </c>
      <c r="N44" s="871"/>
    </row>
    <row r="45" spans="2:14" ht="30.75" customHeight="1" thickBot="1" x14ac:dyDescent="0.3">
      <c r="B45" s="423">
        <v>6</v>
      </c>
      <c r="C45" s="917" t="s">
        <v>4050</v>
      </c>
      <c r="D45" s="934"/>
      <c r="E45" s="934"/>
      <c r="F45" s="934"/>
      <c r="G45" s="918"/>
      <c r="H45" s="181">
        <v>1</v>
      </c>
      <c r="I45" s="181" t="s">
        <v>8</v>
      </c>
      <c r="J45" s="187">
        <v>7894</v>
      </c>
      <c r="K45" s="935">
        <v>799680</v>
      </c>
      <c r="L45" s="936"/>
      <c r="M45" s="871">
        <f t="shared" si="0"/>
        <v>799680</v>
      </c>
      <c r="N45" s="871"/>
    </row>
    <row r="46" spans="2:14" ht="32.25" customHeight="1" thickBot="1" x14ac:dyDescent="0.3">
      <c r="B46" s="409"/>
      <c r="C46" s="410"/>
      <c r="D46" s="410"/>
      <c r="E46" s="411"/>
      <c r="F46" s="410"/>
      <c r="G46" s="959" t="s">
        <v>148</v>
      </c>
      <c r="H46" s="959"/>
      <c r="I46" s="959"/>
      <c r="J46" s="959"/>
      <c r="K46" s="959"/>
      <c r="L46" s="960"/>
      <c r="M46" s="1054">
        <f>SUM(M40:N45)</f>
        <v>2481475</v>
      </c>
      <c r="N46" s="1055"/>
    </row>
    <row r="47" spans="2:14" ht="9.9499999999999993" customHeight="1" x14ac:dyDescent="0.25">
      <c r="B47" s="173"/>
      <c r="C47" s="175"/>
      <c r="D47" s="175"/>
      <c r="E47" s="193"/>
      <c r="F47" s="175"/>
      <c r="G47" s="963"/>
      <c r="H47" s="963"/>
      <c r="I47" s="963"/>
      <c r="J47" s="963"/>
      <c r="K47" s="963"/>
      <c r="L47" s="963"/>
      <c r="M47" s="964"/>
      <c r="N47" s="965"/>
    </row>
    <row r="48" spans="2:14" ht="9.9499999999999993" customHeight="1" x14ac:dyDescent="0.25">
      <c r="B48" s="173"/>
      <c r="C48" s="179"/>
      <c r="D48" s="179"/>
      <c r="E48" s="194"/>
      <c r="F48" s="179"/>
      <c r="G48" s="177"/>
      <c r="H48" s="179"/>
      <c r="I48" s="179"/>
      <c r="J48" s="179"/>
      <c r="K48" s="179"/>
      <c r="L48" s="179"/>
      <c r="M48" s="179"/>
      <c r="N48" s="180"/>
    </row>
    <row r="49" spans="2:14" ht="9.9499999999999993" customHeight="1" x14ac:dyDescent="0.25">
      <c r="B49" s="173"/>
      <c r="C49" s="175"/>
      <c r="D49" s="175"/>
      <c r="E49" s="193"/>
      <c r="F49" s="175"/>
      <c r="G49" s="176"/>
      <c r="H49" s="176"/>
      <c r="I49" s="176"/>
      <c r="J49" s="176"/>
      <c r="K49" s="176"/>
      <c r="L49" s="176"/>
      <c r="M49" s="155"/>
      <c r="N49" s="174"/>
    </row>
    <row r="50" spans="2:14" ht="16.5" thickBot="1" x14ac:dyDescent="0.3">
      <c r="B50" s="950" t="s">
        <v>195</v>
      </c>
      <c r="C50" s="951"/>
      <c r="D50" s="951"/>
      <c r="E50" s="951"/>
      <c r="F50" s="951"/>
      <c r="G50" s="951"/>
      <c r="H50" s="951"/>
      <c r="I50" s="951"/>
      <c r="J50" s="951"/>
      <c r="K50" s="951"/>
      <c r="L50" s="951"/>
      <c r="M50" s="1056">
        <f>ROUND(+M46+M34+M25,0)</f>
        <v>19989228</v>
      </c>
      <c r="N50" s="1057"/>
    </row>
    <row r="51" spans="2:14" ht="15.75" x14ac:dyDescent="0.25">
      <c r="B51" s="954" t="s">
        <v>157</v>
      </c>
      <c r="C51" s="955"/>
      <c r="D51" s="955"/>
      <c r="E51" s="955"/>
      <c r="F51" s="955"/>
      <c r="G51" s="955"/>
      <c r="H51" s="955"/>
      <c r="I51" s="955"/>
      <c r="J51" s="955"/>
      <c r="K51" s="956"/>
      <c r="L51" s="424">
        <f>'AIU - SOCIAL'!L36</f>
        <v>0.1163000311968026</v>
      </c>
      <c r="M51" s="1050">
        <f>ROUND(L51*M50,0)</f>
        <v>2324748</v>
      </c>
      <c r="N51" s="1051"/>
    </row>
    <row r="52" spans="2:14" ht="16.5" thickBot="1" x14ac:dyDescent="0.3">
      <c r="B52" s="946" t="s">
        <v>4054</v>
      </c>
      <c r="C52" s="947"/>
      <c r="D52" s="947"/>
      <c r="E52" s="947"/>
      <c r="F52" s="947"/>
      <c r="G52" s="947"/>
      <c r="H52" s="947"/>
      <c r="I52" s="947"/>
      <c r="J52" s="947"/>
      <c r="K52" s="947"/>
      <c r="L52" s="947"/>
      <c r="M52" s="1052">
        <f>M51+M50</f>
        <v>22313976</v>
      </c>
      <c r="N52" s="1053"/>
    </row>
    <row r="53" spans="2:14" x14ac:dyDescent="0.25">
      <c r="B53" s="425"/>
      <c r="C53" s="425"/>
      <c r="D53" s="425"/>
      <c r="E53" s="426"/>
      <c r="F53" s="425"/>
      <c r="G53" s="425"/>
      <c r="H53" s="425"/>
      <c r="I53" s="425"/>
      <c r="J53" s="425"/>
      <c r="K53" s="425"/>
      <c r="L53" s="425"/>
      <c r="M53" s="425"/>
      <c r="N53" s="425"/>
    </row>
  </sheetData>
  <mergeCells count="79">
    <mergeCell ref="M33:N33"/>
    <mergeCell ref="K33:L33"/>
    <mergeCell ref="C33:G33"/>
    <mergeCell ref="C31:G31"/>
    <mergeCell ref="K31:L31"/>
    <mergeCell ref="M31:N31"/>
    <mergeCell ref="C13:J13"/>
    <mergeCell ref="K13:M13"/>
    <mergeCell ref="C14:J14"/>
    <mergeCell ref="K14:M14"/>
    <mergeCell ref="B2:N3"/>
    <mergeCell ref="B5:G7"/>
    <mergeCell ref="H5:N7"/>
    <mergeCell ref="C9:J9"/>
    <mergeCell ref="K9:M9"/>
    <mergeCell ref="C10:J11"/>
    <mergeCell ref="K10:M10"/>
    <mergeCell ref="K11:M11"/>
    <mergeCell ref="C12:J12"/>
    <mergeCell ref="K12:M12"/>
    <mergeCell ref="B28:D28"/>
    <mergeCell ref="E28:G28"/>
    <mergeCell ref="K28:L28"/>
    <mergeCell ref="M28:N28"/>
    <mergeCell ref="K15:M15"/>
    <mergeCell ref="C16:J17"/>
    <mergeCell ref="K16:M17"/>
    <mergeCell ref="B20:N20"/>
    <mergeCell ref="B21:N21"/>
    <mergeCell ref="B22:E22"/>
    <mergeCell ref="C23:E23"/>
    <mergeCell ref="C24:E24"/>
    <mergeCell ref="B25:L25"/>
    <mergeCell ref="M25:N25"/>
    <mergeCell ref="B27:N27"/>
    <mergeCell ref="B37:N37"/>
    <mergeCell ref="B38:G38"/>
    <mergeCell ref="K38:L38"/>
    <mergeCell ref="M38:N38"/>
    <mergeCell ref="B34:F34"/>
    <mergeCell ref="G34:L34"/>
    <mergeCell ref="M34:N34"/>
    <mergeCell ref="B35:N35"/>
    <mergeCell ref="C39:N39"/>
    <mergeCell ref="C40:G40"/>
    <mergeCell ref="K40:L40"/>
    <mergeCell ref="M40:N40"/>
    <mergeCell ref="C41:G41"/>
    <mergeCell ref="K41:L41"/>
    <mergeCell ref="M41:N41"/>
    <mergeCell ref="K45:L45"/>
    <mergeCell ref="M45:N45"/>
    <mergeCell ref="C42:G42"/>
    <mergeCell ref="K42:L42"/>
    <mergeCell ref="M42:N42"/>
    <mergeCell ref="C43:G43"/>
    <mergeCell ref="K43:L43"/>
    <mergeCell ref="M43:N43"/>
    <mergeCell ref="B51:K51"/>
    <mergeCell ref="M51:N51"/>
    <mergeCell ref="B52:L52"/>
    <mergeCell ref="M52:N52"/>
    <mergeCell ref="C30:G30"/>
    <mergeCell ref="C32:G32"/>
    <mergeCell ref="G46:L46"/>
    <mergeCell ref="M46:N46"/>
    <mergeCell ref="G47:L47"/>
    <mergeCell ref="M47:N47"/>
    <mergeCell ref="B50:L50"/>
    <mergeCell ref="M50:N50"/>
    <mergeCell ref="C44:G44"/>
    <mergeCell ref="K44:L44"/>
    <mergeCell ref="M44:N44"/>
    <mergeCell ref="C45:G45"/>
    <mergeCell ref="C29:N29"/>
    <mergeCell ref="K30:L30"/>
    <mergeCell ref="M30:N30"/>
    <mergeCell ref="K32:L32"/>
    <mergeCell ref="M32:N3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623D3-243D-4FAB-BF69-0EA3330CC51D}">
  <dimension ref="B1:N36"/>
  <sheetViews>
    <sheetView showGridLines="0" zoomScale="85" zoomScaleNormal="85" workbookViewId="0">
      <selection activeCell="G5" sqref="G5:L7"/>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 min="13" max="13" width="12.5703125" bestFit="1" customWidth="1"/>
    <col min="14" max="14" width="12.140625" bestFit="1" customWidth="1"/>
  </cols>
  <sheetData>
    <row r="1" spans="2:12" ht="22.5" customHeight="1" thickBot="1" x14ac:dyDescent="0.3"/>
    <row r="2" spans="2:12" x14ac:dyDescent="0.25">
      <c r="B2" s="747" t="s">
        <v>3905</v>
      </c>
      <c r="C2" s="748"/>
      <c r="D2" s="748"/>
      <c r="E2" s="748"/>
      <c r="F2" s="748"/>
      <c r="G2" s="748"/>
      <c r="H2" s="748"/>
      <c r="I2" s="748"/>
      <c r="J2" s="748"/>
      <c r="K2" s="748"/>
      <c r="L2" s="749"/>
    </row>
    <row r="3" spans="2:12" ht="15.75" thickBot="1" x14ac:dyDescent="0.3">
      <c r="B3" s="750"/>
      <c r="C3" s="751"/>
      <c r="D3" s="751"/>
      <c r="E3" s="751"/>
      <c r="F3" s="751"/>
      <c r="G3" s="751"/>
      <c r="H3" s="751"/>
      <c r="I3" s="751"/>
      <c r="J3" s="751"/>
      <c r="K3" s="751"/>
      <c r="L3" s="752"/>
    </row>
    <row r="4" spans="2:12" ht="9.9499999999999993" customHeight="1" thickBot="1" x14ac:dyDescent="0.3">
      <c r="B4" s="1"/>
      <c r="C4" s="2"/>
      <c r="D4" s="2"/>
      <c r="E4" s="190"/>
      <c r="F4" s="2"/>
      <c r="G4" s="2"/>
      <c r="H4" s="2"/>
      <c r="I4" s="2"/>
      <c r="J4" s="2"/>
      <c r="K4" s="2"/>
      <c r="L4" s="3"/>
    </row>
    <row r="5" spans="2:12" ht="16.5" customHeight="1" x14ac:dyDescent="0.25">
      <c r="B5" s="762" t="s">
        <v>26</v>
      </c>
      <c r="C5" s="748"/>
      <c r="D5" s="748"/>
      <c r="E5" s="748"/>
      <c r="F5" s="748"/>
      <c r="G5" s="753" t="s">
        <v>4058</v>
      </c>
      <c r="H5" s="754"/>
      <c r="I5" s="754"/>
      <c r="J5" s="754"/>
      <c r="K5" s="754"/>
      <c r="L5" s="755"/>
    </row>
    <row r="6" spans="2:12" ht="30.75" customHeight="1" x14ac:dyDescent="0.25">
      <c r="B6" s="763"/>
      <c r="C6" s="764"/>
      <c r="D6" s="764"/>
      <c r="E6" s="764"/>
      <c r="F6" s="764"/>
      <c r="G6" s="756"/>
      <c r="H6" s="757"/>
      <c r="I6" s="757"/>
      <c r="J6" s="757"/>
      <c r="K6" s="757"/>
      <c r="L6" s="758"/>
    </row>
    <row r="7" spans="2:12" ht="15.75" customHeight="1" thickBot="1" x14ac:dyDescent="0.3">
      <c r="B7" s="750"/>
      <c r="C7" s="751"/>
      <c r="D7" s="751"/>
      <c r="E7" s="751"/>
      <c r="F7" s="751"/>
      <c r="G7" s="759"/>
      <c r="H7" s="760"/>
      <c r="I7" s="760"/>
      <c r="J7" s="760"/>
      <c r="K7" s="760"/>
      <c r="L7" s="761"/>
    </row>
    <row r="8" spans="2:12" ht="9.9499999999999993" customHeight="1" thickBot="1" x14ac:dyDescent="0.3">
      <c r="B8" s="9"/>
      <c r="L8" s="10"/>
    </row>
    <row r="9" spans="2:12" x14ac:dyDescent="0.25">
      <c r="B9" s="988" t="s">
        <v>195</v>
      </c>
      <c r="C9" s="989"/>
      <c r="D9" s="989"/>
      <c r="E9" s="990">
        <f>+'SOCIAL '!M50</f>
        <v>19989228</v>
      </c>
      <c r="F9" s="991"/>
      <c r="G9" s="992"/>
      <c r="H9" s="215"/>
      <c r="I9" s="466" t="s">
        <v>160</v>
      </c>
      <c r="J9" s="993"/>
      <c r="K9" s="993"/>
      <c r="L9" s="994"/>
    </row>
    <row r="10" spans="2:12" ht="15.75" thickBot="1" x14ac:dyDescent="0.3">
      <c r="B10" s="997" t="s">
        <v>28</v>
      </c>
      <c r="C10" s="998"/>
      <c r="D10" s="998"/>
      <c r="E10" s="217">
        <v>4</v>
      </c>
      <c r="F10" s="999" t="s">
        <v>161</v>
      </c>
      <c r="G10" s="1000"/>
      <c r="H10" s="218"/>
      <c r="I10" s="467" t="s">
        <v>162</v>
      </c>
      <c r="J10" s="1001"/>
      <c r="K10" s="1001"/>
      <c r="L10" s="1002"/>
    </row>
    <row r="11" spans="2:12" ht="9.9499999999999993" customHeight="1" thickBot="1" x14ac:dyDescent="0.3">
      <c r="B11" s="225"/>
      <c r="C11" s="226"/>
      <c r="D11" s="226"/>
      <c r="E11" s="226"/>
      <c r="F11" s="226"/>
      <c r="G11" s="226"/>
      <c r="H11" s="226"/>
      <c r="I11" s="226"/>
      <c r="J11" s="226"/>
      <c r="K11" s="226"/>
      <c r="L11" s="227"/>
    </row>
    <row r="12" spans="2:12" x14ac:dyDescent="0.25">
      <c r="B12" s="1003" t="s">
        <v>4051</v>
      </c>
      <c r="C12" s="1004"/>
      <c r="D12" s="1004"/>
      <c r="E12" s="1004"/>
      <c r="F12" s="1004"/>
      <c r="G12" s="1004"/>
      <c r="H12" s="1004"/>
      <c r="I12" s="1004"/>
      <c r="J12" s="1004"/>
      <c r="K12" s="1004"/>
      <c r="L12" s="1005"/>
    </row>
    <row r="13" spans="2:12" x14ac:dyDescent="0.25">
      <c r="B13" s="427">
        <v>1</v>
      </c>
      <c r="C13" s="1006" t="s">
        <v>68</v>
      </c>
      <c r="D13" s="1006"/>
      <c r="E13" s="1006"/>
      <c r="F13" s="1006"/>
      <c r="G13" s="1006"/>
      <c r="H13" s="1006"/>
      <c r="I13" s="1006"/>
      <c r="J13" s="1006"/>
      <c r="K13" s="1006"/>
      <c r="L13" s="1007"/>
    </row>
    <row r="14" spans="2:12" x14ac:dyDescent="0.25">
      <c r="B14" s="428" t="s">
        <v>164</v>
      </c>
      <c r="C14" s="1008" t="s">
        <v>69</v>
      </c>
      <c r="D14" s="1009"/>
      <c r="E14" s="429"/>
      <c r="F14" s="430"/>
      <c r="G14" s="1010"/>
      <c r="H14" s="1010"/>
      <c r="I14" s="431"/>
      <c r="J14" s="1008" t="s">
        <v>70</v>
      </c>
      <c r="K14" s="1011"/>
      <c r="L14" s="432" t="s">
        <v>60</v>
      </c>
    </row>
    <row r="15" spans="2:12" x14ac:dyDescent="0.25">
      <c r="B15" s="228">
        <f>B13+0.001</f>
        <v>1.0009999999999999</v>
      </c>
      <c r="C15" s="220" t="s">
        <v>71</v>
      </c>
      <c r="D15" s="221"/>
      <c r="E15" s="221"/>
      <c r="F15" s="221"/>
      <c r="G15" s="221"/>
      <c r="H15" s="221"/>
      <c r="I15" s="222"/>
      <c r="J15" s="1012">
        <v>0.05</v>
      </c>
      <c r="K15" s="1013"/>
      <c r="L15" s="229">
        <f>ROUND($E$9*J15,0)</f>
        <v>999461</v>
      </c>
    </row>
    <row r="16" spans="2:12" x14ac:dyDescent="0.25">
      <c r="B16" s="228">
        <f>B15+0.001</f>
        <v>1.0019999999999998</v>
      </c>
      <c r="C16" s="220" t="s">
        <v>72</v>
      </c>
      <c r="D16" s="221"/>
      <c r="E16" s="221"/>
      <c r="F16" s="221"/>
      <c r="G16" s="221"/>
      <c r="H16" s="221"/>
      <c r="I16" s="222"/>
      <c r="J16" s="1014">
        <v>6.8999999999999999E-3</v>
      </c>
      <c r="K16" s="1015"/>
      <c r="L16" s="229">
        <f>ROUND($E$9*J16,0)</f>
        <v>137926</v>
      </c>
    </row>
    <row r="17" spans="2:14" x14ac:dyDescent="0.25">
      <c r="B17" s="228">
        <f>B16+0.001</f>
        <v>1.0029999999999997</v>
      </c>
      <c r="C17" s="220" t="s">
        <v>3898</v>
      </c>
      <c r="D17" s="221"/>
      <c r="E17" s="221"/>
      <c r="F17" s="221"/>
      <c r="G17" s="221"/>
      <c r="H17" s="221"/>
      <c r="I17" s="222"/>
      <c r="J17" s="1012">
        <v>0.02</v>
      </c>
      <c r="K17" s="1013"/>
      <c r="L17" s="229">
        <f t="shared" ref="L17" si="0">ROUND($E$9*J17,0)</f>
        <v>399785</v>
      </c>
    </row>
    <row r="18" spans="2:14" ht="15.75" thickBot="1" x14ac:dyDescent="0.3">
      <c r="B18" s="243">
        <f>B17+0.001</f>
        <v>1.0039999999999996</v>
      </c>
      <c r="C18" s="244" t="s">
        <v>75</v>
      </c>
      <c r="D18" s="245"/>
      <c r="E18" s="245"/>
      <c r="F18" s="245"/>
      <c r="G18" s="245"/>
      <c r="H18" s="245"/>
      <c r="I18" s="246"/>
      <c r="J18" s="1016">
        <v>5.0000000000000001E-3</v>
      </c>
      <c r="K18" s="1017"/>
      <c r="L18" s="247">
        <f>ROUND($E$9*J18,0)</f>
        <v>99946</v>
      </c>
    </row>
    <row r="19" spans="2:14" ht="15.75" thickBot="1" x14ac:dyDescent="0.3">
      <c r="B19" s="230"/>
      <c r="C19" s="1018" t="s">
        <v>76</v>
      </c>
      <c r="D19" s="1019"/>
      <c r="E19" s="1019"/>
      <c r="F19" s="1019"/>
      <c r="G19" s="1019"/>
      <c r="H19" s="1019"/>
      <c r="I19" s="1019"/>
      <c r="J19" s="1019"/>
      <c r="K19" s="1020"/>
      <c r="L19" s="435">
        <f>SUM(L15:L18)</f>
        <v>1637118</v>
      </c>
    </row>
    <row r="20" spans="2:14" ht="9.9499999999999993" customHeight="1" thickBot="1" x14ac:dyDescent="0.3">
      <c r="B20" s="230"/>
      <c r="C20" s="231"/>
      <c r="D20" s="231"/>
      <c r="E20" s="231"/>
      <c r="F20" s="231"/>
      <c r="G20" s="231"/>
      <c r="H20" s="231"/>
      <c r="I20" s="231"/>
      <c r="J20" s="231"/>
      <c r="K20" s="231"/>
      <c r="L20" s="232"/>
    </row>
    <row r="21" spans="2:14" x14ac:dyDescent="0.25">
      <c r="B21" s="433">
        <v>2</v>
      </c>
      <c r="C21" s="995" t="s">
        <v>165</v>
      </c>
      <c r="D21" s="995"/>
      <c r="E21" s="995"/>
      <c r="F21" s="995"/>
      <c r="G21" s="995"/>
      <c r="H21" s="995"/>
      <c r="I21" s="995"/>
      <c r="J21" s="995"/>
      <c r="K21" s="995"/>
      <c r="L21" s="996"/>
    </row>
    <row r="22" spans="2:14" ht="34.5" thickBot="1" x14ac:dyDescent="0.3">
      <c r="B22" s="428" t="s">
        <v>164</v>
      </c>
      <c r="C22" s="1021" t="s">
        <v>69</v>
      </c>
      <c r="D22" s="1021"/>
      <c r="E22" s="1022" t="s">
        <v>166</v>
      </c>
      <c r="F22" s="1023"/>
      <c r="G22" s="1008" t="s">
        <v>79</v>
      </c>
      <c r="H22" s="1011"/>
      <c r="I22" s="434" t="s">
        <v>80</v>
      </c>
      <c r="J22" s="1008" t="s">
        <v>81</v>
      </c>
      <c r="K22" s="1011"/>
      <c r="L22" s="432" t="s">
        <v>60</v>
      </c>
    </row>
    <row r="23" spans="2:14" x14ac:dyDescent="0.25">
      <c r="B23" s="228">
        <f>B21+0.001</f>
        <v>2.0009999999999999</v>
      </c>
      <c r="C23" s="223" t="s">
        <v>167</v>
      </c>
      <c r="D23" s="1024" t="s">
        <v>168</v>
      </c>
      <c r="E23" s="1026">
        <f>$E$9</f>
        <v>19989228</v>
      </c>
      <c r="F23" s="1027"/>
      <c r="G23" s="1028">
        <v>0.3</v>
      </c>
      <c r="H23" s="1028"/>
      <c r="I23" s="224">
        <f>+'AIU '!I59</f>
        <v>10</v>
      </c>
      <c r="J23" s="1012">
        <f>+'AIU '!J59</f>
        <v>2E-3</v>
      </c>
      <c r="K23" s="1013"/>
      <c r="L23" s="229">
        <f>+(E23*G23)*J23</f>
        <v>11993.5368</v>
      </c>
      <c r="M23" s="539"/>
      <c r="N23" s="540"/>
    </row>
    <row r="24" spans="2:14" ht="22.5" x14ac:dyDescent="0.25">
      <c r="B24" s="228">
        <f>B23+0.001</f>
        <v>2.0019999999999998</v>
      </c>
      <c r="C24" s="223" t="s">
        <v>169</v>
      </c>
      <c r="D24" s="1025"/>
      <c r="E24" s="1026">
        <f t="shared" ref="E24:E25" si="1">$E$9</f>
        <v>19989228</v>
      </c>
      <c r="F24" s="1027"/>
      <c r="G24" s="1028">
        <v>0.1</v>
      </c>
      <c r="H24" s="1028"/>
      <c r="I24" s="224">
        <f>+'AIU '!I60</f>
        <v>52</v>
      </c>
      <c r="J24" s="1012">
        <f>+'AIU '!J60</f>
        <v>2E-3</v>
      </c>
      <c r="K24" s="1013"/>
      <c r="L24" s="229">
        <f t="shared" ref="L24:L26" si="2">+(E24*G24)*J24</f>
        <v>3997.8456000000001</v>
      </c>
    </row>
    <row r="25" spans="2:14" x14ac:dyDescent="0.25">
      <c r="B25" s="228">
        <f>B24+0.001</f>
        <v>2.0029999999999997</v>
      </c>
      <c r="C25" s="223" t="s">
        <v>170</v>
      </c>
      <c r="D25" s="1025"/>
      <c r="E25" s="1026">
        <f t="shared" si="1"/>
        <v>19989228</v>
      </c>
      <c r="F25" s="1027"/>
      <c r="G25" s="1028">
        <v>0.3</v>
      </c>
      <c r="H25" s="1028"/>
      <c r="I25" s="224">
        <f>+'AIU '!I61</f>
        <v>48</v>
      </c>
      <c r="J25" s="1012">
        <f>+'AIU '!J61</f>
        <v>2E-3</v>
      </c>
      <c r="K25" s="1013"/>
      <c r="L25" s="229">
        <f t="shared" si="2"/>
        <v>11993.5368</v>
      </c>
    </row>
    <row r="26" spans="2:14" ht="45.75" thickBot="1" x14ac:dyDescent="0.3">
      <c r="B26" s="243">
        <f>B25+0.001</f>
        <v>2.0039999999999996</v>
      </c>
      <c r="C26" s="249" t="s">
        <v>86</v>
      </c>
      <c r="D26" s="250" t="s">
        <v>87</v>
      </c>
      <c r="E26" s="1029">
        <f>+E9</f>
        <v>19989228</v>
      </c>
      <c r="F26" s="1030"/>
      <c r="G26" s="1031">
        <v>1</v>
      </c>
      <c r="H26" s="1031"/>
      <c r="I26" s="224">
        <f>+'AIU '!I62</f>
        <v>4</v>
      </c>
      <c r="J26" s="1016">
        <f>+'AIU '!J62</f>
        <v>3.0000000000000001E-3</v>
      </c>
      <c r="K26" s="1017"/>
      <c r="L26" s="229">
        <f t="shared" si="2"/>
        <v>59967.684000000001</v>
      </c>
    </row>
    <row r="27" spans="2:14" ht="15.75" thickBot="1" x14ac:dyDescent="0.3">
      <c r="B27" s="230"/>
      <c r="C27" s="1041" t="s">
        <v>88</v>
      </c>
      <c r="D27" s="1042"/>
      <c r="E27" s="1042"/>
      <c r="F27" s="1042"/>
      <c r="G27" s="1042"/>
      <c r="H27" s="1042"/>
      <c r="I27" s="1042"/>
      <c r="J27" s="1042"/>
      <c r="K27" s="1043"/>
      <c r="L27" s="436">
        <f>ROUND(SUM(L23:L26),0)</f>
        <v>87953</v>
      </c>
    </row>
    <row r="28" spans="2:14" ht="9.9499999999999993" customHeight="1" thickBot="1" x14ac:dyDescent="0.3">
      <c r="B28" s="230"/>
      <c r="C28" s="1036"/>
      <c r="D28" s="1036"/>
      <c r="E28" s="1036"/>
      <c r="F28" s="1036"/>
      <c r="G28" s="1036"/>
      <c r="H28" s="1036"/>
      <c r="I28" s="1036"/>
      <c r="J28" s="1036"/>
      <c r="K28" s="1036"/>
      <c r="L28" s="1037"/>
    </row>
    <row r="29" spans="2:14" x14ac:dyDescent="0.25">
      <c r="B29" s="1044" t="s">
        <v>89</v>
      </c>
      <c r="C29" s="1045"/>
      <c r="D29" s="1045"/>
      <c r="E29" s="1045"/>
      <c r="F29" s="1045"/>
      <c r="G29" s="1045"/>
      <c r="H29" s="1045"/>
      <c r="I29" s="1045"/>
      <c r="J29" s="1045"/>
      <c r="K29" s="1045"/>
      <c r="L29" s="254">
        <f>ROUND(L19+L27,0)</f>
        <v>1725071</v>
      </c>
    </row>
    <row r="30" spans="2:14" ht="15.75" thickBot="1" x14ac:dyDescent="0.3">
      <c r="B30" s="1034" t="s">
        <v>90</v>
      </c>
      <c r="C30" s="1035"/>
      <c r="D30" s="1035"/>
      <c r="E30" s="1035"/>
      <c r="F30" s="1035"/>
      <c r="G30" s="1035"/>
      <c r="H30" s="1035"/>
      <c r="I30" s="1035"/>
      <c r="J30" s="1035"/>
      <c r="K30" s="1035"/>
      <c r="L30" s="253">
        <f>+L29/E9</f>
        <v>8.6300031196802601E-2</v>
      </c>
    </row>
    <row r="31" spans="2:14" ht="9.9499999999999993" customHeight="1" thickBot="1" x14ac:dyDescent="0.3">
      <c r="B31" s="230"/>
      <c r="C31" s="1036"/>
      <c r="D31" s="1036"/>
      <c r="E31" s="1036"/>
      <c r="F31" s="1036"/>
      <c r="G31" s="1036"/>
      <c r="H31" s="1036"/>
      <c r="I31" s="1036"/>
      <c r="J31" s="1036"/>
      <c r="K31" s="1036"/>
      <c r="L31" s="1037"/>
    </row>
    <row r="32" spans="2:14" x14ac:dyDescent="0.25">
      <c r="B32" s="1044" t="s">
        <v>4052</v>
      </c>
      <c r="C32" s="1045"/>
      <c r="D32" s="1045"/>
      <c r="E32" s="1045"/>
      <c r="F32" s="1045"/>
      <c r="G32" s="1045"/>
      <c r="H32" s="1045"/>
      <c r="I32" s="1045"/>
      <c r="J32" s="1045"/>
      <c r="K32" s="1045"/>
      <c r="L32" s="252">
        <f>L30</f>
        <v>8.6300031196802601E-2</v>
      </c>
    </row>
    <row r="33" spans="2:12" x14ac:dyDescent="0.25">
      <c r="B33" s="1032" t="s">
        <v>172</v>
      </c>
      <c r="C33" s="1033"/>
      <c r="D33" s="1033"/>
      <c r="E33" s="1033"/>
      <c r="F33" s="1033"/>
      <c r="G33" s="1033"/>
      <c r="H33" s="1033"/>
      <c r="I33" s="1033"/>
      <c r="J33" s="1033"/>
      <c r="K33" s="1033"/>
      <c r="L33" s="233">
        <v>0.01</v>
      </c>
    </row>
    <row r="34" spans="2:12" ht="15.75" thickBot="1" x14ac:dyDescent="0.3">
      <c r="B34" s="1034" t="s">
        <v>173</v>
      </c>
      <c r="C34" s="1035"/>
      <c r="D34" s="1035"/>
      <c r="E34" s="1035"/>
      <c r="F34" s="1035"/>
      <c r="G34" s="1035"/>
      <c r="H34" s="1035"/>
      <c r="I34" s="1035"/>
      <c r="J34" s="1035"/>
      <c r="K34" s="1035"/>
      <c r="L34" s="253">
        <v>0.02</v>
      </c>
    </row>
    <row r="35" spans="2:12" ht="9.9499999999999993" customHeight="1" thickBot="1" x14ac:dyDescent="0.3">
      <c r="B35" s="230"/>
      <c r="C35" s="1036"/>
      <c r="D35" s="1036"/>
      <c r="E35" s="1036"/>
      <c r="F35" s="1036"/>
      <c r="G35" s="1036"/>
      <c r="H35" s="1036"/>
      <c r="I35" s="1036"/>
      <c r="J35" s="1036"/>
      <c r="K35" s="1036"/>
      <c r="L35" s="1037"/>
    </row>
    <row r="36" spans="2:12" ht="15.75" thickBot="1" x14ac:dyDescent="0.3">
      <c r="B36" s="1038" t="s">
        <v>174</v>
      </c>
      <c r="C36" s="1039"/>
      <c r="D36" s="1039"/>
      <c r="E36" s="1039"/>
      <c r="F36" s="1039"/>
      <c r="G36" s="1039"/>
      <c r="H36" s="1039"/>
      <c r="I36" s="1039"/>
      <c r="J36" s="1039"/>
      <c r="K36" s="1040"/>
      <c r="L36" s="336">
        <f>SUM(L32:L34)</f>
        <v>0.1163000311968026</v>
      </c>
    </row>
  </sheetData>
  <mergeCells count="47">
    <mergeCell ref="C14:D14"/>
    <mergeCell ref="G14:H14"/>
    <mergeCell ref="B10:D10"/>
    <mergeCell ref="F10:G10"/>
    <mergeCell ref="J10:L10"/>
    <mergeCell ref="B12:L12"/>
    <mergeCell ref="C13:L13"/>
    <mergeCell ref="J14:K14"/>
    <mergeCell ref="B2:L3"/>
    <mergeCell ref="B5:F7"/>
    <mergeCell ref="G5:L7"/>
    <mergeCell ref="B9:D9"/>
    <mergeCell ref="E9:G9"/>
    <mergeCell ref="J9:L9"/>
    <mergeCell ref="J22:K22"/>
    <mergeCell ref="C21:L21"/>
    <mergeCell ref="J23:K23"/>
    <mergeCell ref="C22:D22"/>
    <mergeCell ref="E22:F22"/>
    <mergeCell ref="G22:H22"/>
    <mergeCell ref="D23:D25"/>
    <mergeCell ref="E23:F23"/>
    <mergeCell ref="G23:H23"/>
    <mergeCell ref="J15:K15"/>
    <mergeCell ref="J16:K16"/>
    <mergeCell ref="J17:K17"/>
    <mergeCell ref="J18:K18"/>
    <mergeCell ref="C19:K19"/>
    <mergeCell ref="E26:F26"/>
    <mergeCell ref="G26:H26"/>
    <mergeCell ref="J26:K26"/>
    <mergeCell ref="J24:K24"/>
    <mergeCell ref="E25:F25"/>
    <mergeCell ref="G25:H25"/>
    <mergeCell ref="J25:K25"/>
    <mergeCell ref="E24:F24"/>
    <mergeCell ref="G24:H24"/>
    <mergeCell ref="B33:K33"/>
    <mergeCell ref="B34:K34"/>
    <mergeCell ref="C35:L35"/>
    <mergeCell ref="B36:K36"/>
    <mergeCell ref="C27:K27"/>
    <mergeCell ref="C28:L28"/>
    <mergeCell ref="B29:K29"/>
    <mergeCell ref="B30:K30"/>
    <mergeCell ref="C31:L31"/>
    <mergeCell ref="B32:K3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8B145-C8A0-4856-ADBA-18820A7C19EC}">
  <dimension ref="B1:E29"/>
  <sheetViews>
    <sheetView showGridLines="0" topLeftCell="A19" zoomScale="115" zoomScaleNormal="115" workbookViewId="0">
      <selection activeCell="B2" sqref="B2:E2"/>
    </sheetView>
  </sheetViews>
  <sheetFormatPr baseColWidth="10" defaultColWidth="11.42578125" defaultRowHeight="15" x14ac:dyDescent="0.25"/>
  <cols>
    <col min="1" max="1" width="4.28515625" customWidth="1"/>
    <col min="2" max="5" width="30.7109375" customWidth="1"/>
  </cols>
  <sheetData>
    <row r="1" spans="2:5" ht="22.5" customHeight="1" thickBot="1" x14ac:dyDescent="0.3"/>
    <row r="2" spans="2:5" ht="45" customHeight="1" thickBot="1" x14ac:dyDescent="0.3">
      <c r="B2" s="1119" t="s">
        <v>4058</v>
      </c>
      <c r="C2" s="1120"/>
      <c r="D2" s="1120"/>
      <c r="E2" s="1121"/>
    </row>
    <row r="3" spans="2:5" ht="9.9499999999999993" customHeight="1" thickBot="1" x14ac:dyDescent="0.3">
      <c r="B3" s="105"/>
      <c r="C3" s="106"/>
      <c r="D3" s="107"/>
      <c r="E3" s="108"/>
    </row>
    <row r="4" spans="2:5" ht="15.75" thickBot="1" x14ac:dyDescent="0.3">
      <c r="B4" s="1122" t="s">
        <v>196</v>
      </c>
      <c r="C4" s="1123"/>
      <c r="D4" s="1123"/>
      <c r="E4" s="1124"/>
    </row>
    <row r="5" spans="2:5" ht="9.9499999999999993" customHeight="1" thickBot="1" x14ac:dyDescent="0.3">
      <c r="B5" s="9"/>
      <c r="E5" s="10"/>
    </row>
    <row r="6" spans="2:5" ht="15.75" thickBot="1" x14ac:dyDescent="0.3">
      <c r="B6" s="463" t="s">
        <v>5</v>
      </c>
      <c r="C6" s="462" t="s">
        <v>69</v>
      </c>
      <c r="D6" s="462" t="s">
        <v>197</v>
      </c>
      <c r="E6" s="464" t="s">
        <v>198</v>
      </c>
    </row>
    <row r="7" spans="2:5" ht="15.75" thickBot="1" x14ac:dyDescent="0.3">
      <c r="B7" s="123">
        <v>1</v>
      </c>
      <c r="C7" s="124" t="s">
        <v>199</v>
      </c>
      <c r="D7" s="124"/>
      <c r="E7" s="125">
        <f>SUM(D7:D13)</f>
        <v>1.2183333333333333</v>
      </c>
    </row>
    <row r="8" spans="2:5" x14ac:dyDescent="0.25">
      <c r="B8" s="109"/>
      <c r="C8" s="116" t="s">
        <v>200</v>
      </c>
      <c r="D8" s="117">
        <v>1</v>
      </c>
      <c r="E8" s="110"/>
    </row>
    <row r="9" spans="2:5" x14ac:dyDescent="0.25">
      <c r="B9" s="109"/>
      <c r="C9" s="118" t="s">
        <v>201</v>
      </c>
      <c r="D9" s="119">
        <f>1/12</f>
        <v>8.3333333333333329E-2</v>
      </c>
      <c r="E9" s="110"/>
    </row>
    <row r="10" spans="2:5" x14ac:dyDescent="0.25">
      <c r="B10" s="9"/>
      <c r="C10" s="118" t="s">
        <v>202</v>
      </c>
      <c r="D10" s="120">
        <v>0.01</v>
      </c>
      <c r="E10" s="10"/>
    </row>
    <row r="11" spans="2:5" x14ac:dyDescent="0.25">
      <c r="B11" s="9"/>
      <c r="C11" s="118" t="s">
        <v>203</v>
      </c>
      <c r="D11" s="119">
        <f>1/12</f>
        <v>8.3333333333333329E-2</v>
      </c>
      <c r="E11" s="10"/>
    </row>
    <row r="12" spans="2:5" ht="15.75" thickBot="1" x14ac:dyDescent="0.3">
      <c r="B12" s="9"/>
      <c r="C12" s="121" t="s">
        <v>204</v>
      </c>
      <c r="D12" s="122">
        <f>0.5/12</f>
        <v>4.1666666666666664E-2</v>
      </c>
      <c r="E12" s="10"/>
    </row>
    <row r="13" spans="2:5" ht="9.9499999999999993" customHeight="1" thickBot="1" x14ac:dyDescent="0.3">
      <c r="B13" s="9"/>
      <c r="E13" s="10"/>
    </row>
    <row r="14" spans="2:5" ht="15.75" thickBot="1" x14ac:dyDescent="0.3">
      <c r="B14" s="126">
        <v>2</v>
      </c>
      <c r="C14" s="113" t="s">
        <v>205</v>
      </c>
      <c r="D14" s="113"/>
      <c r="E14" s="127">
        <f>SUM(D14:D18)</f>
        <v>0.27460000000000001</v>
      </c>
    </row>
    <row r="15" spans="2:5" x14ac:dyDescent="0.25">
      <c r="B15" s="9"/>
      <c r="C15" s="128" t="s">
        <v>206</v>
      </c>
      <c r="D15" s="129">
        <v>0.12</v>
      </c>
      <c r="E15" s="10"/>
    </row>
    <row r="16" spans="2:5" x14ac:dyDescent="0.25">
      <c r="B16" s="9"/>
      <c r="C16" s="118" t="s">
        <v>207</v>
      </c>
      <c r="D16" s="130">
        <v>8.5000000000000006E-2</v>
      </c>
      <c r="E16" s="10"/>
    </row>
    <row r="17" spans="2:5" ht="15.75" thickBot="1" x14ac:dyDescent="0.3">
      <c r="B17" s="9"/>
      <c r="C17" s="121" t="s">
        <v>208</v>
      </c>
      <c r="D17" s="131">
        <v>6.9599999999999995E-2</v>
      </c>
      <c r="E17" s="10"/>
    </row>
    <row r="18" spans="2:5" ht="9.9499999999999993" customHeight="1" thickBot="1" x14ac:dyDescent="0.3">
      <c r="B18" s="9"/>
      <c r="D18" s="111"/>
      <c r="E18" s="10"/>
    </row>
    <row r="19" spans="2:5" ht="15.75" thickBot="1" x14ac:dyDescent="0.3">
      <c r="B19" s="126">
        <v>3</v>
      </c>
      <c r="C19" s="113" t="s">
        <v>209</v>
      </c>
      <c r="D19" s="113"/>
      <c r="E19" s="112">
        <f>SUM(D20:D22)</f>
        <v>9.0000000000000011E-2</v>
      </c>
    </row>
    <row r="20" spans="2:5" x14ac:dyDescent="0.25">
      <c r="B20" s="9"/>
      <c r="C20" s="128" t="s">
        <v>210</v>
      </c>
      <c r="D20" s="129">
        <v>0.04</v>
      </c>
      <c r="E20" s="10"/>
    </row>
    <row r="21" spans="2:5" x14ac:dyDescent="0.25">
      <c r="B21" s="9"/>
      <c r="C21" s="118" t="s">
        <v>211</v>
      </c>
      <c r="D21" s="132">
        <v>0.03</v>
      </c>
      <c r="E21" s="10"/>
    </row>
    <row r="22" spans="2:5" ht="15.75" thickBot="1" x14ac:dyDescent="0.3">
      <c r="B22" s="9"/>
      <c r="C22" s="121" t="s">
        <v>212</v>
      </c>
      <c r="D22" s="133">
        <v>0.02</v>
      </c>
      <c r="E22" s="10"/>
    </row>
    <row r="23" spans="2:5" ht="9.9499999999999993" customHeight="1" thickBot="1" x14ac:dyDescent="0.3">
      <c r="B23" s="9"/>
      <c r="D23" s="111"/>
      <c r="E23" s="10"/>
    </row>
    <row r="24" spans="2:5" ht="15.75" thickBot="1" x14ac:dyDescent="0.3">
      <c r="B24" s="126">
        <v>4</v>
      </c>
      <c r="C24" s="113" t="s">
        <v>213</v>
      </c>
      <c r="D24" s="114"/>
      <c r="E24" s="134">
        <f>SUM(D25:D25)</f>
        <v>0</v>
      </c>
    </row>
    <row r="25" spans="2:5" ht="15.75" thickBot="1" x14ac:dyDescent="0.3">
      <c r="B25" s="9"/>
      <c r="C25" s="135" t="s">
        <v>214</v>
      </c>
      <c r="D25" s="136"/>
      <c r="E25" s="10"/>
    </row>
    <row r="26" spans="2:5" ht="9.9499999999999993" customHeight="1" thickBot="1" x14ac:dyDescent="0.3">
      <c r="B26" s="9"/>
      <c r="D26" s="111"/>
      <c r="E26" s="10"/>
    </row>
    <row r="27" spans="2:5" ht="15.75" thickBot="1" x14ac:dyDescent="0.3">
      <c r="B27" s="1125" t="s">
        <v>10</v>
      </c>
      <c r="C27" s="1126"/>
      <c r="D27" s="1126"/>
      <c r="E27" s="112">
        <f>SUM(E7:E24)</f>
        <v>1.5829333333333333</v>
      </c>
    </row>
    <row r="28" spans="2:5" ht="9.9499999999999993" customHeight="1" thickBot="1" x14ac:dyDescent="0.3">
      <c r="B28" s="9"/>
      <c r="C28" s="113"/>
      <c r="D28" s="114"/>
      <c r="E28" s="115"/>
    </row>
    <row r="29" spans="2:5" ht="15.75" thickBot="1" x14ac:dyDescent="0.3">
      <c r="B29" s="1127" t="s">
        <v>215</v>
      </c>
      <c r="C29" s="1128"/>
      <c r="D29" s="1128"/>
      <c r="E29" s="465">
        <f>ROUND((E27),2)</f>
        <v>1.58</v>
      </c>
    </row>
  </sheetData>
  <mergeCells count="4">
    <mergeCell ref="B2:E2"/>
    <mergeCell ref="B4:E4"/>
    <mergeCell ref="B27:D27"/>
    <mergeCell ref="B29:D29"/>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H33"/>
  <sheetViews>
    <sheetView showGridLines="0" zoomScale="130" zoomScaleNormal="130" workbookViewId="0">
      <selection activeCell="F36" sqref="F36"/>
    </sheetView>
  </sheetViews>
  <sheetFormatPr baseColWidth="10" defaultColWidth="11.42578125" defaultRowHeight="15" x14ac:dyDescent="0.25"/>
  <cols>
    <col min="1" max="1" width="4.28515625" customWidth="1"/>
    <col min="2" max="3" width="20.7109375" customWidth="1"/>
    <col min="4" max="4" width="34" customWidth="1"/>
    <col min="5" max="5" width="20.7109375" customWidth="1"/>
    <col min="6" max="6" width="30.7109375" customWidth="1"/>
    <col min="7" max="7" width="20.7109375" customWidth="1"/>
    <col min="8" max="8" width="17.7109375" bestFit="1" customWidth="1"/>
  </cols>
  <sheetData>
    <row r="1" spans="2:7" ht="22.5" customHeight="1" thickBot="1" x14ac:dyDescent="0.3"/>
    <row r="2" spans="2:7" x14ac:dyDescent="0.25">
      <c r="B2" s="646" t="s">
        <v>0</v>
      </c>
      <c r="C2" s="647"/>
      <c r="D2" s="14" t="s">
        <v>3879</v>
      </c>
      <c r="E2" s="647" t="s">
        <v>1</v>
      </c>
      <c r="F2" s="648"/>
      <c r="G2" s="649"/>
    </row>
    <row r="3" spans="2:7" x14ac:dyDescent="0.25">
      <c r="B3" s="652"/>
      <c r="C3" s="653"/>
      <c r="D3" s="15">
        <v>2023</v>
      </c>
      <c r="E3" s="653" t="s">
        <v>2</v>
      </c>
      <c r="F3" s="654"/>
      <c r="G3" s="650"/>
    </row>
    <row r="4" spans="2:7" x14ac:dyDescent="0.25">
      <c r="B4" s="655" t="s">
        <v>3</v>
      </c>
      <c r="C4" s="656"/>
      <c r="D4" s="656"/>
      <c r="E4" s="656"/>
      <c r="F4" s="656"/>
      <c r="G4" s="650"/>
    </row>
    <row r="5" spans="2:7" x14ac:dyDescent="0.25">
      <c r="B5" s="657"/>
      <c r="C5" s="658"/>
      <c r="D5" s="658"/>
      <c r="E5" s="658"/>
      <c r="F5" s="658"/>
      <c r="G5" s="650"/>
    </row>
    <row r="6" spans="2:7" x14ac:dyDescent="0.25">
      <c r="B6" s="659"/>
      <c r="C6" s="660"/>
      <c r="D6" s="660"/>
      <c r="E6" s="660"/>
      <c r="F6" s="660"/>
      <c r="G6" s="650"/>
    </row>
    <row r="7" spans="2:7" ht="15.75" thickBot="1" x14ac:dyDescent="0.3">
      <c r="B7" s="661" t="s">
        <v>11</v>
      </c>
      <c r="C7" s="662"/>
      <c r="D7" s="662"/>
      <c r="E7" s="662"/>
      <c r="F7" s="662"/>
      <c r="G7" s="651"/>
    </row>
    <row r="8" spans="2:7" ht="9.9499999999999993" customHeight="1" thickBot="1" x14ac:dyDescent="0.3">
      <c r="B8" s="16"/>
      <c r="C8" s="17"/>
      <c r="D8" s="17"/>
      <c r="E8" s="17"/>
      <c r="F8" s="17"/>
      <c r="G8" s="18"/>
    </row>
    <row r="9" spans="2:7" ht="15.75" customHeight="1" x14ac:dyDescent="0.25">
      <c r="B9" s="646" t="s">
        <v>4</v>
      </c>
      <c r="C9" s="1144"/>
      <c r="D9" s="637" t="s">
        <v>3878</v>
      </c>
      <c r="E9" s="638"/>
      <c r="F9" s="638"/>
      <c r="G9" s="639"/>
    </row>
    <row r="10" spans="2:7" x14ac:dyDescent="0.25">
      <c r="B10" s="1145"/>
      <c r="C10" s="1146"/>
      <c r="D10" s="640"/>
      <c r="E10" s="641"/>
      <c r="F10" s="641"/>
      <c r="G10" s="642"/>
    </row>
    <row r="11" spans="2:7" x14ac:dyDescent="0.25">
      <c r="B11" s="1145"/>
      <c r="C11" s="1146"/>
      <c r="D11" s="640"/>
      <c r="E11" s="641"/>
      <c r="F11" s="641"/>
      <c r="G11" s="642"/>
    </row>
    <row r="12" spans="2:7" ht="15.75" thickBot="1" x14ac:dyDescent="0.3">
      <c r="B12" s="1147"/>
      <c r="C12" s="1148"/>
      <c r="D12" s="643"/>
      <c r="E12" s="644"/>
      <c r="F12" s="644"/>
      <c r="G12" s="645"/>
    </row>
    <row r="13" spans="2:7" ht="9.9499999999999993" hidden="1" customHeight="1" thickBot="1" x14ac:dyDescent="0.3">
      <c r="B13" s="6"/>
      <c r="C13" s="7"/>
      <c r="D13" s="7"/>
      <c r="E13" s="7"/>
      <c r="F13" s="7"/>
      <c r="G13" s="8"/>
    </row>
    <row r="14" spans="2:7" ht="15.75" hidden="1" thickBot="1" x14ac:dyDescent="0.3">
      <c r="B14" s="40" t="s">
        <v>12</v>
      </c>
      <c r="C14" s="41" t="s">
        <v>3865</v>
      </c>
      <c r="D14" s="1133" t="s">
        <v>13</v>
      </c>
      <c r="E14" s="1134"/>
      <c r="F14" s="42" t="s">
        <v>15</v>
      </c>
      <c r="G14" s="43" t="s">
        <v>16</v>
      </c>
    </row>
    <row r="15" spans="2:7" ht="20.100000000000001" hidden="1" customHeight="1" x14ac:dyDescent="0.25">
      <c r="B15" s="26">
        <v>1</v>
      </c>
      <c r="C15" s="27" t="s">
        <v>3866</v>
      </c>
      <c r="D15" s="1135" t="s">
        <v>3872</v>
      </c>
      <c r="E15" s="1136"/>
      <c r="F15" s="27" t="s">
        <v>17</v>
      </c>
      <c r="G15" s="28">
        <v>61125625</v>
      </c>
    </row>
    <row r="16" spans="2:7" ht="20.100000000000001" hidden="1" customHeight="1" x14ac:dyDescent="0.25">
      <c r="B16" s="29">
        <v>2</v>
      </c>
      <c r="C16" s="30" t="s">
        <v>3867</v>
      </c>
      <c r="D16" s="1129" t="s">
        <v>3873</v>
      </c>
      <c r="E16" s="1130"/>
      <c r="F16" s="30" t="s">
        <v>17</v>
      </c>
      <c r="G16" s="31">
        <f>G15</f>
        <v>61125625</v>
      </c>
    </row>
    <row r="17" spans="1:8" ht="20.100000000000001" hidden="1" customHeight="1" x14ac:dyDescent="0.25">
      <c r="B17" s="29">
        <v>3</v>
      </c>
      <c r="C17" s="30" t="s">
        <v>3868</v>
      </c>
      <c r="D17" s="1129" t="s">
        <v>3874</v>
      </c>
      <c r="E17" s="1130"/>
      <c r="F17" s="30" t="s">
        <v>17</v>
      </c>
      <c r="G17" s="31">
        <f t="shared" ref="G17:G20" si="0">G16</f>
        <v>61125625</v>
      </c>
    </row>
    <row r="18" spans="1:8" ht="20.100000000000001" hidden="1" customHeight="1" x14ac:dyDescent="0.25">
      <c r="B18" s="29">
        <v>4</v>
      </c>
      <c r="C18" s="30" t="s">
        <v>3869</v>
      </c>
      <c r="D18" s="1129" t="s">
        <v>3875</v>
      </c>
      <c r="E18" s="1130"/>
      <c r="F18" s="30" t="s">
        <v>17</v>
      </c>
      <c r="G18" s="31">
        <f t="shared" si="0"/>
        <v>61125625</v>
      </c>
    </row>
    <row r="19" spans="1:8" ht="20.100000000000001" hidden="1" customHeight="1" x14ac:dyDescent="0.25">
      <c r="B19" s="329">
        <v>5</v>
      </c>
      <c r="C19" s="330" t="s">
        <v>3870</v>
      </c>
      <c r="D19" s="1129" t="s">
        <v>3876</v>
      </c>
      <c r="E19" s="1130"/>
      <c r="F19" s="30" t="s">
        <v>17</v>
      </c>
      <c r="G19" s="31">
        <f t="shared" si="0"/>
        <v>61125625</v>
      </c>
    </row>
    <row r="20" spans="1:8" ht="20.100000000000001" hidden="1" customHeight="1" thickBot="1" x14ac:dyDescent="0.3">
      <c r="B20" s="32">
        <v>6</v>
      </c>
      <c r="C20" s="33" t="s">
        <v>3871</v>
      </c>
      <c r="D20" s="1131" t="s">
        <v>3877</v>
      </c>
      <c r="E20" s="1132"/>
      <c r="F20" s="33" t="s">
        <v>17</v>
      </c>
      <c r="G20" s="34">
        <f t="shared" si="0"/>
        <v>61125625</v>
      </c>
    </row>
    <row r="21" spans="1:8" ht="9.9499999999999993" customHeight="1" thickBot="1" x14ac:dyDescent="0.3">
      <c r="B21" s="9"/>
      <c r="G21" s="10"/>
    </row>
    <row r="22" spans="1:8" ht="15.75" customHeight="1" thickBot="1" x14ac:dyDescent="0.3">
      <c r="A22" s="21"/>
      <c r="B22" s="1140" t="s">
        <v>18</v>
      </c>
      <c r="C22" s="1141"/>
      <c r="D22" s="1141"/>
      <c r="E22" s="1141"/>
      <c r="F22" s="1141"/>
      <c r="G22" s="95">
        <f>SUM(G15:G20)</f>
        <v>366753750</v>
      </c>
    </row>
    <row r="23" spans="1:8" ht="9.9499999999999993" customHeight="1" thickBot="1" x14ac:dyDescent="0.3">
      <c r="A23" s="22"/>
      <c r="B23" s="19"/>
      <c r="C23" s="23"/>
      <c r="D23" s="23"/>
      <c r="E23" s="19"/>
      <c r="F23" s="23"/>
      <c r="G23" s="35"/>
    </row>
    <row r="24" spans="1:8" ht="15.75" thickBot="1" x14ac:dyDescent="0.3">
      <c r="A24" s="21"/>
      <c r="B24" s="1140" t="s">
        <v>19</v>
      </c>
      <c r="C24" s="1141"/>
      <c r="D24" s="1141"/>
      <c r="E24" s="1141"/>
      <c r="F24" s="36">
        <f>AIU!H10</f>
        <v>0.31101464129541961</v>
      </c>
      <c r="G24" s="325">
        <f>F24*G22</f>
        <v>114065786</v>
      </c>
    </row>
    <row r="25" spans="1:8" ht="9.9499999999999993" customHeight="1" thickBot="1" x14ac:dyDescent="0.3">
      <c r="A25" s="22"/>
      <c r="B25" s="19"/>
      <c r="C25" s="23"/>
      <c r="D25" s="23"/>
      <c r="E25" s="19"/>
      <c r="F25" s="23"/>
      <c r="G25" s="326"/>
    </row>
    <row r="26" spans="1:8" ht="15.75" customHeight="1" thickBot="1" x14ac:dyDescent="0.3">
      <c r="A26" s="21"/>
      <c r="B26" s="1140" t="s">
        <v>20</v>
      </c>
      <c r="C26" s="1141"/>
      <c r="D26" s="1141"/>
      <c r="E26" s="1141"/>
      <c r="F26" s="1141"/>
      <c r="G26" s="327">
        <f>G22+G24</f>
        <v>480819536</v>
      </c>
    </row>
    <row r="27" spans="1:8" ht="9.9499999999999993" customHeight="1" thickBot="1" x14ac:dyDescent="0.3">
      <c r="A27" s="24"/>
      <c r="B27" s="20"/>
      <c r="C27" s="38"/>
      <c r="D27" s="38"/>
      <c r="E27" s="20"/>
      <c r="F27" s="38"/>
      <c r="G27" s="39"/>
    </row>
    <row r="28" spans="1:8" ht="15.75" customHeight="1" thickBot="1" x14ac:dyDescent="0.3">
      <c r="A28" s="21"/>
      <c r="B28" s="1140" t="s">
        <v>21</v>
      </c>
      <c r="C28" s="1141"/>
      <c r="D28" s="1141"/>
      <c r="E28" s="1141"/>
      <c r="F28" s="36">
        <f>G28/G22</f>
        <v>5.5249515512792988E-2</v>
      </c>
      <c r="G28" s="37">
        <f>'AMBIENTAL -SST'!M106</f>
        <v>20262967</v>
      </c>
      <c r="H28" s="328"/>
    </row>
    <row r="29" spans="1:8" ht="9.9499999999999993" customHeight="1" thickBot="1" x14ac:dyDescent="0.3">
      <c r="A29" s="24"/>
      <c r="B29" s="20"/>
      <c r="C29" s="38"/>
      <c r="D29" s="38"/>
      <c r="E29" s="20"/>
      <c r="F29" s="38"/>
      <c r="G29" s="39"/>
    </row>
    <row r="30" spans="1:8" ht="15.75" customHeight="1" thickBot="1" x14ac:dyDescent="0.3">
      <c r="A30" s="21"/>
      <c r="B30" s="1140" t="s">
        <v>22</v>
      </c>
      <c r="C30" s="1141"/>
      <c r="D30" s="1141"/>
      <c r="E30" s="1141"/>
      <c r="F30" s="36">
        <f>G30/G22</f>
        <v>2.5719974233392298E-2</v>
      </c>
      <c r="G30" s="37">
        <f>SOCIAL!M54</f>
        <v>9432897</v>
      </c>
    </row>
    <row r="31" spans="1:8" ht="9.9499999999999993" customHeight="1" thickBot="1" x14ac:dyDescent="0.3">
      <c r="A31" s="23"/>
      <c r="B31" s="19"/>
      <c r="C31" s="23"/>
      <c r="D31" s="23"/>
      <c r="E31" s="19"/>
      <c r="F31" s="23"/>
      <c r="G31" s="35"/>
    </row>
    <row r="32" spans="1:8" ht="15.75" customHeight="1" thickBot="1" x14ac:dyDescent="0.3">
      <c r="A32" s="25"/>
      <c r="B32" s="1142" t="s">
        <v>23</v>
      </c>
      <c r="C32" s="1143"/>
      <c r="D32" s="1143"/>
      <c r="E32" s="1143"/>
      <c r="F32" s="1143"/>
      <c r="G32" s="300">
        <f>G26+G28+G30</f>
        <v>510515400</v>
      </c>
      <c r="H32" s="331"/>
    </row>
    <row r="33" spans="2:7" ht="16.5" thickBot="1" x14ac:dyDescent="0.3">
      <c r="B33" s="1137" t="s">
        <v>24</v>
      </c>
      <c r="C33" s="1138"/>
      <c r="D33" s="1138"/>
      <c r="E33" s="1138"/>
      <c r="F33" s="1139"/>
      <c r="G33" s="267">
        <f>G32/1160000</f>
        <v>440.0994827586207</v>
      </c>
    </row>
  </sheetData>
  <mergeCells count="23">
    <mergeCell ref="B9:C12"/>
    <mergeCell ref="D9:G12"/>
    <mergeCell ref="B2:C2"/>
    <mergeCell ref="E2:F2"/>
    <mergeCell ref="G2:G7"/>
    <mergeCell ref="B3:C3"/>
    <mergeCell ref="E3:F3"/>
    <mergeCell ref="B4:F6"/>
    <mergeCell ref="B7:F7"/>
    <mergeCell ref="B33:F33"/>
    <mergeCell ref="B22:F22"/>
    <mergeCell ref="B24:E24"/>
    <mergeCell ref="B26:F26"/>
    <mergeCell ref="B32:F32"/>
    <mergeCell ref="B28:E28"/>
    <mergeCell ref="B30:E30"/>
    <mergeCell ref="D19:E19"/>
    <mergeCell ref="D20:E20"/>
    <mergeCell ref="D14:E14"/>
    <mergeCell ref="D15:E15"/>
    <mergeCell ref="D16:E16"/>
    <mergeCell ref="D17:E17"/>
    <mergeCell ref="D18:E18"/>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K74"/>
  <sheetViews>
    <sheetView showGridLines="0" topLeftCell="A45" zoomScaleNormal="100" workbookViewId="0">
      <selection activeCell="K74" sqref="K74"/>
    </sheetView>
  </sheetViews>
  <sheetFormatPr baseColWidth="10" defaultColWidth="11.42578125" defaultRowHeight="15" x14ac:dyDescent="0.25"/>
  <cols>
    <col min="1" max="1" width="4.28515625" customWidth="1"/>
    <col min="2" max="2" width="20.7109375" customWidth="1"/>
    <col min="3" max="3" width="59.28515625" customWidth="1"/>
    <col min="4" max="4" width="14.28515625" customWidth="1"/>
    <col min="5" max="5" width="19" customWidth="1"/>
    <col min="6" max="6" width="13.5703125" customWidth="1"/>
    <col min="7" max="7" width="18" customWidth="1"/>
    <col min="8" max="8" width="19.85546875" customWidth="1"/>
    <col min="9" max="9" width="24" customWidth="1"/>
    <col min="10" max="10" width="17.85546875" customWidth="1"/>
    <col min="11" max="11" width="33.5703125" customWidth="1"/>
  </cols>
  <sheetData>
    <row r="1" spans="2:11" ht="22.5" customHeight="1" thickBot="1" x14ac:dyDescent="0.3"/>
    <row r="2" spans="2:11" x14ac:dyDescent="0.25">
      <c r="B2" s="1202" t="s">
        <v>25</v>
      </c>
      <c r="C2" s="1203"/>
      <c r="D2" s="1203"/>
      <c r="E2" s="1203"/>
      <c r="F2" s="1203"/>
      <c r="G2" s="1203"/>
      <c r="H2" s="1203"/>
      <c r="I2" s="1203"/>
      <c r="J2" s="1203"/>
      <c r="K2" s="1204"/>
    </row>
    <row r="3" spans="2:11" ht="15.75" thickBot="1" x14ac:dyDescent="0.3">
      <c r="B3" s="1205"/>
      <c r="C3" s="1206"/>
      <c r="D3" s="1206"/>
      <c r="E3" s="1206"/>
      <c r="F3" s="1206"/>
      <c r="G3" s="1206"/>
      <c r="H3" s="1206"/>
      <c r="I3" s="1206"/>
      <c r="J3" s="1206"/>
      <c r="K3" s="1207"/>
    </row>
    <row r="4" spans="2:11" ht="9.9499999999999993" customHeight="1" thickBot="1" x14ac:dyDescent="0.3">
      <c r="B4" s="1"/>
      <c r="C4" s="2"/>
      <c r="D4" s="2"/>
      <c r="E4" s="2"/>
      <c r="F4" s="2"/>
      <c r="G4" s="2"/>
      <c r="H4" s="2"/>
      <c r="I4" s="2"/>
      <c r="J4" s="2"/>
      <c r="K4" s="3"/>
    </row>
    <row r="5" spans="2:11" ht="16.5" customHeight="1" x14ac:dyDescent="0.25">
      <c r="B5" s="1208" t="s">
        <v>26</v>
      </c>
      <c r="C5" s="1209"/>
      <c r="D5" s="1210"/>
      <c r="E5" s="753" t="s">
        <v>3878</v>
      </c>
      <c r="F5" s="754"/>
      <c r="G5" s="754"/>
      <c r="H5" s="754"/>
      <c r="I5" s="754"/>
      <c r="J5" s="754"/>
      <c r="K5" s="755"/>
    </row>
    <row r="6" spans="2:11" x14ac:dyDescent="0.25">
      <c r="B6" s="1211"/>
      <c r="C6" s="1212"/>
      <c r="D6" s="1213"/>
      <c r="E6" s="756"/>
      <c r="F6" s="757"/>
      <c r="G6" s="757"/>
      <c r="H6" s="757"/>
      <c r="I6" s="757"/>
      <c r="J6" s="757"/>
      <c r="K6" s="758"/>
    </row>
    <row r="7" spans="2:11" ht="15.75" thickBot="1" x14ac:dyDescent="0.3">
      <c r="B7" s="1214"/>
      <c r="C7" s="1215"/>
      <c r="D7" s="1216"/>
      <c r="E7" s="759"/>
      <c r="F7" s="760"/>
      <c r="G7" s="760"/>
      <c r="H7" s="760"/>
      <c r="I7" s="760"/>
      <c r="J7" s="760"/>
      <c r="K7" s="761"/>
    </row>
    <row r="8" spans="2:11" ht="9.9499999999999993" customHeight="1" thickBot="1" x14ac:dyDescent="0.3">
      <c r="B8" s="6"/>
      <c r="C8" s="7"/>
      <c r="D8" s="7"/>
      <c r="E8" s="7"/>
      <c r="F8" s="7"/>
      <c r="G8" s="7"/>
      <c r="H8" s="7"/>
      <c r="I8" s="7"/>
      <c r="J8" s="7"/>
      <c r="K8" s="8"/>
    </row>
    <row r="9" spans="2:11" x14ac:dyDescent="0.25">
      <c r="B9" s="9"/>
      <c r="C9" s="1220" t="s">
        <v>27</v>
      </c>
      <c r="D9" s="1221"/>
      <c r="E9" s="1222"/>
      <c r="F9" s="1222"/>
      <c r="G9" s="1223"/>
      <c r="H9" s="770">
        <f>'PRESUPUESTO OFICIAL'!G22</f>
        <v>366753750</v>
      </c>
      <c r="I9" s="771"/>
      <c r="J9" s="772"/>
      <c r="K9" s="10"/>
    </row>
    <row r="10" spans="2:11" x14ac:dyDescent="0.25">
      <c r="B10" s="9"/>
      <c r="C10" s="1169" t="s">
        <v>19</v>
      </c>
      <c r="D10" s="1170"/>
      <c r="E10" s="1170"/>
      <c r="F10" s="1170"/>
      <c r="G10" s="1171"/>
      <c r="H10" s="786">
        <f>K69</f>
        <v>0.31101464129541961</v>
      </c>
      <c r="I10" s="787"/>
      <c r="J10" s="788"/>
      <c r="K10" s="10"/>
    </row>
    <row r="11" spans="2:11" x14ac:dyDescent="0.25">
      <c r="B11" s="9"/>
      <c r="C11" s="1172"/>
      <c r="D11" s="1173"/>
      <c r="E11" s="1173"/>
      <c r="F11" s="1173"/>
      <c r="G11" s="1174"/>
      <c r="H11" s="783">
        <f>H9*H10</f>
        <v>114065786</v>
      </c>
      <c r="I11" s="784"/>
      <c r="J11" s="785"/>
      <c r="K11" s="10"/>
    </row>
    <row r="12" spans="2:11" ht="15.75" thickBot="1" x14ac:dyDescent="0.3">
      <c r="B12" s="9"/>
      <c r="C12" s="1198" t="s">
        <v>28</v>
      </c>
      <c r="D12" s="1199"/>
      <c r="E12" s="1200"/>
      <c r="F12" s="1200"/>
      <c r="G12" s="1201"/>
      <c r="H12" s="789">
        <v>5</v>
      </c>
      <c r="I12" s="790"/>
      <c r="J12" s="791"/>
      <c r="K12" s="10"/>
    </row>
    <row r="13" spans="2:11" ht="9.9499999999999993" customHeight="1" thickBot="1" x14ac:dyDescent="0.3">
      <c r="B13" s="9"/>
      <c r="C13" s="5"/>
      <c r="D13" s="5"/>
      <c r="E13" s="5"/>
      <c r="F13" s="5"/>
      <c r="G13" s="5"/>
      <c r="H13" s="792"/>
      <c r="I13" s="792"/>
      <c r="J13" s="792"/>
      <c r="K13" s="10"/>
    </row>
    <row r="14" spans="2:11" x14ac:dyDescent="0.25">
      <c r="B14" s="9"/>
      <c r="C14" s="1220" t="s">
        <v>29</v>
      </c>
      <c r="D14" s="1221"/>
      <c r="E14" s="1222"/>
      <c r="F14" s="1222"/>
      <c r="G14" s="1223"/>
      <c r="H14" s="770">
        <v>0</v>
      </c>
      <c r="I14" s="771"/>
      <c r="J14" s="772"/>
      <c r="K14" s="10"/>
    </row>
    <row r="15" spans="2:11" x14ac:dyDescent="0.25">
      <c r="B15" s="9"/>
      <c r="C15" s="1194" t="s">
        <v>30</v>
      </c>
      <c r="D15" s="1195"/>
      <c r="E15" s="1196"/>
      <c r="F15" s="1196"/>
      <c r="G15" s="1197"/>
      <c r="H15" s="1217">
        <v>0</v>
      </c>
      <c r="I15" s="1218"/>
      <c r="J15" s="1219"/>
      <c r="K15" s="10"/>
    </row>
    <row r="16" spans="2:11" x14ac:dyDescent="0.25">
      <c r="B16" s="9"/>
      <c r="C16" s="1194" t="s">
        <v>31</v>
      </c>
      <c r="D16" s="1195"/>
      <c r="E16" s="1196"/>
      <c r="F16" s="1196"/>
      <c r="G16" s="1197"/>
      <c r="H16" s="1217">
        <v>0</v>
      </c>
      <c r="I16" s="1218"/>
      <c r="J16" s="1219"/>
      <c r="K16" s="10"/>
    </row>
    <row r="17" spans="2:11" x14ac:dyDescent="0.25">
      <c r="B17" s="9"/>
      <c r="C17" s="1194" t="s">
        <v>32</v>
      </c>
      <c r="D17" s="1195"/>
      <c r="E17" s="1196"/>
      <c r="F17" s="1196"/>
      <c r="G17" s="1197"/>
      <c r="H17" s="744">
        <f>'PRESUPUESTO OFICIAL'!G28</f>
        <v>20262967</v>
      </c>
      <c r="I17" s="745"/>
      <c r="J17" s="746"/>
      <c r="K17" s="10"/>
    </row>
    <row r="18" spans="2:11" ht="15.75" thickBot="1" x14ac:dyDescent="0.3">
      <c r="B18" s="9"/>
      <c r="C18" s="1198" t="s">
        <v>33</v>
      </c>
      <c r="D18" s="1199"/>
      <c r="E18" s="1200"/>
      <c r="F18" s="1200"/>
      <c r="G18" s="1201"/>
      <c r="H18" s="1179">
        <f>'PRESUPUESTO OFICIAL'!G30</f>
        <v>9432897</v>
      </c>
      <c r="I18" s="790"/>
      <c r="J18" s="791"/>
      <c r="K18" s="10"/>
    </row>
    <row r="19" spans="2:11" ht="9.9499999999999993" customHeight="1" thickBot="1" x14ac:dyDescent="0.3">
      <c r="B19" s="9"/>
      <c r="H19" s="792"/>
      <c r="I19" s="792"/>
      <c r="J19" s="792"/>
      <c r="K19" s="10"/>
    </row>
    <row r="20" spans="2:11" x14ac:dyDescent="0.25">
      <c r="B20" s="9"/>
      <c r="C20" s="1180" t="s">
        <v>34</v>
      </c>
      <c r="D20" s="1181"/>
      <c r="E20" s="1182"/>
      <c r="F20" s="1182"/>
      <c r="G20" s="1183"/>
      <c r="H20" s="1188">
        <f>'PRESUPUESTO OFICIAL'!G32</f>
        <v>510515400</v>
      </c>
      <c r="I20" s="1189"/>
      <c r="J20" s="1190"/>
      <c r="K20" s="10"/>
    </row>
    <row r="21" spans="2:11" ht="15.75" thickBot="1" x14ac:dyDescent="0.3">
      <c r="B21" s="9"/>
      <c r="C21" s="1184"/>
      <c r="D21" s="1185"/>
      <c r="E21" s="1186"/>
      <c r="F21" s="1186"/>
      <c r="G21" s="1187"/>
      <c r="H21" s="1191"/>
      <c r="I21" s="1192"/>
      <c r="J21" s="1193"/>
      <c r="K21" s="10"/>
    </row>
    <row r="22" spans="2:11" ht="9.9499999999999993" customHeight="1" thickBot="1" x14ac:dyDescent="0.3">
      <c r="B22" s="11"/>
      <c r="C22" s="12"/>
      <c r="D22" s="12"/>
      <c r="E22" s="12"/>
      <c r="F22" s="12"/>
      <c r="G22" s="12"/>
      <c r="H22" s="12"/>
      <c r="I22" s="12"/>
      <c r="J22" s="12"/>
      <c r="K22" s="13"/>
    </row>
    <row r="23" spans="2:11" ht="15.75" thickBot="1" x14ac:dyDescent="0.3">
      <c r="B23" s="9"/>
      <c r="K23" s="10"/>
    </row>
    <row r="24" spans="2:11" ht="16.5" x14ac:dyDescent="0.25">
      <c r="B24" s="1160" t="s">
        <v>5</v>
      </c>
      <c r="C24" s="1163" t="s">
        <v>35</v>
      </c>
      <c r="D24" s="1163"/>
      <c r="E24" s="1163"/>
      <c r="F24" s="1163"/>
      <c r="G24" s="1163"/>
      <c r="H24" s="1163"/>
      <c r="I24" s="1163"/>
      <c r="J24" s="1163"/>
      <c r="K24" s="1164"/>
    </row>
    <row r="25" spans="2:11" ht="16.5" x14ac:dyDescent="0.25">
      <c r="B25" s="1161"/>
      <c r="C25" s="1165" t="s">
        <v>36</v>
      </c>
      <c r="D25" s="1165"/>
      <c r="E25" s="1165"/>
      <c r="F25" s="1165"/>
      <c r="G25" s="1165"/>
      <c r="H25" s="1165"/>
      <c r="I25" s="1165"/>
      <c r="J25" s="1165"/>
      <c r="K25" s="1166"/>
    </row>
    <row r="26" spans="2:11" ht="16.5" x14ac:dyDescent="0.25">
      <c r="B26" s="1161"/>
      <c r="C26" s="1167" t="s">
        <v>37</v>
      </c>
      <c r="D26" s="1178" t="s">
        <v>38</v>
      </c>
      <c r="E26" s="268" t="s">
        <v>7</v>
      </c>
      <c r="F26" s="1167" t="s">
        <v>39</v>
      </c>
      <c r="G26" s="269" t="s">
        <v>40</v>
      </c>
      <c r="H26" s="270" t="s">
        <v>41</v>
      </c>
      <c r="I26" s="268" t="s">
        <v>42</v>
      </c>
      <c r="J26" s="268" t="s">
        <v>43</v>
      </c>
      <c r="K26" s="271" t="s">
        <v>44</v>
      </c>
    </row>
    <row r="27" spans="2:11" ht="17.25" thickBot="1" x14ac:dyDescent="0.3">
      <c r="B27" s="1162"/>
      <c r="C27" s="1168"/>
      <c r="D27" s="1156"/>
      <c r="E27" s="272" t="s">
        <v>45</v>
      </c>
      <c r="F27" s="1168"/>
      <c r="G27" s="274" t="s">
        <v>46</v>
      </c>
      <c r="H27" s="275" t="s">
        <v>47</v>
      </c>
      <c r="I27" s="272" t="s">
        <v>48</v>
      </c>
      <c r="J27" s="272" t="s">
        <v>49</v>
      </c>
      <c r="K27" s="276" t="s">
        <v>50</v>
      </c>
    </row>
    <row r="28" spans="2:11" ht="17.25" thickBot="1" x14ac:dyDescent="0.3">
      <c r="B28" s="277">
        <v>1.1000000000000001</v>
      </c>
      <c r="C28" s="1175" t="s">
        <v>51</v>
      </c>
      <c r="D28" s="1176"/>
      <c r="E28" s="1176"/>
      <c r="F28" s="1176"/>
      <c r="G28" s="1176"/>
      <c r="H28" s="1176"/>
      <c r="I28" s="1176"/>
      <c r="J28" s="1176"/>
      <c r="K28" s="1177"/>
    </row>
    <row r="29" spans="2:11" ht="15" customHeight="1" x14ac:dyDescent="0.25">
      <c r="B29" s="44">
        <v>1.101</v>
      </c>
      <c r="C29" s="45" t="s">
        <v>52</v>
      </c>
      <c r="D29" s="45">
        <v>9112</v>
      </c>
      <c r="E29" s="46">
        <v>1</v>
      </c>
      <c r="F29" s="93">
        <v>6</v>
      </c>
      <c r="G29" s="94">
        <v>0.3</v>
      </c>
      <c r="H29" s="153">
        <f>VLOOKUP(D29,PRECIOS!$B$3:$D$3651,3,FALSE)</f>
        <v>6339000</v>
      </c>
      <c r="I29" s="47">
        <f>F.P.!$E$29</f>
        <v>1.58</v>
      </c>
      <c r="J29" s="46">
        <f>$H$12</f>
        <v>5</v>
      </c>
      <c r="K29" s="77">
        <f>ROUND(E29*G29*H29*I29*J29,0)</f>
        <v>15023430</v>
      </c>
    </row>
    <row r="30" spans="2:11" ht="15" customHeight="1" thickBot="1" x14ac:dyDescent="0.3">
      <c r="B30" s="48">
        <v>1.1020000000000001</v>
      </c>
      <c r="C30" s="49" t="s">
        <v>53</v>
      </c>
      <c r="D30" s="49">
        <v>9113</v>
      </c>
      <c r="E30" s="4">
        <v>1</v>
      </c>
      <c r="F30" s="50">
        <v>7</v>
      </c>
      <c r="G30" s="92">
        <v>1</v>
      </c>
      <c r="H30" s="153">
        <f>VLOOKUP(D30,PRECIOS!$B$3:$D$3651,3,FALSE)</f>
        <v>4793000</v>
      </c>
      <c r="I30" s="47">
        <f>F.P.!$E$29</f>
        <v>1.58</v>
      </c>
      <c r="J30" s="46">
        <f t="shared" ref="J30:J32" si="0">$H$12</f>
        <v>5</v>
      </c>
      <c r="K30" s="77">
        <f t="shared" ref="K30" si="1">ROUND(E30*G30*H30*I30*J30,0)</f>
        <v>37864700</v>
      </c>
    </row>
    <row r="31" spans="2:11" ht="15" customHeight="1" thickBot="1" x14ac:dyDescent="0.3">
      <c r="B31" s="277">
        <v>1.2</v>
      </c>
      <c r="C31" s="1175" t="s">
        <v>51</v>
      </c>
      <c r="D31" s="1176"/>
      <c r="E31" s="1176"/>
      <c r="F31" s="1176"/>
      <c r="G31" s="1176"/>
      <c r="H31" s="1176"/>
      <c r="I31" s="1176"/>
      <c r="J31" s="1176"/>
      <c r="K31" s="1177"/>
    </row>
    <row r="32" spans="2:11" ht="15" customHeight="1" x14ac:dyDescent="0.25">
      <c r="B32" s="44">
        <v>1.2010000000000001</v>
      </c>
      <c r="C32" s="49" t="s">
        <v>53</v>
      </c>
      <c r="D32" s="49">
        <v>9113</v>
      </c>
      <c r="E32" s="4">
        <v>1</v>
      </c>
      <c r="F32" s="50">
        <v>7</v>
      </c>
      <c r="G32" s="92">
        <v>0.4</v>
      </c>
      <c r="H32" s="153">
        <v>1988000</v>
      </c>
      <c r="I32" s="47">
        <f>F.P.!$E$29</f>
        <v>1.58</v>
      </c>
      <c r="J32" s="46">
        <f t="shared" si="0"/>
        <v>5</v>
      </c>
      <c r="K32" s="77">
        <f t="shared" ref="K32" si="2">ROUND(E32*G32*H32*I32*J32,0)</f>
        <v>6282080</v>
      </c>
    </row>
    <row r="33" spans="2:11" ht="15" customHeight="1" thickBot="1" x14ac:dyDescent="0.3">
      <c r="B33" s="44"/>
      <c r="C33" s="84"/>
      <c r="D33" s="84"/>
      <c r="E33" s="85"/>
      <c r="F33" s="85"/>
      <c r="G33" s="51"/>
      <c r="H33" s="86"/>
      <c r="I33" s="47"/>
      <c r="J33" s="85"/>
      <c r="K33" s="78"/>
    </row>
    <row r="34" spans="2:11" ht="17.25" thickBot="1" x14ac:dyDescent="0.3">
      <c r="B34" s="87" t="s">
        <v>54</v>
      </c>
      <c r="C34" s="1157"/>
      <c r="D34" s="674"/>
      <c r="E34" s="674"/>
      <c r="F34" s="674"/>
      <c r="G34" s="674"/>
      <c r="H34" s="674"/>
      <c r="I34" s="674"/>
      <c r="J34" s="674"/>
      <c r="K34" s="283">
        <f>SUM(K29:K33)</f>
        <v>59170210</v>
      </c>
    </row>
    <row r="35" spans="2:11" ht="9.9499999999999993" customHeight="1" thickBot="1" x14ac:dyDescent="0.3">
      <c r="B35" s="52"/>
      <c r="C35" s="99"/>
      <c r="D35" s="99"/>
      <c r="E35" s="99"/>
      <c r="F35" s="99"/>
      <c r="G35" s="53"/>
      <c r="H35" s="100"/>
      <c r="I35" s="99"/>
      <c r="J35" s="99"/>
      <c r="K35" s="54"/>
    </row>
    <row r="36" spans="2:11" ht="33.75" thickBot="1" x14ac:dyDescent="0.3">
      <c r="B36" s="278">
        <v>2</v>
      </c>
      <c r="C36" s="279" t="s">
        <v>55</v>
      </c>
      <c r="D36" s="279" t="s">
        <v>38</v>
      </c>
      <c r="E36" s="279" t="s">
        <v>7</v>
      </c>
      <c r="F36" s="279" t="s">
        <v>56</v>
      </c>
      <c r="G36" s="280" t="s">
        <v>57</v>
      </c>
      <c r="H36" s="281" t="s">
        <v>58</v>
      </c>
      <c r="I36" s="279" t="s">
        <v>59</v>
      </c>
      <c r="J36" s="279" t="s">
        <v>43</v>
      </c>
      <c r="K36" s="282" t="s">
        <v>60</v>
      </c>
    </row>
    <row r="37" spans="2:11" ht="30" customHeight="1" x14ac:dyDescent="0.25">
      <c r="B37" s="55">
        <v>2.0099999999999998</v>
      </c>
      <c r="C37" s="56" t="s">
        <v>61</v>
      </c>
      <c r="D37" s="56">
        <v>9578</v>
      </c>
      <c r="E37" s="57">
        <v>1</v>
      </c>
      <c r="F37" s="58" t="s">
        <v>62</v>
      </c>
      <c r="G37" s="96">
        <v>0.25</v>
      </c>
      <c r="H37" s="59" t="s">
        <v>62</v>
      </c>
      <c r="I37" s="154">
        <v>922582</v>
      </c>
      <c r="J37" s="57">
        <f>H12</f>
        <v>5</v>
      </c>
      <c r="K37" s="60">
        <f>G37*I37*J37</f>
        <v>1153227.5</v>
      </c>
    </row>
    <row r="38" spans="2:11" ht="30" customHeight="1" thickBot="1" x14ac:dyDescent="0.3">
      <c r="B38" s="65">
        <v>2.02</v>
      </c>
      <c r="C38" s="79" t="s">
        <v>63</v>
      </c>
      <c r="D38" s="79">
        <v>9165</v>
      </c>
      <c r="E38" s="80">
        <v>1</v>
      </c>
      <c r="F38" s="81" t="s">
        <v>62</v>
      </c>
      <c r="G38" s="97">
        <v>0.25</v>
      </c>
      <c r="H38" s="82" t="s">
        <v>62</v>
      </c>
      <c r="I38" s="98">
        <f>VLOOKUP(D38,PRECIOS!$B$3:$D$3651,3,FALSE)</f>
        <v>7265000</v>
      </c>
      <c r="J38" s="80">
        <f>H12</f>
        <v>5</v>
      </c>
      <c r="K38" s="83">
        <f>G38*I38*J38</f>
        <v>9081250</v>
      </c>
    </row>
    <row r="39" spans="2:11" ht="17.25" thickBot="1" x14ac:dyDescent="0.3">
      <c r="B39" s="284"/>
      <c r="C39" s="1158" t="s">
        <v>64</v>
      </c>
      <c r="D39" s="1158"/>
      <c r="E39" s="1158"/>
      <c r="F39" s="1158"/>
      <c r="G39" s="1158"/>
      <c r="H39" s="1158"/>
      <c r="I39" s="1158"/>
      <c r="J39" s="1158"/>
      <c r="K39" s="285">
        <f>SUM(K37:K38)</f>
        <v>10234477.5</v>
      </c>
    </row>
    <row r="40" spans="2:11" ht="9.9499999999999993" customHeight="1" thickBot="1" x14ac:dyDescent="0.3">
      <c r="B40" s="705"/>
      <c r="C40" s="706"/>
      <c r="D40" s="706"/>
      <c r="E40" s="706"/>
      <c r="F40" s="706"/>
      <c r="G40" s="706"/>
      <c r="H40" s="706"/>
      <c r="I40" s="706"/>
      <c r="J40" s="706"/>
      <c r="K40" s="707"/>
    </row>
    <row r="41" spans="2:11" ht="17.25" thickBot="1" x14ac:dyDescent="0.3">
      <c r="B41" s="286"/>
      <c r="C41" s="1159" t="s">
        <v>65</v>
      </c>
      <c r="D41" s="1159"/>
      <c r="E41" s="1159"/>
      <c r="F41" s="1159"/>
      <c r="G41" s="1159"/>
      <c r="H41" s="1159"/>
      <c r="I41" s="1159"/>
      <c r="J41" s="1159"/>
      <c r="K41" s="287">
        <f>K34+K39</f>
        <v>69404687.5</v>
      </c>
    </row>
    <row r="42" spans="2:11" ht="17.25" thickBot="1" x14ac:dyDescent="0.3">
      <c r="B42" s="288"/>
      <c r="C42" s="1149" t="s">
        <v>66</v>
      </c>
      <c r="D42" s="1149"/>
      <c r="E42" s="1149"/>
      <c r="F42" s="1149"/>
      <c r="G42" s="1149"/>
      <c r="H42" s="1149"/>
      <c r="I42" s="1149"/>
      <c r="J42" s="1149"/>
      <c r="K42" s="289">
        <f>K41/H9</f>
        <v>0.18924056672903822</v>
      </c>
    </row>
    <row r="43" spans="2:11" ht="17.25" thickBot="1" x14ac:dyDescent="0.3">
      <c r="B43" s="705"/>
      <c r="C43" s="706"/>
      <c r="D43" s="706"/>
      <c r="E43" s="706"/>
      <c r="F43" s="706"/>
      <c r="G43" s="706"/>
      <c r="H43" s="706"/>
      <c r="I43" s="706"/>
      <c r="J43" s="706"/>
      <c r="K43" s="707"/>
    </row>
    <row r="44" spans="2:11" ht="17.25" thickBot="1" x14ac:dyDescent="0.3">
      <c r="B44" s="290">
        <v>3</v>
      </c>
      <c r="C44" s="1152" t="s">
        <v>67</v>
      </c>
      <c r="D44" s="1152"/>
      <c r="E44" s="1152"/>
      <c r="F44" s="1152"/>
      <c r="G44" s="1152"/>
      <c r="H44" s="1152"/>
      <c r="I44" s="1152"/>
      <c r="J44" s="1152"/>
      <c r="K44" s="1153"/>
    </row>
    <row r="45" spans="2:11" ht="17.25" thickBot="1" x14ac:dyDescent="0.3">
      <c r="B45" s="290">
        <v>3.1</v>
      </c>
      <c r="C45" s="1152" t="s">
        <v>68</v>
      </c>
      <c r="D45" s="1152"/>
      <c r="E45" s="1152"/>
      <c r="F45" s="1152"/>
      <c r="G45" s="1152"/>
      <c r="H45" s="1152"/>
      <c r="I45" s="1152"/>
      <c r="J45" s="1152"/>
      <c r="K45" s="1153"/>
    </row>
    <row r="46" spans="2:11" ht="17.25" thickBot="1" x14ac:dyDescent="0.3">
      <c r="B46" s="291" t="s">
        <v>5</v>
      </c>
      <c r="C46" s="1155" t="s">
        <v>69</v>
      </c>
      <c r="D46" s="1155"/>
      <c r="E46" s="1155"/>
      <c r="F46" s="1155"/>
      <c r="G46" s="1155"/>
      <c r="H46" s="1155"/>
      <c r="I46" s="1155"/>
      <c r="J46" s="273" t="s">
        <v>70</v>
      </c>
      <c r="K46" s="292" t="s">
        <v>60</v>
      </c>
    </row>
    <row r="47" spans="2:11" ht="16.5" x14ac:dyDescent="0.25">
      <c r="B47" s="44">
        <v>3.101</v>
      </c>
      <c r="C47" s="711" t="s">
        <v>71</v>
      </c>
      <c r="D47" s="712"/>
      <c r="E47" s="712"/>
      <c r="F47" s="712"/>
      <c r="G47" s="712"/>
      <c r="H47" s="712"/>
      <c r="I47" s="713"/>
      <c r="J47" s="62">
        <v>0.05</v>
      </c>
      <c r="K47" s="63">
        <f>ROUND((($H$9*ROUND((1+$L$69),4))+$H$14+$H$15+$H$16)*J47,0)</f>
        <v>18337688</v>
      </c>
    </row>
    <row r="48" spans="2:11" ht="16.5" x14ac:dyDescent="0.25">
      <c r="B48" s="48">
        <v>3.1019999999999999</v>
      </c>
      <c r="C48" s="695" t="s">
        <v>72</v>
      </c>
      <c r="D48" s="696"/>
      <c r="E48" s="696"/>
      <c r="F48" s="696" t="s">
        <v>73</v>
      </c>
      <c r="G48" s="696" t="e">
        <f>+#REF!</f>
        <v>#REF!</v>
      </c>
      <c r="H48" s="696">
        <v>1</v>
      </c>
      <c r="I48" s="697" t="e">
        <f>G48*H48</f>
        <v>#REF!</v>
      </c>
      <c r="J48" s="64">
        <v>7.1199999999999996E-3</v>
      </c>
      <c r="K48" s="63">
        <f>ROUND((($H$9*ROUND((1+$L$69),4))+$H$14+$H$15+$H$16)*J48,0)</f>
        <v>2611287</v>
      </c>
    </row>
    <row r="49" spans="2:11" ht="16.5" x14ac:dyDescent="0.25">
      <c r="B49" s="48">
        <v>3.1030000000000002</v>
      </c>
      <c r="C49" s="695" t="s">
        <v>74</v>
      </c>
      <c r="D49" s="696"/>
      <c r="E49" s="696"/>
      <c r="F49" s="696"/>
      <c r="G49" s="696"/>
      <c r="H49" s="696"/>
      <c r="I49" s="697"/>
      <c r="J49" s="64">
        <v>4.0000000000000001E-3</v>
      </c>
      <c r="K49" s="63">
        <f>ROUND((($H$9*ROUND((1+$L$69),4))+$H$14+$H$15+$H$16)*J49,0)</f>
        <v>1467015</v>
      </c>
    </row>
    <row r="50" spans="2:11" ht="17.25" thickBot="1" x14ac:dyDescent="0.3">
      <c r="B50" s="65">
        <v>3.1040000000000001</v>
      </c>
      <c r="C50" s="686" t="s">
        <v>75</v>
      </c>
      <c r="D50" s="687"/>
      <c r="E50" s="687"/>
      <c r="F50" s="687"/>
      <c r="G50" s="687"/>
      <c r="H50" s="687"/>
      <c r="I50" s="688"/>
      <c r="J50" s="66">
        <v>5.0000000000000001E-3</v>
      </c>
      <c r="K50" s="63">
        <f>ROUND((($H$9*ROUND((1+$L$69),4))+$H$14+$H$15+$H$16)*J50,0)</f>
        <v>1833769</v>
      </c>
    </row>
    <row r="51" spans="2:11" ht="17.25" thickBot="1" x14ac:dyDescent="0.3">
      <c r="B51" s="288"/>
      <c r="C51" s="1149" t="s">
        <v>76</v>
      </c>
      <c r="D51" s="1149"/>
      <c r="E51" s="1149"/>
      <c r="F51" s="1149"/>
      <c r="G51" s="1149"/>
      <c r="H51" s="1149"/>
      <c r="I51" s="1149"/>
      <c r="J51" s="1149"/>
      <c r="K51" s="293">
        <f>SUM(K47:K50)</f>
        <v>24249759</v>
      </c>
    </row>
    <row r="52" spans="2:11" ht="9.9499999999999993" customHeight="1" thickBot="1" x14ac:dyDescent="0.3">
      <c r="B52" s="61"/>
      <c r="C52" s="101"/>
      <c r="D52" s="101"/>
      <c r="E52" s="101"/>
      <c r="F52" s="101"/>
      <c r="G52" s="101"/>
      <c r="H52" s="102"/>
      <c r="I52" s="101"/>
      <c r="J52" s="101"/>
      <c r="K52" s="103"/>
    </row>
    <row r="53" spans="2:11" ht="17.25" thickBot="1" x14ac:dyDescent="0.3">
      <c r="B53" s="290">
        <v>3.2</v>
      </c>
      <c r="C53" s="1152" t="s">
        <v>77</v>
      </c>
      <c r="D53" s="1152"/>
      <c r="E53" s="1152"/>
      <c r="F53" s="1152"/>
      <c r="G53" s="1152"/>
      <c r="H53" s="1152"/>
      <c r="I53" s="1152"/>
      <c r="J53" s="1152"/>
      <c r="K53" s="1153"/>
    </row>
    <row r="54" spans="2:11" ht="33.75" thickBot="1" x14ac:dyDescent="0.3">
      <c r="B54" s="291" t="s">
        <v>5</v>
      </c>
      <c r="C54" s="1154" t="s">
        <v>69</v>
      </c>
      <c r="D54" s="1154"/>
      <c r="E54" s="1155"/>
      <c r="F54" s="1156" t="s">
        <v>78</v>
      </c>
      <c r="G54" s="1156"/>
      <c r="H54" s="299" t="s">
        <v>79</v>
      </c>
      <c r="I54" s="273" t="s">
        <v>80</v>
      </c>
      <c r="J54" s="273" t="s">
        <v>81</v>
      </c>
      <c r="K54" s="292" t="s">
        <v>60</v>
      </c>
    </row>
    <row r="55" spans="2:11" ht="15" customHeight="1" x14ac:dyDescent="0.25">
      <c r="B55" s="138">
        <v>3.2010000000000001</v>
      </c>
      <c r="C55" s="684" t="s">
        <v>82</v>
      </c>
      <c r="D55" s="685"/>
      <c r="E55" s="672" t="s">
        <v>83</v>
      </c>
      <c r="F55" s="678">
        <f>H9</f>
        <v>366753750</v>
      </c>
      <c r="G55" s="679"/>
      <c r="H55" s="88">
        <v>0.2</v>
      </c>
      <c r="I55" s="67">
        <f>H12+6</f>
        <v>11</v>
      </c>
      <c r="J55" s="68">
        <v>2E-3</v>
      </c>
      <c r="K55" s="69">
        <f>ROUND((((((F55*H55)*J55)/12)*I55)+2500)*1.19,0)</f>
        <v>163002</v>
      </c>
    </row>
    <row r="56" spans="2:11" ht="15" customHeight="1" x14ac:dyDescent="0.25">
      <c r="B56" s="139">
        <v>3.202</v>
      </c>
      <c r="C56" s="666" t="s">
        <v>84</v>
      </c>
      <c r="D56" s="667"/>
      <c r="E56" s="672"/>
      <c r="F56" s="680">
        <f>H9</f>
        <v>366753750</v>
      </c>
      <c r="G56" s="681"/>
      <c r="H56" s="89">
        <v>0.05</v>
      </c>
      <c r="I56" s="70">
        <f>H12+36</f>
        <v>41</v>
      </c>
      <c r="J56" s="68">
        <v>2E-3</v>
      </c>
      <c r="K56" s="69">
        <f>ROUND((((((F56*H56)*J56)/12)*I56)+2500)*1.19,0)</f>
        <v>152091</v>
      </c>
    </row>
    <row r="57" spans="2:11" ht="15" customHeight="1" thickBot="1" x14ac:dyDescent="0.3">
      <c r="B57" s="140">
        <v>3.2029999999999998</v>
      </c>
      <c r="C57" s="668" t="s">
        <v>85</v>
      </c>
      <c r="D57" s="669"/>
      <c r="E57" s="673"/>
      <c r="F57" s="682">
        <f>H9</f>
        <v>366753750</v>
      </c>
      <c r="G57" s="683"/>
      <c r="H57" s="90">
        <v>0.3</v>
      </c>
      <c r="I57" s="71">
        <v>64.5</v>
      </c>
      <c r="J57" s="72">
        <v>2E-3</v>
      </c>
      <c r="K57" s="73">
        <f>ROUND((((((F57*H57)*J57)/12)*I57)+2500)*1.19,0)</f>
        <v>1410484</v>
      </c>
    </row>
    <row r="58" spans="2:11" ht="30" customHeight="1" thickBot="1" x14ac:dyDescent="0.3">
      <c r="B58" s="142">
        <v>3.2040000000000002</v>
      </c>
      <c r="C58" s="670" t="s">
        <v>86</v>
      </c>
      <c r="D58" s="671"/>
      <c r="E58" s="137" t="s">
        <v>87</v>
      </c>
      <c r="F58" s="676">
        <f>200*1160000</f>
        <v>232000000</v>
      </c>
      <c r="G58" s="677"/>
      <c r="H58" s="91">
        <v>1</v>
      </c>
      <c r="I58" s="74">
        <f>H12</f>
        <v>5</v>
      </c>
      <c r="J58" s="72">
        <v>3.0000000000000001E-3</v>
      </c>
      <c r="K58" s="73">
        <f>ROUND((((((F58*H58)*J58)/12)*I58)+2500)*1.19,0)</f>
        <v>348075</v>
      </c>
    </row>
    <row r="59" spans="2:11" ht="9.9499999999999993" customHeight="1" thickBot="1" x14ac:dyDescent="0.3">
      <c r="B59" s="52"/>
      <c r="C59" s="101"/>
      <c r="D59" s="101"/>
      <c r="E59" s="101"/>
      <c r="F59" s="101"/>
      <c r="G59" s="101"/>
      <c r="H59" s="102"/>
      <c r="I59" s="101"/>
      <c r="J59" s="101"/>
      <c r="K59" s="104"/>
    </row>
    <row r="60" spans="2:11" ht="15" customHeight="1" thickBot="1" x14ac:dyDescent="0.3">
      <c r="B60" s="297"/>
      <c r="C60" s="1149" t="s">
        <v>88</v>
      </c>
      <c r="D60" s="1149"/>
      <c r="E60" s="1149"/>
      <c r="F60" s="1149"/>
      <c r="G60" s="1149"/>
      <c r="H60" s="1149"/>
      <c r="I60" s="1149"/>
      <c r="J60" s="1149"/>
      <c r="K60" s="298">
        <f>SUM(K55:K58)</f>
        <v>2073652</v>
      </c>
    </row>
    <row r="61" spans="2:11" ht="9.9499999999999993" customHeight="1" thickBot="1" x14ac:dyDescent="0.3">
      <c r="B61" s="52"/>
      <c r="C61" s="101"/>
      <c r="D61" s="101"/>
      <c r="E61" s="101"/>
      <c r="F61" s="101"/>
      <c r="G61" s="101"/>
      <c r="H61" s="102"/>
      <c r="I61" s="101"/>
      <c r="J61" s="101"/>
      <c r="K61" s="104"/>
    </row>
    <row r="62" spans="2:11" ht="17.25" thickBot="1" x14ac:dyDescent="0.3">
      <c r="B62" s="75"/>
      <c r="C62" s="674" t="s">
        <v>89</v>
      </c>
      <c r="D62" s="674"/>
      <c r="E62" s="674"/>
      <c r="F62" s="674"/>
      <c r="G62" s="674"/>
      <c r="H62" s="674"/>
      <c r="I62" s="674"/>
      <c r="J62" s="674"/>
      <c r="K62" s="141">
        <f>+K51+K60</f>
        <v>26323411</v>
      </c>
    </row>
    <row r="63" spans="2:11" ht="17.25" thickBot="1" x14ac:dyDescent="0.3">
      <c r="B63" s="297"/>
      <c r="C63" s="1149" t="s">
        <v>90</v>
      </c>
      <c r="D63" s="1149"/>
      <c r="E63" s="1149"/>
      <c r="F63" s="1149"/>
      <c r="G63" s="1149"/>
      <c r="H63" s="1149"/>
      <c r="I63" s="1149"/>
      <c r="J63" s="1149"/>
      <c r="K63" s="289">
        <f>K62/H9</f>
        <v>7.1774074566381393E-2</v>
      </c>
    </row>
    <row r="64" spans="2:11" ht="9.9499999999999993" customHeight="1" thickBot="1" x14ac:dyDescent="0.3">
      <c r="B64" s="52"/>
      <c r="C64" s="101"/>
      <c r="D64" s="101"/>
      <c r="E64" s="101"/>
      <c r="F64" s="101"/>
      <c r="G64" s="101"/>
      <c r="H64" s="102"/>
      <c r="I64" s="101"/>
      <c r="J64" s="101"/>
      <c r="K64" s="104"/>
    </row>
    <row r="65" spans="2:11" ht="17.25" thickBot="1" x14ac:dyDescent="0.3">
      <c r="B65" s="1151" t="s">
        <v>45</v>
      </c>
      <c r="C65" s="674"/>
      <c r="D65" s="674"/>
      <c r="E65" s="670" t="s">
        <v>91</v>
      </c>
      <c r="F65" s="675"/>
      <c r="G65" s="675"/>
      <c r="H65" s="675"/>
      <c r="I65" s="675"/>
      <c r="J65" s="671"/>
      <c r="K65" s="76">
        <f>+K42+K63</f>
        <v>0.26101464129541962</v>
      </c>
    </row>
    <row r="66" spans="2:11" ht="17.25" thickBot="1" x14ac:dyDescent="0.3">
      <c r="B66" s="1151" t="s">
        <v>92</v>
      </c>
      <c r="C66" s="674"/>
      <c r="D66" s="674"/>
      <c r="E66" s="670" t="s">
        <v>93</v>
      </c>
      <c r="F66" s="675"/>
      <c r="G66" s="675"/>
      <c r="H66" s="675"/>
      <c r="I66" s="675"/>
      <c r="J66" s="671"/>
      <c r="K66" s="76">
        <v>0.01</v>
      </c>
    </row>
    <row r="67" spans="2:11" ht="17.25" thickBot="1" x14ac:dyDescent="0.3">
      <c r="B67" s="1151" t="s">
        <v>94</v>
      </c>
      <c r="C67" s="674"/>
      <c r="D67" s="674"/>
      <c r="E67" s="670" t="s">
        <v>95</v>
      </c>
      <c r="F67" s="675"/>
      <c r="G67" s="675"/>
      <c r="H67" s="675"/>
      <c r="I67" s="675"/>
      <c r="J67" s="671"/>
      <c r="K67" s="76">
        <v>0.04</v>
      </c>
    </row>
    <row r="68" spans="2:11" ht="9.9499999999999993" customHeight="1" thickBot="1" x14ac:dyDescent="0.3">
      <c r="B68" s="52"/>
      <c r="C68" s="101"/>
      <c r="D68" s="101"/>
      <c r="E68" s="101"/>
      <c r="F68" s="101"/>
      <c r="G68" s="101"/>
      <c r="H68" s="102"/>
      <c r="I68" s="101"/>
      <c r="J68" s="101"/>
      <c r="K68" s="104"/>
    </row>
    <row r="69" spans="2:11" ht="18" thickBot="1" x14ac:dyDescent="0.3">
      <c r="B69" s="294"/>
      <c r="C69" s="1150" t="s">
        <v>96</v>
      </c>
      <c r="D69" s="1150"/>
      <c r="E69" s="1150"/>
      <c r="F69" s="1150"/>
      <c r="G69" s="1150"/>
      <c r="H69" s="1150"/>
      <c r="I69" s="1150"/>
      <c r="J69" s="1150"/>
      <c r="K69" s="295">
        <f>SUM(K65:K67)</f>
        <v>0.31101464129541961</v>
      </c>
    </row>
    <row r="70" spans="2:11" x14ac:dyDescent="0.25">
      <c r="B70" s="296"/>
      <c r="C70" s="296"/>
      <c r="D70" s="296"/>
      <c r="E70" s="296"/>
      <c r="F70" s="296"/>
      <c r="G70" s="296"/>
      <c r="H70" s="296"/>
      <c r="I70" s="296"/>
      <c r="J70" s="296"/>
      <c r="K70" s="296"/>
    </row>
    <row r="74" spans="2:11" x14ac:dyDescent="0.25">
      <c r="E74" s="332"/>
    </row>
  </sheetData>
  <mergeCells count="68">
    <mergeCell ref="C31:K31"/>
    <mergeCell ref="B2:K3"/>
    <mergeCell ref="E5:K7"/>
    <mergeCell ref="B5:D7"/>
    <mergeCell ref="H16:J16"/>
    <mergeCell ref="C9:G9"/>
    <mergeCell ref="H9:J9"/>
    <mergeCell ref="C12:G12"/>
    <mergeCell ref="C14:G14"/>
    <mergeCell ref="C15:G15"/>
    <mergeCell ref="C16:G16"/>
    <mergeCell ref="H10:J10"/>
    <mergeCell ref="H12:J12"/>
    <mergeCell ref="H13:J13"/>
    <mergeCell ref="H14:J14"/>
    <mergeCell ref="H15:J15"/>
    <mergeCell ref="C10:G11"/>
    <mergeCell ref="H11:J11"/>
    <mergeCell ref="C28:K28"/>
    <mergeCell ref="D26:D27"/>
    <mergeCell ref="H17:J17"/>
    <mergeCell ref="H18:J18"/>
    <mergeCell ref="H19:J19"/>
    <mergeCell ref="C20:G21"/>
    <mergeCell ref="H20:J21"/>
    <mergeCell ref="C17:G17"/>
    <mergeCell ref="C18:G18"/>
    <mergeCell ref="B24:B27"/>
    <mergeCell ref="C24:K24"/>
    <mergeCell ref="C25:K25"/>
    <mergeCell ref="C26:C27"/>
    <mergeCell ref="F26:F27"/>
    <mergeCell ref="C49:I49"/>
    <mergeCell ref="C34:J34"/>
    <mergeCell ref="C39:J39"/>
    <mergeCell ref="B40:K40"/>
    <mergeCell ref="C41:J41"/>
    <mergeCell ref="C42:J42"/>
    <mergeCell ref="B43:K43"/>
    <mergeCell ref="C44:K44"/>
    <mergeCell ref="C45:K45"/>
    <mergeCell ref="C46:I46"/>
    <mergeCell ref="C47:I47"/>
    <mergeCell ref="C48:I48"/>
    <mergeCell ref="C56:D56"/>
    <mergeCell ref="C57:D57"/>
    <mergeCell ref="C58:D58"/>
    <mergeCell ref="E55:E57"/>
    <mergeCell ref="C50:I50"/>
    <mergeCell ref="C51:J51"/>
    <mergeCell ref="C53:K53"/>
    <mergeCell ref="C54:E54"/>
    <mergeCell ref="F54:G54"/>
    <mergeCell ref="F58:G58"/>
    <mergeCell ref="F55:G55"/>
    <mergeCell ref="F56:G56"/>
    <mergeCell ref="F57:G57"/>
    <mergeCell ref="C55:D55"/>
    <mergeCell ref="E67:J67"/>
    <mergeCell ref="C69:J69"/>
    <mergeCell ref="B65:D65"/>
    <mergeCell ref="B66:D66"/>
    <mergeCell ref="B67:D67"/>
    <mergeCell ref="C62:J62"/>
    <mergeCell ref="C63:J63"/>
    <mergeCell ref="C60:J60"/>
    <mergeCell ref="E65:J65"/>
    <mergeCell ref="E66:J66"/>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B1:N106"/>
  <sheetViews>
    <sheetView showGridLines="0" zoomScaleNormal="100" workbookViewId="0">
      <selection activeCell="O7" sqref="O7"/>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4" width="15.7109375" customWidth="1"/>
  </cols>
  <sheetData>
    <row r="1" spans="2:14" ht="22.5" customHeight="1" thickBot="1" x14ac:dyDescent="0.3"/>
    <row r="2" spans="2:14" x14ac:dyDescent="0.25">
      <c r="B2" s="1202" t="s">
        <v>97</v>
      </c>
      <c r="C2" s="1203"/>
      <c r="D2" s="1203"/>
      <c r="E2" s="1203"/>
      <c r="F2" s="1203"/>
      <c r="G2" s="1203"/>
      <c r="H2" s="1203"/>
      <c r="I2" s="1203"/>
      <c r="J2" s="1203"/>
      <c r="K2" s="1203"/>
      <c r="L2" s="1203"/>
      <c r="M2" s="1203"/>
      <c r="N2" s="1204"/>
    </row>
    <row r="3" spans="2:14" ht="15.75" thickBot="1" x14ac:dyDescent="0.3">
      <c r="B3" s="1205"/>
      <c r="C3" s="1206"/>
      <c r="D3" s="1206"/>
      <c r="E3" s="1206"/>
      <c r="F3" s="1206"/>
      <c r="G3" s="1206"/>
      <c r="H3" s="1206"/>
      <c r="I3" s="1206"/>
      <c r="J3" s="1206"/>
      <c r="K3" s="1206"/>
      <c r="L3" s="1206"/>
      <c r="M3" s="1206"/>
      <c r="N3" s="1207"/>
    </row>
    <row r="4" spans="2:14" ht="9.9499999999999993" customHeight="1" thickBot="1" x14ac:dyDescent="0.3">
      <c r="B4" s="1"/>
      <c r="C4" s="2"/>
      <c r="D4" s="2"/>
      <c r="E4" s="190"/>
      <c r="F4" s="2"/>
      <c r="G4" s="2"/>
      <c r="H4" s="2"/>
      <c r="I4" s="2"/>
      <c r="J4" s="2"/>
      <c r="K4" s="2"/>
      <c r="L4" s="2"/>
      <c r="M4" s="2"/>
      <c r="N4" s="3"/>
    </row>
    <row r="5" spans="2:14" ht="16.5" customHeight="1" x14ac:dyDescent="0.25">
      <c r="B5" s="1208" t="s">
        <v>26</v>
      </c>
      <c r="C5" s="1209"/>
      <c r="D5" s="1209"/>
      <c r="E5" s="1209"/>
      <c r="F5" s="1209"/>
      <c r="G5" s="1210"/>
      <c r="H5" s="753" t="s">
        <v>3878</v>
      </c>
      <c r="I5" s="754"/>
      <c r="J5" s="754"/>
      <c r="K5" s="754"/>
      <c r="L5" s="754"/>
      <c r="M5" s="754"/>
      <c r="N5" s="755"/>
    </row>
    <row r="6" spans="2:14" x14ac:dyDescent="0.25">
      <c r="B6" s="1211"/>
      <c r="C6" s="1212"/>
      <c r="D6" s="1212"/>
      <c r="E6" s="1212"/>
      <c r="F6" s="1212"/>
      <c r="G6" s="1213"/>
      <c r="H6" s="756"/>
      <c r="I6" s="757"/>
      <c r="J6" s="757"/>
      <c r="K6" s="757"/>
      <c r="L6" s="757"/>
      <c r="M6" s="757"/>
      <c r="N6" s="758"/>
    </row>
    <row r="7" spans="2:14" ht="15.75" thickBot="1" x14ac:dyDescent="0.3">
      <c r="B7" s="1214"/>
      <c r="C7" s="1215"/>
      <c r="D7" s="1215"/>
      <c r="E7" s="1215"/>
      <c r="F7" s="1215"/>
      <c r="G7" s="1216"/>
      <c r="H7" s="759"/>
      <c r="I7" s="760"/>
      <c r="J7" s="760"/>
      <c r="K7" s="760"/>
      <c r="L7" s="760"/>
      <c r="M7" s="760"/>
      <c r="N7" s="761"/>
    </row>
    <row r="8" spans="2:14" ht="9.9499999999999993" customHeight="1" thickBot="1" x14ac:dyDescent="0.3">
      <c r="B8" s="6"/>
      <c r="C8" s="7"/>
      <c r="D8" s="7"/>
      <c r="E8" s="191"/>
      <c r="F8" s="7"/>
      <c r="G8" s="7"/>
      <c r="H8" s="7"/>
      <c r="I8" s="7"/>
      <c r="J8" s="7"/>
      <c r="K8" s="7"/>
      <c r="L8" s="7"/>
      <c r="M8" s="7"/>
      <c r="N8" s="8"/>
    </row>
    <row r="9" spans="2:14" x14ac:dyDescent="0.25">
      <c r="B9" s="9"/>
      <c r="C9" s="1220" t="s">
        <v>27</v>
      </c>
      <c r="D9" s="1221"/>
      <c r="E9" s="1221"/>
      <c r="F9" s="1221"/>
      <c r="G9" s="1221"/>
      <c r="H9" s="1222"/>
      <c r="I9" s="1222"/>
      <c r="J9" s="1223"/>
      <c r="K9" s="770">
        <f>'PRESUPUESTO OFICIAL'!G22</f>
        <v>366753750</v>
      </c>
      <c r="L9" s="771"/>
      <c r="M9" s="772"/>
      <c r="N9" s="10"/>
    </row>
    <row r="10" spans="2:14" x14ac:dyDescent="0.25">
      <c r="B10" s="9"/>
      <c r="C10" s="1169" t="s">
        <v>19</v>
      </c>
      <c r="D10" s="1170"/>
      <c r="E10" s="1170"/>
      <c r="F10" s="1170"/>
      <c r="G10" s="1170"/>
      <c r="H10" s="1170"/>
      <c r="I10" s="1170"/>
      <c r="J10" s="1171"/>
      <c r="K10" s="1335">
        <f>AIU!K69</f>
        <v>0.31101464129541961</v>
      </c>
      <c r="L10" s="1336"/>
      <c r="M10" s="1337"/>
      <c r="N10" s="10"/>
    </row>
    <row r="11" spans="2:14" x14ac:dyDescent="0.25">
      <c r="B11" s="9"/>
      <c r="C11" s="1172"/>
      <c r="D11" s="1173"/>
      <c r="E11" s="1173"/>
      <c r="F11" s="1173"/>
      <c r="G11" s="1173"/>
      <c r="H11" s="1173"/>
      <c r="I11" s="1173"/>
      <c r="J11" s="1174"/>
      <c r="K11" s="783">
        <f>K9*K10</f>
        <v>114065786</v>
      </c>
      <c r="L11" s="784"/>
      <c r="M11" s="785"/>
      <c r="N11" s="10"/>
    </row>
    <row r="12" spans="2:14" ht="15.75" thickBot="1" x14ac:dyDescent="0.3">
      <c r="B12" s="9"/>
      <c r="C12" s="1198" t="s">
        <v>28</v>
      </c>
      <c r="D12" s="1199"/>
      <c r="E12" s="1199"/>
      <c r="F12" s="1199"/>
      <c r="G12" s="1199"/>
      <c r="H12" s="1200"/>
      <c r="I12" s="1200"/>
      <c r="J12" s="1201"/>
      <c r="K12" s="789">
        <v>5</v>
      </c>
      <c r="L12" s="790"/>
      <c r="M12" s="791"/>
      <c r="N12" s="10"/>
    </row>
    <row r="13" spans="2:14" ht="9.9499999999999993" customHeight="1" thickBot="1" x14ac:dyDescent="0.3">
      <c r="B13" s="9"/>
      <c r="C13" s="5"/>
      <c r="D13" s="5"/>
      <c r="F13" s="5"/>
      <c r="G13" s="5"/>
      <c r="H13" s="5"/>
      <c r="I13" s="5"/>
      <c r="J13" s="5"/>
      <c r="K13" s="792"/>
      <c r="L13" s="792"/>
      <c r="M13" s="792"/>
      <c r="N13" s="10"/>
    </row>
    <row r="14" spans="2:14" x14ac:dyDescent="0.25">
      <c r="B14" s="9"/>
      <c r="C14" s="1220" t="s">
        <v>29</v>
      </c>
      <c r="D14" s="1221"/>
      <c r="E14" s="1221"/>
      <c r="F14" s="1221"/>
      <c r="G14" s="1221"/>
      <c r="H14" s="1222"/>
      <c r="I14" s="1222"/>
      <c r="J14" s="1223"/>
      <c r="K14" s="770">
        <v>0</v>
      </c>
      <c r="L14" s="771"/>
      <c r="M14" s="772"/>
      <c r="N14" s="10"/>
    </row>
    <row r="15" spans="2:14" x14ac:dyDescent="0.25">
      <c r="B15" s="9"/>
      <c r="C15" s="1194" t="s">
        <v>30</v>
      </c>
      <c r="D15" s="1195"/>
      <c r="E15" s="1195"/>
      <c r="F15" s="1195"/>
      <c r="G15" s="1195"/>
      <c r="H15" s="1196"/>
      <c r="I15" s="1196"/>
      <c r="J15" s="1197"/>
      <c r="K15" s="1217">
        <v>0</v>
      </c>
      <c r="L15" s="1218"/>
      <c r="M15" s="1219"/>
      <c r="N15" s="10"/>
    </row>
    <row r="16" spans="2:14" x14ac:dyDescent="0.25">
      <c r="B16" s="9"/>
      <c r="C16" s="1194" t="s">
        <v>31</v>
      </c>
      <c r="D16" s="1195"/>
      <c r="E16" s="1195"/>
      <c r="F16" s="1195"/>
      <c r="G16" s="1195"/>
      <c r="H16" s="1196"/>
      <c r="I16" s="1196"/>
      <c r="J16" s="1197"/>
      <c r="K16" s="1217">
        <v>0</v>
      </c>
      <c r="L16" s="1218"/>
      <c r="M16" s="1219"/>
      <c r="N16" s="10"/>
    </row>
    <row r="17" spans="2:14" x14ac:dyDescent="0.25">
      <c r="B17" s="9"/>
      <c r="C17" s="1194" t="s">
        <v>32</v>
      </c>
      <c r="D17" s="1195"/>
      <c r="E17" s="1195"/>
      <c r="F17" s="1195"/>
      <c r="G17" s="1195"/>
      <c r="H17" s="1196"/>
      <c r="I17" s="1196"/>
      <c r="J17" s="1197"/>
      <c r="K17" s="744">
        <f>'PRESUPUESTO OFICIAL'!G28</f>
        <v>20262967</v>
      </c>
      <c r="L17" s="745"/>
      <c r="M17" s="746"/>
      <c r="N17" s="10"/>
    </row>
    <row r="18" spans="2:14" ht="15.75" thickBot="1" x14ac:dyDescent="0.3">
      <c r="B18" s="9"/>
      <c r="C18" s="1198" t="s">
        <v>33</v>
      </c>
      <c r="D18" s="1199"/>
      <c r="E18" s="1199"/>
      <c r="F18" s="1199"/>
      <c r="G18" s="1199"/>
      <c r="H18" s="1200"/>
      <c r="I18" s="1200"/>
      <c r="J18" s="1201"/>
      <c r="K18" s="1179">
        <f>'PRESUPUESTO OFICIAL'!G30</f>
        <v>9432897</v>
      </c>
      <c r="L18" s="790"/>
      <c r="M18" s="791"/>
      <c r="N18" s="10"/>
    </row>
    <row r="19" spans="2:14" ht="9.9499999999999993" customHeight="1" thickBot="1" x14ac:dyDescent="0.3">
      <c r="B19" s="9"/>
      <c r="K19" s="792"/>
      <c r="L19" s="792"/>
      <c r="M19" s="792"/>
      <c r="N19" s="10"/>
    </row>
    <row r="20" spans="2:14" x14ac:dyDescent="0.25">
      <c r="B20" s="9"/>
      <c r="C20" s="1180" t="s">
        <v>34</v>
      </c>
      <c r="D20" s="1181"/>
      <c r="E20" s="1181"/>
      <c r="F20" s="1181"/>
      <c r="G20" s="1181"/>
      <c r="H20" s="1182"/>
      <c r="I20" s="1182"/>
      <c r="J20" s="1183"/>
      <c r="K20" s="1188">
        <f>'PRESUPUESTO OFICIAL'!G32</f>
        <v>510515400</v>
      </c>
      <c r="L20" s="1189"/>
      <c r="M20" s="1190"/>
      <c r="N20" s="10"/>
    </row>
    <row r="21" spans="2:14" ht="15.75" thickBot="1" x14ac:dyDescent="0.3">
      <c r="B21" s="9"/>
      <c r="C21" s="1184"/>
      <c r="D21" s="1185"/>
      <c r="E21" s="1185"/>
      <c r="F21" s="1185"/>
      <c r="G21" s="1185"/>
      <c r="H21" s="1186"/>
      <c r="I21" s="1186"/>
      <c r="J21" s="1187"/>
      <c r="K21" s="1191"/>
      <c r="L21" s="1192"/>
      <c r="M21" s="1193"/>
      <c r="N21" s="10"/>
    </row>
    <row r="22" spans="2:14" ht="9.9499999999999993" customHeight="1" thickBot="1" x14ac:dyDescent="0.3">
      <c r="B22" s="11"/>
      <c r="C22" s="12"/>
      <c r="D22" s="12"/>
      <c r="E22" s="192"/>
      <c r="F22" s="12"/>
      <c r="G22" s="12"/>
      <c r="H22" s="12"/>
      <c r="I22" s="12"/>
      <c r="J22" s="12"/>
      <c r="K22" s="12"/>
      <c r="L22" s="12"/>
      <c r="M22" s="12"/>
      <c r="N22" s="13"/>
    </row>
    <row r="23" spans="2:14" ht="9.9499999999999993" customHeight="1" thickBot="1" x14ac:dyDescent="0.3">
      <c r="B23" s="6"/>
      <c r="C23" s="7"/>
      <c r="D23" s="7"/>
      <c r="E23" s="191"/>
      <c r="F23" s="7"/>
      <c r="G23" s="7"/>
      <c r="H23" s="7"/>
      <c r="I23" s="7"/>
      <c r="J23" s="7"/>
      <c r="K23" s="7"/>
      <c r="L23" s="7"/>
      <c r="M23" s="7"/>
      <c r="N23" s="8"/>
    </row>
    <row r="24" spans="2:14" ht="15.75" thickBot="1" x14ac:dyDescent="0.3">
      <c r="B24" s="1249" t="s">
        <v>98</v>
      </c>
      <c r="C24" s="1250"/>
      <c r="D24" s="1250"/>
      <c r="E24" s="1250"/>
      <c r="F24" s="1250"/>
      <c r="G24" s="1250"/>
      <c r="H24" s="1250"/>
      <c r="I24" s="1250"/>
      <c r="J24" s="1250"/>
      <c r="K24" s="1250"/>
      <c r="L24" s="1250"/>
      <c r="M24" s="1250"/>
      <c r="N24" s="1251"/>
    </row>
    <row r="25" spans="2:14" ht="15.75" thickBot="1" x14ac:dyDescent="0.3">
      <c r="B25" s="1320" t="s">
        <v>99</v>
      </c>
      <c r="C25" s="1321"/>
      <c r="D25" s="1321"/>
      <c r="E25" s="1321"/>
      <c r="F25" s="1321"/>
      <c r="G25" s="1321"/>
      <c r="H25" s="1321"/>
      <c r="I25" s="1321"/>
      <c r="J25" s="1321"/>
      <c r="K25" s="1321"/>
      <c r="L25" s="1321"/>
      <c r="M25" s="1321"/>
      <c r="N25" s="1322"/>
    </row>
    <row r="26" spans="2:14" ht="26.25" thickBot="1" x14ac:dyDescent="0.3">
      <c r="B26" s="1252" t="s">
        <v>100</v>
      </c>
      <c r="C26" s="1253"/>
      <c r="D26" s="1253"/>
      <c r="E26" s="1253"/>
      <c r="F26" s="301" t="s">
        <v>14</v>
      </c>
      <c r="G26" s="302" t="s">
        <v>101</v>
      </c>
      <c r="H26" s="303" t="s">
        <v>102</v>
      </c>
      <c r="I26" s="304" t="s">
        <v>103</v>
      </c>
      <c r="J26" s="304" t="s">
        <v>104</v>
      </c>
      <c r="K26" s="304" t="s">
        <v>105</v>
      </c>
      <c r="L26" s="305" t="s">
        <v>106</v>
      </c>
      <c r="M26" s="306" t="s">
        <v>107</v>
      </c>
      <c r="N26" s="307" t="s">
        <v>108</v>
      </c>
    </row>
    <row r="27" spans="2:14" ht="15" customHeight="1" x14ac:dyDescent="0.25">
      <c r="B27" s="170">
        <v>1</v>
      </c>
      <c r="C27" s="847" t="s">
        <v>109</v>
      </c>
      <c r="D27" s="848"/>
      <c r="E27" s="848"/>
      <c r="F27" s="156">
        <v>9114</v>
      </c>
      <c r="G27" s="157" t="s">
        <v>110</v>
      </c>
      <c r="H27" s="157">
        <v>8</v>
      </c>
      <c r="I27" s="158">
        <v>1</v>
      </c>
      <c r="J27" s="159">
        <v>0.2</v>
      </c>
      <c r="K27" s="158">
        <f>K12</f>
        <v>5</v>
      </c>
      <c r="L27" s="160">
        <f>VLOOKUP(F27,PRECIOS!$B$3:$D$3651,3,FALSE)</f>
        <v>4523000</v>
      </c>
      <c r="M27" s="161">
        <f>F.P.!E29</f>
        <v>1.58</v>
      </c>
      <c r="N27" s="171">
        <f>ROUND(K27*L27*M27*J27,0)</f>
        <v>7146340</v>
      </c>
    </row>
    <row r="28" spans="2:14" ht="15" customHeight="1" thickBot="1" x14ac:dyDescent="0.3">
      <c r="B28" s="198">
        <v>2</v>
      </c>
      <c r="C28" s="849" t="s">
        <v>111</v>
      </c>
      <c r="D28" s="850"/>
      <c r="E28" s="850"/>
      <c r="F28" s="199">
        <v>9114</v>
      </c>
      <c r="G28" s="200" t="s">
        <v>110</v>
      </c>
      <c r="H28" s="200">
        <v>8</v>
      </c>
      <c r="I28" s="201">
        <v>1</v>
      </c>
      <c r="J28" s="202">
        <v>0.2</v>
      </c>
      <c r="K28" s="201">
        <f>K12</f>
        <v>5</v>
      </c>
      <c r="L28" s="203">
        <f>VLOOKUP(F28,PRECIOS!$B$3:$D$3651,3,FALSE)</f>
        <v>4523000</v>
      </c>
      <c r="M28" s="204">
        <f>F.P.!E29</f>
        <v>1.58</v>
      </c>
      <c r="N28" s="205">
        <f>ROUND(K28*L28*M28*J28,0)</f>
        <v>7146340</v>
      </c>
    </row>
    <row r="29" spans="2:14" x14ac:dyDescent="0.25">
      <c r="B29" s="1236" t="s">
        <v>112</v>
      </c>
      <c r="C29" s="1237"/>
      <c r="D29" s="1237"/>
      <c r="E29" s="1237"/>
      <c r="F29" s="1237"/>
      <c r="G29" s="1237"/>
      <c r="H29" s="1237"/>
      <c r="I29" s="1237"/>
      <c r="J29" s="1237"/>
      <c r="K29" s="1237"/>
      <c r="L29" s="1237"/>
      <c r="M29" s="1234">
        <f>SUM(N27:N28)</f>
        <v>14292680</v>
      </c>
      <c r="N29" s="1235"/>
    </row>
    <row r="30" spans="2:14" ht="9.9499999999999993" customHeight="1" thickBot="1" x14ac:dyDescent="0.3">
      <c r="B30" s="206"/>
      <c r="C30" s="207"/>
      <c r="D30" s="207"/>
      <c r="E30" s="208"/>
      <c r="F30" s="207"/>
      <c r="G30" s="209"/>
      <c r="H30" s="209"/>
      <c r="I30" s="209"/>
      <c r="J30" s="209"/>
      <c r="K30" s="209"/>
      <c r="L30" s="209"/>
      <c r="M30" s="209"/>
      <c r="N30" s="210"/>
    </row>
    <row r="31" spans="2:14" ht="15" customHeight="1" x14ac:dyDescent="0.25">
      <c r="B31" s="1323" t="s">
        <v>113</v>
      </c>
      <c r="C31" s="1324"/>
      <c r="D31" s="1324"/>
      <c r="E31" s="1324"/>
      <c r="F31" s="1324"/>
      <c r="G31" s="1324"/>
      <c r="H31" s="1324"/>
      <c r="I31" s="1324"/>
      <c r="J31" s="1324"/>
      <c r="K31" s="1324"/>
      <c r="L31" s="1324"/>
      <c r="M31" s="1324"/>
      <c r="N31" s="1325"/>
    </row>
    <row r="32" spans="2:14" ht="15" customHeight="1" thickBot="1" x14ac:dyDescent="0.3">
      <c r="B32" s="1279" t="s">
        <v>100</v>
      </c>
      <c r="C32" s="1280"/>
      <c r="D32" s="1281"/>
      <c r="E32" s="1332" t="s">
        <v>114</v>
      </c>
      <c r="F32" s="1280"/>
      <c r="G32" s="1281"/>
      <c r="H32" s="308" t="s">
        <v>8</v>
      </c>
      <c r="I32" s="308" t="s">
        <v>7</v>
      </c>
      <c r="J32" s="309" t="s">
        <v>14</v>
      </c>
      <c r="K32" s="1333" t="s">
        <v>115</v>
      </c>
      <c r="L32" s="1334"/>
      <c r="M32" s="1328" t="s">
        <v>116</v>
      </c>
      <c r="N32" s="1329"/>
    </row>
    <row r="33" spans="2:14" ht="15" customHeight="1" x14ac:dyDescent="0.25">
      <c r="B33" s="184" t="s">
        <v>117</v>
      </c>
      <c r="C33" s="1330" t="s">
        <v>118</v>
      </c>
      <c r="D33" s="1330"/>
      <c r="E33" s="1330"/>
      <c r="F33" s="1330"/>
      <c r="G33" s="1330"/>
      <c r="H33" s="1330"/>
      <c r="I33" s="1330"/>
      <c r="J33" s="1330"/>
      <c r="K33" s="1330"/>
      <c r="L33" s="1330"/>
      <c r="M33" s="1330"/>
      <c r="N33" s="1331"/>
    </row>
    <row r="34" spans="2:14" ht="15" customHeight="1" x14ac:dyDescent="0.25">
      <c r="B34" s="172">
        <v>1.1000000000000001</v>
      </c>
      <c r="C34" s="869" t="s">
        <v>119</v>
      </c>
      <c r="D34" s="869"/>
      <c r="E34" s="869" t="str">
        <f>VLOOKUP(J34,PRECIOS!$B$3:$D$3651,2,FALSE)</f>
        <v>TELA VERDE DE CERRAMIENTO (2.10mx250)</v>
      </c>
      <c r="F34" s="869"/>
      <c r="G34" s="869"/>
      <c r="H34" s="181" t="s">
        <v>9</v>
      </c>
      <c r="I34" s="181">
        <v>10</v>
      </c>
      <c r="J34" s="187">
        <v>7559</v>
      </c>
      <c r="K34" s="870">
        <f>VLOOKUP(J34,PRECIOS!$B$3:$D$3651,3,FALSE)</f>
        <v>793</v>
      </c>
      <c r="L34" s="870"/>
      <c r="M34" s="871">
        <f>ROUND(I34*K34,0)</f>
        <v>7930</v>
      </c>
      <c r="N34" s="872"/>
    </row>
    <row r="35" spans="2:14" ht="15" customHeight="1" thickBot="1" x14ac:dyDescent="0.3">
      <c r="B35" s="185">
        <v>1.2</v>
      </c>
      <c r="C35" s="873" t="s">
        <v>120</v>
      </c>
      <c r="D35" s="873"/>
      <c r="E35" s="873" t="str">
        <f>VLOOKUP(J35,PRECIOS!$B$3:$D$3651,2,FALSE)</f>
        <v>VARA DE CORREDOR 6.0 M</v>
      </c>
      <c r="F35" s="873"/>
      <c r="G35" s="873"/>
      <c r="H35" s="186" t="s">
        <v>8</v>
      </c>
      <c r="I35" s="186">
        <v>5</v>
      </c>
      <c r="J35" s="188">
        <v>7285</v>
      </c>
      <c r="K35" s="874">
        <f>VLOOKUP(J35,PRECIOS!$B$3:$D$3651,3,FALSE)</f>
        <v>12390</v>
      </c>
      <c r="L35" s="874"/>
      <c r="M35" s="875">
        <f>ROUND(I35*K35,0)</f>
        <v>61950</v>
      </c>
      <c r="N35" s="876"/>
    </row>
    <row r="36" spans="2:14" ht="15" customHeight="1" x14ac:dyDescent="0.25">
      <c r="B36" s="1259"/>
      <c r="C36" s="1260"/>
      <c r="D36" s="1260"/>
      <c r="E36" s="1260"/>
      <c r="F36" s="1260"/>
      <c r="G36" s="1261" t="s">
        <v>121</v>
      </c>
      <c r="H36" s="1261"/>
      <c r="I36" s="1261"/>
      <c r="J36" s="1261"/>
      <c r="K36" s="1261"/>
      <c r="L36" s="1262"/>
      <c r="M36" s="1326">
        <f>SUM(M34:N35)</f>
        <v>69880</v>
      </c>
      <c r="N36" s="1327"/>
    </row>
    <row r="37" spans="2:14" ht="9.9499999999999993" customHeight="1" thickBot="1" x14ac:dyDescent="0.3">
      <c r="B37" s="884"/>
      <c r="C37" s="885"/>
      <c r="D37" s="885"/>
      <c r="E37" s="885"/>
      <c r="F37" s="885"/>
      <c r="G37" s="885"/>
      <c r="H37" s="885"/>
      <c r="I37" s="885"/>
      <c r="J37" s="885"/>
      <c r="K37" s="885"/>
      <c r="L37" s="885"/>
      <c r="M37" s="885"/>
      <c r="N37" s="910"/>
    </row>
    <row r="38" spans="2:14" ht="15" customHeight="1" x14ac:dyDescent="0.25">
      <c r="B38" s="1254" t="s">
        <v>122</v>
      </c>
      <c r="C38" s="1255"/>
      <c r="D38" s="1255"/>
      <c r="E38" s="1255"/>
      <c r="F38" s="1255"/>
      <c r="G38" s="1255"/>
      <c r="H38" s="1255"/>
      <c r="I38" s="1255"/>
      <c r="J38" s="1255"/>
      <c r="K38" s="1255"/>
      <c r="L38" s="1255"/>
      <c r="M38" s="1255"/>
      <c r="N38" s="1256"/>
    </row>
    <row r="39" spans="2:14" ht="15" customHeight="1" thickBot="1" x14ac:dyDescent="0.3">
      <c r="B39" s="1263" t="s">
        <v>100</v>
      </c>
      <c r="C39" s="1264"/>
      <c r="D39" s="1265"/>
      <c r="E39" s="1266" t="s">
        <v>114</v>
      </c>
      <c r="F39" s="1264"/>
      <c r="G39" s="1265"/>
      <c r="H39" s="310" t="s">
        <v>8</v>
      </c>
      <c r="I39" s="310" t="s">
        <v>7</v>
      </c>
      <c r="J39" s="311" t="s">
        <v>14</v>
      </c>
      <c r="K39" s="1267" t="s">
        <v>115</v>
      </c>
      <c r="L39" s="1268"/>
      <c r="M39" s="1257" t="s">
        <v>116</v>
      </c>
      <c r="N39" s="1258"/>
    </row>
    <row r="40" spans="2:14" ht="15" customHeight="1" x14ac:dyDescent="0.25">
      <c r="B40" s="184" t="s">
        <v>123</v>
      </c>
      <c r="C40" s="638" t="s">
        <v>124</v>
      </c>
      <c r="D40" s="638"/>
      <c r="E40" s="638"/>
      <c r="F40" s="638"/>
      <c r="G40" s="638"/>
      <c r="H40" s="638"/>
      <c r="I40" s="638"/>
      <c r="J40" s="638"/>
      <c r="K40" s="638"/>
      <c r="L40" s="638"/>
      <c r="M40" s="638"/>
      <c r="N40" s="639"/>
    </row>
    <row r="41" spans="2:14" ht="30" customHeight="1" thickBot="1" x14ac:dyDescent="0.3">
      <c r="B41" s="185">
        <v>1.1000000000000001</v>
      </c>
      <c r="C41" s="879" t="s">
        <v>125</v>
      </c>
      <c r="D41" s="880"/>
      <c r="E41" s="881" t="str">
        <f>VLOOKUP(J41,PRECIOS!$B$3:$D$3651,2,FALSE)</f>
        <v>CANECA PLÁSTICA NEGRA DE 55 GALONES CON TAPA PLANA.</v>
      </c>
      <c r="F41" s="882"/>
      <c r="G41" s="883"/>
      <c r="H41" s="186" t="s">
        <v>8</v>
      </c>
      <c r="I41" s="186">
        <v>1</v>
      </c>
      <c r="J41" s="197">
        <v>9290</v>
      </c>
      <c r="K41" s="874">
        <f>VLOOKUP(J41,PRECIOS!$B$3:$D$3651,3,FALSE)</f>
        <v>122000</v>
      </c>
      <c r="L41" s="874"/>
      <c r="M41" s="875">
        <f>ROUND(I41*K41,0)</f>
        <v>122000</v>
      </c>
      <c r="N41" s="876"/>
    </row>
    <row r="42" spans="2:14" ht="15" customHeight="1" thickBot="1" x14ac:dyDescent="0.3">
      <c r="B42" s="884"/>
      <c r="C42" s="885"/>
      <c r="D42" s="885"/>
      <c r="E42" s="885"/>
      <c r="F42" s="885"/>
      <c r="G42" s="1238" t="s">
        <v>126</v>
      </c>
      <c r="H42" s="1239"/>
      <c r="I42" s="1239"/>
      <c r="J42" s="1239"/>
      <c r="K42" s="1239"/>
      <c r="L42" s="1239"/>
      <c r="M42" s="1240">
        <f>SUM(M41:M41)</f>
        <v>122000</v>
      </c>
      <c r="N42" s="1241"/>
    </row>
    <row r="43" spans="2:14" ht="9.9499999999999993" customHeight="1" thickBot="1" x14ac:dyDescent="0.3">
      <c r="B43" s="884"/>
      <c r="C43" s="885"/>
      <c r="D43" s="885"/>
      <c r="E43" s="885"/>
      <c r="F43" s="885"/>
      <c r="G43" s="885"/>
      <c r="H43" s="885"/>
      <c r="I43" s="885"/>
      <c r="J43" s="885"/>
      <c r="K43" s="885"/>
      <c r="L43" s="885"/>
      <c r="M43" s="885"/>
      <c r="N43" s="910"/>
    </row>
    <row r="44" spans="2:14" ht="15" customHeight="1" x14ac:dyDescent="0.25">
      <c r="B44" s="196" t="s">
        <v>127</v>
      </c>
      <c r="C44" s="1242" t="s">
        <v>128</v>
      </c>
      <c r="D44" s="1242"/>
      <c r="E44" s="1242"/>
      <c r="F44" s="1242"/>
      <c r="G44" s="1242"/>
      <c r="H44" s="1242"/>
      <c r="I44" s="1242"/>
      <c r="J44" s="1242"/>
      <c r="K44" s="1242"/>
      <c r="L44" s="1242"/>
      <c r="M44" s="1242"/>
      <c r="N44" s="1243"/>
    </row>
    <row r="45" spans="2:14" ht="15" customHeight="1" x14ac:dyDescent="0.25">
      <c r="B45" s="913">
        <v>2.1</v>
      </c>
      <c r="C45" s="869" t="s">
        <v>129</v>
      </c>
      <c r="D45" s="869"/>
      <c r="E45" s="915" t="str">
        <f>VLOOKUP(J45,PRECIOS!$B$3:$D$3651,2,FALSE)</f>
        <v>PLASTICO NEGRO CALIBRE 6</v>
      </c>
      <c r="F45" s="915"/>
      <c r="G45" s="915"/>
      <c r="H45" s="181" t="s">
        <v>9</v>
      </c>
      <c r="I45" s="181">
        <v>10</v>
      </c>
      <c r="J45" s="187">
        <v>7556</v>
      </c>
      <c r="K45" s="870">
        <f>VLOOKUP(J45,PRECIOS!$B$3:$D$3651,3,FALSE)</f>
        <v>1312</v>
      </c>
      <c r="L45" s="870"/>
      <c r="M45" s="871">
        <f>ROUND(I45*K45,0)</f>
        <v>13120</v>
      </c>
      <c r="N45" s="872"/>
    </row>
    <row r="46" spans="2:14" ht="15" customHeight="1" x14ac:dyDescent="0.25">
      <c r="B46" s="913"/>
      <c r="C46" s="869"/>
      <c r="D46" s="869"/>
      <c r="E46" s="915" t="str">
        <f>VLOOKUP(J46,PRECIOS!$B$3:$D$3651,2,FALSE)</f>
        <v>SEÑALIZACION TUBULAR COLOMBINA PLASTICA</v>
      </c>
      <c r="F46" s="915"/>
      <c r="G46" s="915"/>
      <c r="H46" s="181" t="s">
        <v>8</v>
      </c>
      <c r="I46" s="181">
        <v>1</v>
      </c>
      <c r="J46" s="187">
        <v>7554</v>
      </c>
      <c r="K46" s="870">
        <f>VLOOKUP(J46,PRECIOS!$B$3:$D$3651,3,FALSE)</f>
        <v>43962</v>
      </c>
      <c r="L46" s="870"/>
      <c r="M46" s="871">
        <f t="shared" ref="M46:M47" si="0">ROUND(I46*K46,0)</f>
        <v>43962</v>
      </c>
      <c r="N46" s="872"/>
    </row>
    <row r="47" spans="2:14" ht="15" customHeight="1" thickBot="1" x14ac:dyDescent="0.3">
      <c r="B47" s="914"/>
      <c r="C47" s="873"/>
      <c r="D47" s="873"/>
      <c r="E47" s="916" t="str">
        <f>VLOOKUP(J47,PRECIOS!$B$3:$D$3651,2,FALSE)</f>
        <v>CINTA PARA SEÑALIZACION DE 500MT X 4" PELIGRO CALIBRE 3.5</v>
      </c>
      <c r="F47" s="916"/>
      <c r="G47" s="916"/>
      <c r="H47" s="186" t="s">
        <v>130</v>
      </c>
      <c r="I47" s="186">
        <v>2</v>
      </c>
      <c r="J47" s="188">
        <v>7850</v>
      </c>
      <c r="K47" s="874">
        <f>VLOOKUP(J47,PRECIOS!$B$3:$D$3651,3,FALSE)</f>
        <v>24285</v>
      </c>
      <c r="L47" s="874"/>
      <c r="M47" s="875">
        <f t="shared" si="0"/>
        <v>48570</v>
      </c>
      <c r="N47" s="876"/>
    </row>
    <row r="48" spans="2:14" ht="15" customHeight="1" thickBot="1" x14ac:dyDescent="0.3">
      <c r="B48" s="173"/>
      <c r="C48" s="175"/>
      <c r="D48" s="175"/>
      <c r="E48" s="193"/>
      <c r="F48" s="175"/>
      <c r="G48" s="1238" t="s">
        <v>126</v>
      </c>
      <c r="H48" s="1239"/>
      <c r="I48" s="1239"/>
      <c r="J48" s="1239"/>
      <c r="K48" s="1239"/>
      <c r="L48" s="1239"/>
      <c r="M48" s="1240">
        <f>SUM(M45:N47)</f>
        <v>105652</v>
      </c>
      <c r="N48" s="1241"/>
    </row>
    <row r="49" spans="2:14" ht="9.9499999999999993" customHeight="1" thickBot="1" x14ac:dyDescent="0.3">
      <c r="B49" s="173"/>
      <c r="C49" s="175"/>
      <c r="D49" s="175"/>
      <c r="E49" s="193"/>
      <c r="F49" s="175"/>
      <c r="G49" s="176"/>
      <c r="H49" s="176"/>
      <c r="I49" s="176"/>
      <c r="J49" s="176"/>
      <c r="K49" s="176"/>
      <c r="L49" s="176"/>
      <c r="M49" s="155"/>
      <c r="N49" s="174"/>
    </row>
    <row r="50" spans="2:14" x14ac:dyDescent="0.25">
      <c r="B50" s="196" t="s">
        <v>131</v>
      </c>
      <c r="C50" s="1242" t="s">
        <v>132</v>
      </c>
      <c r="D50" s="1242"/>
      <c r="E50" s="1242"/>
      <c r="F50" s="1242"/>
      <c r="G50" s="1242"/>
      <c r="H50" s="1242"/>
      <c r="I50" s="1242"/>
      <c r="J50" s="1242"/>
      <c r="K50" s="1242"/>
      <c r="L50" s="1242"/>
      <c r="M50" s="1242"/>
      <c r="N50" s="1243"/>
    </row>
    <row r="51" spans="2:14" ht="30" customHeight="1" x14ac:dyDescent="0.25">
      <c r="B51" s="195">
        <v>3.1</v>
      </c>
      <c r="C51" s="917" t="s">
        <v>133</v>
      </c>
      <c r="D51" s="918"/>
      <c r="E51" s="919" t="str">
        <f>VLOOKUP(J51,PRECIOS!$B$3:$D$3651,2,FALSE)</f>
        <v>PLASTICO NEGRO CALIBRE 6</v>
      </c>
      <c r="F51" s="919"/>
      <c r="G51" s="919"/>
      <c r="H51" s="181" t="s">
        <v>9</v>
      </c>
      <c r="I51" s="181">
        <v>10</v>
      </c>
      <c r="J51" s="187">
        <v>7556</v>
      </c>
      <c r="K51" s="870">
        <f>VLOOKUP(J51,PRECIOS!$B$3:$D$3651,3,FALSE)</f>
        <v>1312</v>
      </c>
      <c r="L51" s="870"/>
      <c r="M51" s="871">
        <f>ROUND(I51*K51,0)</f>
        <v>13120</v>
      </c>
      <c r="N51" s="872"/>
    </row>
    <row r="52" spans="2:14" ht="30" customHeight="1" x14ac:dyDescent="0.25">
      <c r="B52" s="1269">
        <v>3.2</v>
      </c>
      <c r="C52" s="1271" t="s">
        <v>129</v>
      </c>
      <c r="D52" s="1272"/>
      <c r="E52" s="915" t="str">
        <f>VLOOKUP(J52,PRECIOS!$B$3:$D$3651,2,FALSE)</f>
        <v>CARRETILLA  RUEDA NEUMATICA PLATON METALICO CAPACIDAD CINCO PIES CUBICOS MANGO MADERA TIPO BUGGY</v>
      </c>
      <c r="F52" s="915"/>
      <c r="G52" s="915"/>
      <c r="H52" s="181" t="s">
        <v>8</v>
      </c>
      <c r="I52" s="181">
        <v>1</v>
      </c>
      <c r="J52" s="187">
        <v>7812</v>
      </c>
      <c r="K52" s="870">
        <f>VLOOKUP(J52,PRECIOS!$B$3:$D$3651,3,FALSE)</f>
        <v>201100</v>
      </c>
      <c r="L52" s="870"/>
      <c r="M52" s="871">
        <f t="shared" ref="M52:M53" si="1">ROUND(I52*K52,0)</f>
        <v>201100</v>
      </c>
      <c r="N52" s="872"/>
    </row>
    <row r="53" spans="2:14" ht="15" customHeight="1" x14ac:dyDescent="0.25">
      <c r="B53" s="1269"/>
      <c r="C53" s="920"/>
      <c r="D53" s="921"/>
      <c r="E53" s="915" t="str">
        <f>VLOOKUP(J53,PRECIOS!$B$3:$D$3651,2,FALSE)</f>
        <v>PALA REDONDA No.  2 CON CABO</v>
      </c>
      <c r="F53" s="915"/>
      <c r="G53" s="915"/>
      <c r="H53" s="181" t="s">
        <v>8</v>
      </c>
      <c r="I53" s="181">
        <v>1</v>
      </c>
      <c r="J53" s="187">
        <v>9287</v>
      </c>
      <c r="K53" s="870">
        <f>VLOOKUP(J53,PRECIOS!$B$3:$D$3651,3,FALSE)</f>
        <v>19517</v>
      </c>
      <c r="L53" s="870"/>
      <c r="M53" s="871">
        <f t="shared" si="1"/>
        <v>19517</v>
      </c>
      <c r="N53" s="872"/>
    </row>
    <row r="54" spans="2:14" ht="30" customHeight="1" x14ac:dyDescent="0.25">
      <c r="B54" s="1269"/>
      <c r="C54" s="920"/>
      <c r="D54" s="921"/>
      <c r="E54" s="915" t="str">
        <f>VLOOKUP(J54,PRECIOS!$B$3:$D$3651,2,FALSE)</f>
        <v>CEPILLO INDUSTRIAL DE NYLON CON CABO DE 35CM A 42CM X 9CM X 17CM</v>
      </c>
      <c r="F54" s="915"/>
      <c r="G54" s="915"/>
      <c r="H54" s="181" t="s">
        <v>8</v>
      </c>
      <c r="I54" s="181">
        <v>1</v>
      </c>
      <c r="J54" s="187">
        <v>7811</v>
      </c>
      <c r="K54" s="870">
        <f>VLOOKUP(J54,PRECIOS!$B$3:$D$3651,3,FALSE)</f>
        <v>13978</v>
      </c>
      <c r="L54" s="870"/>
      <c r="M54" s="871">
        <f t="shared" ref="M54:M58" si="2">ROUND(I54*K54,0)</f>
        <v>13978</v>
      </c>
      <c r="N54" s="872"/>
    </row>
    <row r="55" spans="2:14" ht="15" customHeight="1" x14ac:dyDescent="0.25">
      <c r="B55" s="1269"/>
      <c r="C55" s="920"/>
      <c r="D55" s="921"/>
      <c r="E55" s="915" t="str">
        <f>VLOOKUP(J55,PRECIOS!$B$3:$D$3651,2,FALSE)</f>
        <v>BARRA DE 18LB CON PUNTA Y PALA 150CM X 10CM</v>
      </c>
      <c r="F55" s="915"/>
      <c r="G55" s="915"/>
      <c r="H55" s="181" t="s">
        <v>8</v>
      </c>
      <c r="I55" s="181">
        <v>1</v>
      </c>
      <c r="J55" s="187">
        <v>7813</v>
      </c>
      <c r="K55" s="870">
        <f>VLOOKUP(J55,PRECIOS!$B$3:$D$3651,3,FALSE)</f>
        <v>64260</v>
      </c>
      <c r="L55" s="870"/>
      <c r="M55" s="871">
        <f t="shared" si="2"/>
        <v>64260</v>
      </c>
      <c r="N55" s="872"/>
    </row>
    <row r="56" spans="2:14" ht="15" customHeight="1" x14ac:dyDescent="0.25">
      <c r="B56" s="1269"/>
      <c r="C56" s="920"/>
      <c r="D56" s="921"/>
      <c r="E56" s="915" t="str">
        <f>VLOOKUP(J56,PRECIOS!$B$3:$D$3651,2,FALSE)</f>
        <v>SERRUCHO DE 20" DIENTE ENDURECIDO</v>
      </c>
      <c r="F56" s="915"/>
      <c r="G56" s="915"/>
      <c r="H56" s="181" t="s">
        <v>8</v>
      </c>
      <c r="I56" s="181">
        <v>1</v>
      </c>
      <c r="J56" s="187">
        <v>7814</v>
      </c>
      <c r="K56" s="870">
        <f>VLOOKUP(J56,PRECIOS!$B$3:$D$3651,3,FALSE)</f>
        <v>37900</v>
      </c>
      <c r="L56" s="870"/>
      <c r="M56" s="871">
        <f t="shared" si="2"/>
        <v>37900</v>
      </c>
      <c r="N56" s="872"/>
    </row>
    <row r="57" spans="2:14" ht="15" customHeight="1" x14ac:dyDescent="0.25">
      <c r="B57" s="1269"/>
      <c r="C57" s="920"/>
      <c r="D57" s="921"/>
      <c r="E57" s="915" t="s">
        <v>134</v>
      </c>
      <c r="F57" s="915"/>
      <c r="G57" s="915"/>
      <c r="H57" s="181" t="s">
        <v>8</v>
      </c>
      <c r="I57" s="181">
        <v>1</v>
      </c>
      <c r="J57" s="187">
        <v>7815</v>
      </c>
      <c r="K57" s="870">
        <v>41900</v>
      </c>
      <c r="L57" s="870"/>
      <c r="M57" s="871">
        <f t="shared" si="2"/>
        <v>41900</v>
      </c>
      <c r="N57" s="872"/>
    </row>
    <row r="58" spans="2:14" ht="30" customHeight="1" thickBot="1" x14ac:dyDescent="0.3">
      <c r="B58" s="1270"/>
      <c r="C58" s="922"/>
      <c r="D58" s="923"/>
      <c r="E58" s="916" t="str">
        <f>VLOOKUP(J58,PRECIOS!$B$3:$D$3651,2,FALSE)</f>
        <v>BOLSA PARA BASURA TIPO INDUSTRIAL NEGRA DE 60 x 90 Cm CALIBRE 2 (PAQUETE DE 30 UNIDADES)</v>
      </c>
      <c r="F58" s="916"/>
      <c r="G58" s="916"/>
      <c r="H58" s="186" t="s">
        <v>8</v>
      </c>
      <c r="I58" s="186">
        <v>1</v>
      </c>
      <c r="J58" s="188">
        <v>9280</v>
      </c>
      <c r="K58" s="874">
        <f>VLOOKUP(J58,PRECIOS!$B$3:$D$3651,3,FALSE)</f>
        <v>10042</v>
      </c>
      <c r="L58" s="874"/>
      <c r="M58" s="875">
        <f t="shared" si="2"/>
        <v>10042</v>
      </c>
      <c r="N58" s="876"/>
    </row>
    <row r="59" spans="2:14" ht="15.75" thickBot="1" x14ac:dyDescent="0.3">
      <c r="B59" s="173"/>
      <c r="C59" s="175"/>
      <c r="D59" s="175"/>
      <c r="E59" s="193"/>
      <c r="F59" s="175"/>
      <c r="G59" s="1238" t="s">
        <v>126</v>
      </c>
      <c r="H59" s="1239"/>
      <c r="I59" s="1239"/>
      <c r="J59" s="1239"/>
      <c r="K59" s="1239"/>
      <c r="L59" s="1239"/>
      <c r="M59" s="1240">
        <f>SUM(M51:N58)</f>
        <v>401817</v>
      </c>
      <c r="N59" s="1241"/>
    </row>
    <row r="60" spans="2:14" ht="9.9499999999999993" customHeight="1" thickBot="1" x14ac:dyDescent="0.3">
      <c r="B60" s="173"/>
      <c r="C60" s="175"/>
      <c r="D60" s="175"/>
      <c r="E60" s="193"/>
      <c r="F60" s="175"/>
      <c r="G60" s="176"/>
      <c r="H60" s="176"/>
      <c r="I60" s="176"/>
      <c r="J60" s="176"/>
      <c r="K60" s="176"/>
      <c r="L60" s="176"/>
      <c r="M60" s="155"/>
      <c r="N60" s="174"/>
    </row>
    <row r="61" spans="2:14" x14ac:dyDescent="0.25">
      <c r="B61" s="196" t="s">
        <v>135</v>
      </c>
      <c r="C61" s="1242" t="s">
        <v>136</v>
      </c>
      <c r="D61" s="1242"/>
      <c r="E61" s="1242"/>
      <c r="F61" s="1242"/>
      <c r="G61" s="1242"/>
      <c r="H61" s="1242"/>
      <c r="I61" s="1242"/>
      <c r="J61" s="1242"/>
      <c r="K61" s="1242"/>
      <c r="L61" s="1242"/>
      <c r="M61" s="1242"/>
      <c r="N61" s="1243"/>
    </row>
    <row r="62" spans="2:14" x14ac:dyDescent="0.25">
      <c r="B62" s="913">
        <v>4.0999999999999996</v>
      </c>
      <c r="C62" s="869" t="s">
        <v>137</v>
      </c>
      <c r="D62" s="869"/>
      <c r="E62" s="915" t="str">
        <f>VLOOKUP(J62,PRECIOS!$B$3:$D$3651,2,FALSE)</f>
        <v>SEÑALIZACION TUBULAR COLOMBINA PLASTICA</v>
      </c>
      <c r="F62" s="915"/>
      <c r="G62" s="915"/>
      <c r="H62" s="181" t="s">
        <v>8</v>
      </c>
      <c r="I62" s="181">
        <v>1</v>
      </c>
      <c r="J62" s="187">
        <v>7554</v>
      </c>
      <c r="K62" s="870">
        <f>VLOOKUP(J62,PRECIOS!$B$3:$D$3651,3,FALSE)</f>
        <v>43962</v>
      </c>
      <c r="L62" s="870"/>
      <c r="M62" s="871">
        <f>ROUND(I62*K62,0)</f>
        <v>43962</v>
      </c>
      <c r="N62" s="872"/>
    </row>
    <row r="63" spans="2:14" ht="15.75" thickBot="1" x14ac:dyDescent="0.3">
      <c r="B63" s="914"/>
      <c r="C63" s="873"/>
      <c r="D63" s="873"/>
      <c r="E63" s="916" t="str">
        <f>VLOOKUP(J63,PRECIOS!$B$3:$D$3651,2,FALSE)</f>
        <v>POLISOMBRA 65% (1x7m) R-800 NEGRA</v>
      </c>
      <c r="F63" s="916"/>
      <c r="G63" s="916"/>
      <c r="H63" s="186" t="s">
        <v>9</v>
      </c>
      <c r="I63" s="186">
        <v>50</v>
      </c>
      <c r="J63" s="188">
        <v>7560</v>
      </c>
      <c r="K63" s="874">
        <f>VLOOKUP(J63,PRECIOS!$B$3:$D$3651,3,FALSE)</f>
        <v>1687</v>
      </c>
      <c r="L63" s="874"/>
      <c r="M63" s="875">
        <f t="shared" ref="M63" si="3">ROUND(I63*K63,0)</f>
        <v>84350</v>
      </c>
      <c r="N63" s="876"/>
    </row>
    <row r="64" spans="2:14" ht="15.75" thickBot="1" x14ac:dyDescent="0.3">
      <c r="B64" s="173"/>
      <c r="C64" s="175"/>
      <c r="D64" s="175"/>
      <c r="E64" s="193"/>
      <c r="F64" s="175"/>
      <c r="G64" s="1238" t="s">
        <v>126</v>
      </c>
      <c r="H64" s="1239"/>
      <c r="I64" s="1239"/>
      <c r="J64" s="1239"/>
      <c r="K64" s="1239"/>
      <c r="L64" s="1239"/>
      <c r="M64" s="1240">
        <f>SUM(M62:N63)</f>
        <v>128312</v>
      </c>
      <c r="N64" s="1241"/>
    </row>
    <row r="65" spans="2:14" ht="9.9499999999999993" customHeight="1" thickBot="1" x14ac:dyDescent="0.3">
      <c r="B65" s="173"/>
      <c r="C65" s="175"/>
      <c r="D65" s="175"/>
      <c r="E65" s="193"/>
      <c r="F65" s="175"/>
      <c r="G65" s="176"/>
      <c r="H65" s="176"/>
      <c r="I65" s="176"/>
      <c r="J65" s="176"/>
      <c r="K65" s="176"/>
      <c r="L65" s="176"/>
      <c r="M65" s="155"/>
      <c r="N65" s="174"/>
    </row>
    <row r="66" spans="2:14" x14ac:dyDescent="0.25">
      <c r="B66" s="184" t="s">
        <v>123</v>
      </c>
      <c r="C66" s="638" t="s">
        <v>138</v>
      </c>
      <c r="D66" s="638"/>
      <c r="E66" s="638"/>
      <c r="F66" s="638"/>
      <c r="G66" s="638"/>
      <c r="H66" s="638"/>
      <c r="I66" s="638"/>
      <c r="J66" s="638"/>
      <c r="K66" s="638"/>
      <c r="L66" s="638"/>
      <c r="M66" s="638"/>
      <c r="N66" s="639"/>
    </row>
    <row r="67" spans="2:14" ht="30" customHeight="1" thickBot="1" x14ac:dyDescent="0.3">
      <c r="B67" s="185">
        <v>5.0999999999999996</v>
      </c>
      <c r="C67" s="879" t="s">
        <v>139</v>
      </c>
      <c r="D67" s="880"/>
      <c r="E67" s="881" t="s">
        <v>140</v>
      </c>
      <c r="F67" s="882"/>
      <c r="G67" s="883"/>
      <c r="H67" s="186" t="s">
        <v>141</v>
      </c>
      <c r="I67" s="186">
        <v>0</v>
      </c>
      <c r="J67" s="197">
        <v>7573</v>
      </c>
      <c r="K67" s="874">
        <v>950000</v>
      </c>
      <c r="L67" s="874"/>
      <c r="M67" s="875">
        <f>K67*I67*K12</f>
        <v>0</v>
      </c>
      <c r="N67" s="876"/>
    </row>
    <row r="68" spans="2:14" ht="15.75" thickBot="1" x14ac:dyDescent="0.3">
      <c r="B68" s="884"/>
      <c r="C68" s="885"/>
      <c r="D68" s="885"/>
      <c r="E68" s="885"/>
      <c r="F68" s="885"/>
      <c r="G68" s="1238" t="s">
        <v>126</v>
      </c>
      <c r="H68" s="1239"/>
      <c r="I68" s="1239"/>
      <c r="J68" s="1239"/>
      <c r="K68" s="1239"/>
      <c r="L68" s="1239"/>
      <c r="M68" s="1240">
        <f>SUM(M67:M67)</f>
        <v>0</v>
      </c>
      <c r="N68" s="1241"/>
    </row>
    <row r="69" spans="2:14" ht="9.9499999999999993" customHeight="1" thickBot="1" x14ac:dyDescent="0.3">
      <c r="B69" s="173"/>
      <c r="C69" s="175"/>
      <c r="D69" s="175"/>
      <c r="E69" s="193"/>
      <c r="F69" s="175"/>
      <c r="G69" s="176"/>
      <c r="H69" s="176"/>
      <c r="I69" s="176"/>
      <c r="J69" s="176"/>
      <c r="K69" s="176"/>
      <c r="L69" s="176"/>
      <c r="M69" s="155"/>
      <c r="N69" s="174"/>
    </row>
    <row r="70" spans="2:14" ht="15" customHeight="1" thickBot="1" x14ac:dyDescent="0.3">
      <c r="B70" s="1232" t="s">
        <v>142</v>
      </c>
      <c r="C70" s="1233"/>
      <c r="D70" s="1233"/>
      <c r="E70" s="1233"/>
      <c r="F70" s="1233"/>
      <c r="G70" s="1233"/>
      <c r="H70" s="1233"/>
      <c r="I70" s="1233"/>
      <c r="J70" s="1233"/>
      <c r="K70" s="1233"/>
      <c r="L70" s="1233"/>
      <c r="M70" s="1230">
        <f>M68+M64+M48+M59+M42</f>
        <v>757781</v>
      </c>
      <c r="N70" s="1231"/>
    </row>
    <row r="71" spans="2:14" ht="9.9499999999999993" customHeight="1" x14ac:dyDescent="0.25">
      <c r="B71" s="173"/>
      <c r="C71" s="175"/>
      <c r="D71" s="175"/>
      <c r="E71" s="193"/>
      <c r="F71" s="175"/>
      <c r="G71" s="176"/>
      <c r="H71" s="176"/>
      <c r="I71" s="176"/>
      <c r="J71" s="176"/>
      <c r="K71" s="176"/>
      <c r="L71" s="176"/>
      <c r="M71" s="155"/>
      <c r="N71" s="174"/>
    </row>
    <row r="72" spans="2:14" x14ac:dyDescent="0.25">
      <c r="B72" s="1310" t="s">
        <v>143</v>
      </c>
      <c r="C72" s="1311"/>
      <c r="D72" s="1311"/>
      <c r="E72" s="1311"/>
      <c r="F72" s="1311"/>
      <c r="G72" s="1311"/>
      <c r="H72" s="1311"/>
      <c r="I72" s="1311"/>
      <c r="J72" s="1311"/>
      <c r="K72" s="1311"/>
      <c r="L72" s="1311"/>
      <c r="M72" s="1311"/>
      <c r="N72" s="1312"/>
    </row>
    <row r="73" spans="2:14" ht="15" customHeight="1" x14ac:dyDescent="0.25">
      <c r="B73" s="1315" t="s">
        <v>100</v>
      </c>
      <c r="C73" s="1316"/>
      <c r="D73" s="1316"/>
      <c r="E73" s="1316"/>
      <c r="F73" s="1316"/>
      <c r="G73" s="1317"/>
      <c r="H73" s="312" t="s">
        <v>7</v>
      </c>
      <c r="I73" s="312" t="s">
        <v>101</v>
      </c>
      <c r="J73" s="313" t="s">
        <v>14</v>
      </c>
      <c r="K73" s="1318" t="s">
        <v>115</v>
      </c>
      <c r="L73" s="1319"/>
      <c r="M73" s="1313" t="s">
        <v>116</v>
      </c>
      <c r="N73" s="1314"/>
    </row>
    <row r="74" spans="2:14" x14ac:dyDescent="0.25">
      <c r="B74" s="172" t="s">
        <v>144</v>
      </c>
      <c r="C74" s="966" t="s">
        <v>145</v>
      </c>
      <c r="D74" s="966"/>
      <c r="E74" s="966"/>
      <c r="F74" s="966"/>
      <c r="G74" s="966"/>
      <c r="H74" s="966"/>
      <c r="I74" s="966"/>
      <c r="J74" s="966"/>
      <c r="K74" s="966"/>
      <c r="L74" s="966"/>
      <c r="M74" s="966"/>
      <c r="N74" s="967"/>
    </row>
    <row r="75" spans="2:14" ht="15" customHeight="1" x14ac:dyDescent="0.25">
      <c r="B75" s="178">
        <v>1.01</v>
      </c>
      <c r="C75" s="917" t="str">
        <f>VLOOKUP(J75,PRECIOS!$B$3:$D$3651,2,FALSE)</f>
        <v>BOTIQUIN PRIMEROS AUXILIOS CON MEDICAMENTOS DE 22CM X 27CM</v>
      </c>
      <c r="D75" s="934"/>
      <c r="E75" s="934"/>
      <c r="F75" s="934"/>
      <c r="G75" s="918"/>
      <c r="H75" s="181">
        <v>1</v>
      </c>
      <c r="I75" s="181" t="s">
        <v>8</v>
      </c>
      <c r="J75" s="211">
        <v>7569</v>
      </c>
      <c r="K75" s="935">
        <f>VLOOKUP(J75,PRECIOS!$B$3:$D$3651,3,FALSE)</f>
        <v>51308</v>
      </c>
      <c r="L75" s="936"/>
      <c r="M75" s="1277">
        <f>K75*H75</f>
        <v>51308</v>
      </c>
      <c r="N75" s="1278"/>
    </row>
    <row r="76" spans="2:14" ht="15" customHeight="1" x14ac:dyDescent="0.25">
      <c r="B76" s="178">
        <f>B75+0.01</f>
        <v>1.02</v>
      </c>
      <c r="C76" s="917" t="str">
        <f>VLOOKUP(J76,PRECIOS!$B$3:$D$3651,2,FALSE)</f>
        <v>CAMILLA MADERA PRIMEROS AUXILIOS INMOVILIZADOR CABEZA</v>
      </c>
      <c r="D76" s="934"/>
      <c r="E76" s="934"/>
      <c r="F76" s="934"/>
      <c r="G76" s="918"/>
      <c r="H76" s="181">
        <v>1</v>
      </c>
      <c r="I76" s="181" t="s">
        <v>8</v>
      </c>
      <c r="J76" s="187">
        <v>7818</v>
      </c>
      <c r="K76" s="935">
        <f>VLOOKUP(J76,PRECIOS!$B$3:$D$3651,3,FALSE)</f>
        <v>205195</v>
      </c>
      <c r="L76" s="936"/>
      <c r="M76" s="1277">
        <f t="shared" ref="M76:M90" si="4">K76*H76</f>
        <v>205195</v>
      </c>
      <c r="N76" s="1278"/>
    </row>
    <row r="77" spans="2:14" ht="15" customHeight="1" x14ac:dyDescent="0.25">
      <c r="B77" s="178">
        <f t="shared" ref="B77:B79" si="5">B76+0.01</f>
        <v>1.03</v>
      </c>
      <c r="C77" s="917" t="str">
        <f>VLOOKUP(J77,PRECIOS!$B$3:$D$3651,2,FALSE)</f>
        <v>EXTINTOR POLVO QUIMICO SECO DE 20LB TIPO ABC METALICO CON GANCHO Y AVISO</v>
      </c>
      <c r="D77" s="934"/>
      <c r="E77" s="934"/>
      <c r="F77" s="934"/>
      <c r="G77" s="918"/>
      <c r="H77" s="181">
        <v>1</v>
      </c>
      <c r="I77" s="181" t="s">
        <v>8</v>
      </c>
      <c r="J77" s="187">
        <v>7819</v>
      </c>
      <c r="K77" s="935">
        <f>VLOOKUP(J77,PRECIOS!$B$3:$D$3651,3,FALSE)</f>
        <v>56287</v>
      </c>
      <c r="L77" s="936"/>
      <c r="M77" s="1277">
        <f t="shared" si="4"/>
        <v>56287</v>
      </c>
      <c r="N77" s="1278"/>
    </row>
    <row r="78" spans="2:14" ht="15" customHeight="1" x14ac:dyDescent="0.25">
      <c r="B78" s="178">
        <f t="shared" si="5"/>
        <v>1.04</v>
      </c>
      <c r="C78" s="917" t="str">
        <f>VLOOKUP(J78,PRECIOS!$B$3:$D$3651,2,FALSE)</f>
        <v>BOTA CUERO LISA NEGRA SEGURIDAD PUNTERA DE ACERO</v>
      </c>
      <c r="D78" s="934"/>
      <c r="E78" s="934"/>
      <c r="F78" s="934"/>
      <c r="G78" s="918"/>
      <c r="H78" s="181">
        <v>5</v>
      </c>
      <c r="I78" s="181" t="s">
        <v>146</v>
      </c>
      <c r="J78" s="187">
        <v>7822</v>
      </c>
      <c r="K78" s="935">
        <f>VLOOKUP(J78,PRECIOS!$B$3:$D$3651,3,FALSE)</f>
        <v>45101</v>
      </c>
      <c r="L78" s="936"/>
      <c r="M78" s="1277">
        <f t="shared" si="4"/>
        <v>225505</v>
      </c>
      <c r="N78" s="1278"/>
    </row>
    <row r="79" spans="2:14" ht="15" customHeight="1" x14ac:dyDescent="0.25">
      <c r="B79" s="178">
        <f t="shared" si="5"/>
        <v>1.05</v>
      </c>
      <c r="C79" s="917" t="str">
        <f>VLOOKUP(J79,PRECIOS!$B$3:$D$3651,2,FALSE)</f>
        <v>BOTA DE CAUCHO, CINTA AMARILLA, PUNTERA Y PLANTILLA EN ACERO</v>
      </c>
      <c r="D79" s="934"/>
      <c r="E79" s="934"/>
      <c r="F79" s="934"/>
      <c r="G79" s="918"/>
      <c r="H79" s="181">
        <v>5</v>
      </c>
      <c r="I79" s="181" t="s">
        <v>146</v>
      </c>
      <c r="J79" s="187">
        <v>7823</v>
      </c>
      <c r="K79" s="935">
        <f>VLOOKUP(J79,PRECIOS!$B$3:$D$3651,3,FALSE)</f>
        <v>105910</v>
      </c>
      <c r="L79" s="936"/>
      <c r="M79" s="1277">
        <f t="shared" si="4"/>
        <v>529550</v>
      </c>
      <c r="N79" s="1278"/>
    </row>
    <row r="80" spans="2:14" ht="15" customHeight="1" x14ac:dyDescent="0.25">
      <c r="B80" s="178">
        <v>2.0099999999999998</v>
      </c>
      <c r="C80" s="917" t="str">
        <f>VLOOKUP(J80,PRECIOS!$B$3:$D$3651,2,FALSE)</f>
        <v>PROTECTOR AUDITIVO TIPO TAPON INSERCION EN SILICONA CON CORDEL EN ESTUCHE</v>
      </c>
      <c r="D80" s="934"/>
      <c r="E80" s="934"/>
      <c r="F80" s="934"/>
      <c r="G80" s="918"/>
      <c r="H80" s="181">
        <v>9</v>
      </c>
      <c r="I80" s="181" t="s">
        <v>146</v>
      </c>
      <c r="J80" s="187">
        <v>7827</v>
      </c>
      <c r="K80" s="935">
        <f>VLOOKUP(J80,PRECIOS!$B$3:$D$3651,3,FALSE)</f>
        <v>2023</v>
      </c>
      <c r="L80" s="936"/>
      <c r="M80" s="1277">
        <f t="shared" si="4"/>
        <v>18207</v>
      </c>
      <c r="N80" s="1278"/>
    </row>
    <row r="81" spans="2:14" ht="30" customHeight="1" x14ac:dyDescent="0.25">
      <c r="B81" s="178">
        <f>B80+0.01</f>
        <v>2.0199999999999996</v>
      </c>
      <c r="C81" s="917" t="str">
        <f>VLOOKUP(J81,PRECIOS!$B$3:$D$3651,2,FALSE)</f>
        <v>ARNES MULTIPROPOSITO CON ESLINGA - 4 ANILLOS - PARA RESTRICCION Y DETENCION DE CAIDAS CON PUNTO FIJO</v>
      </c>
      <c r="D81" s="934"/>
      <c r="E81" s="934"/>
      <c r="F81" s="934"/>
      <c r="G81" s="918"/>
      <c r="H81" s="181">
        <v>2</v>
      </c>
      <c r="I81" s="181" t="s">
        <v>8</v>
      </c>
      <c r="J81" s="187">
        <v>7836</v>
      </c>
      <c r="K81" s="935">
        <f>VLOOKUP(J81,PRECIOS!$B$3:$D$3651,3,FALSE)</f>
        <v>140000</v>
      </c>
      <c r="L81" s="936"/>
      <c r="M81" s="1277">
        <f t="shared" si="4"/>
        <v>280000</v>
      </c>
      <c r="N81" s="1278"/>
    </row>
    <row r="82" spans="2:14" ht="15" customHeight="1" x14ac:dyDescent="0.25">
      <c r="B82" s="178">
        <f t="shared" ref="B82:B86" si="6">B81+0.01</f>
        <v>2.0299999999999994</v>
      </c>
      <c r="C82" s="917" t="str">
        <f>VLOOKUP(J82,PRECIOS!$B$3:$D$3651,2,FALSE)</f>
        <v>OVEROL EN DRILL DOS PIEZAS, CAMISA Y PANTALÓN</v>
      </c>
      <c r="D82" s="934"/>
      <c r="E82" s="934"/>
      <c r="F82" s="934"/>
      <c r="G82" s="918"/>
      <c r="H82" s="181">
        <v>10</v>
      </c>
      <c r="I82" s="181" t="s">
        <v>8</v>
      </c>
      <c r="J82" s="187">
        <v>9286</v>
      </c>
      <c r="K82" s="935">
        <f>VLOOKUP(J82,PRECIOS!$B$3:$D$3651,3,FALSE)</f>
        <v>44500</v>
      </c>
      <c r="L82" s="936"/>
      <c r="M82" s="1277">
        <f t="shared" si="4"/>
        <v>445000</v>
      </c>
      <c r="N82" s="1278"/>
    </row>
    <row r="83" spans="2:14" ht="15" customHeight="1" x14ac:dyDescent="0.25">
      <c r="B83" s="178">
        <f t="shared" si="6"/>
        <v>2.0399999999999991</v>
      </c>
      <c r="C83" s="917" t="str">
        <f>VLOOKUP(J83,PRECIOS!$B$3:$D$3651,2,FALSE)</f>
        <v>GUANTE CARNAZA REFORZADO EN CARNAZA LARGO</v>
      </c>
      <c r="D83" s="934"/>
      <c r="E83" s="934"/>
      <c r="F83" s="934"/>
      <c r="G83" s="918"/>
      <c r="H83" s="181">
        <v>5</v>
      </c>
      <c r="I83" s="181" t="s">
        <v>146</v>
      </c>
      <c r="J83" s="187">
        <v>7846</v>
      </c>
      <c r="K83" s="935">
        <f>VLOOKUP(J83,PRECIOS!$B$3:$D$3651,3,FALSE)</f>
        <v>7735</v>
      </c>
      <c r="L83" s="936"/>
      <c r="M83" s="1277">
        <f t="shared" si="4"/>
        <v>38675</v>
      </c>
      <c r="N83" s="1278"/>
    </row>
    <row r="84" spans="2:14" ht="15" customHeight="1" x14ac:dyDescent="0.25">
      <c r="B84" s="178">
        <f t="shared" si="6"/>
        <v>2.0499999999999989</v>
      </c>
      <c r="C84" s="917" t="str">
        <f>VLOOKUP(J84,PRECIOS!$B$3:$D$3651,2,FALSE)</f>
        <v>GUANTES DE VAQUETA</v>
      </c>
      <c r="D84" s="934"/>
      <c r="E84" s="934"/>
      <c r="F84" s="934"/>
      <c r="G84" s="918"/>
      <c r="H84" s="181">
        <v>5</v>
      </c>
      <c r="I84" s="181" t="s">
        <v>8</v>
      </c>
      <c r="J84" s="187">
        <v>7578</v>
      </c>
      <c r="K84" s="935">
        <f>VLOOKUP(J84,PRECIOS!$B$3:$D$3651,3,FALSE)</f>
        <v>5831</v>
      </c>
      <c r="L84" s="936"/>
      <c r="M84" s="1277">
        <f t="shared" si="4"/>
        <v>29155</v>
      </c>
      <c r="N84" s="1278"/>
    </row>
    <row r="85" spans="2:14" ht="15" customHeight="1" x14ac:dyDescent="0.25">
      <c r="B85" s="178">
        <f t="shared" si="6"/>
        <v>2.0599999999999987</v>
      </c>
      <c r="C85" s="917" t="str">
        <f>VLOOKUP(J85,PRECIOS!$B$3:$D$3651,2,FALSE)</f>
        <v>GUANTE CAUCHO NEGRO CORRUGADO CALIBRE 35</v>
      </c>
      <c r="D85" s="934"/>
      <c r="E85" s="934"/>
      <c r="F85" s="934"/>
      <c r="G85" s="918"/>
      <c r="H85" s="181">
        <v>5</v>
      </c>
      <c r="I85" s="181" t="s">
        <v>146</v>
      </c>
      <c r="J85" s="187">
        <v>9283</v>
      </c>
      <c r="K85" s="935">
        <f>VLOOKUP(J85,PRECIOS!$B$3:$D$3651,3,FALSE)</f>
        <v>4641</v>
      </c>
      <c r="L85" s="936"/>
      <c r="M85" s="1277">
        <f t="shared" si="4"/>
        <v>23205</v>
      </c>
      <c r="N85" s="1278"/>
    </row>
    <row r="86" spans="2:14" ht="15" customHeight="1" x14ac:dyDescent="0.25">
      <c r="B86" s="178">
        <f t="shared" si="6"/>
        <v>2.0699999999999985</v>
      </c>
      <c r="C86" s="917" t="str">
        <f>VLOOKUP(J86,PRECIOS!$B$3:$D$3651,2,FALSE)</f>
        <v>GUANTE NITRILO 13" RESISTENTE CONTRA QUIMICOS COMBUSTIBLES SOLVENTES GRASAS</v>
      </c>
      <c r="D86" s="934"/>
      <c r="E86" s="934"/>
      <c r="F86" s="934"/>
      <c r="G86" s="918"/>
      <c r="H86" s="181">
        <v>5</v>
      </c>
      <c r="I86" s="181" t="s">
        <v>146</v>
      </c>
      <c r="J86" s="187">
        <v>7844</v>
      </c>
      <c r="K86" s="935">
        <f>VLOOKUP(J86,PRECIOS!$B$3:$D$3651,3,FALSE)</f>
        <v>7021</v>
      </c>
      <c r="L86" s="936"/>
      <c r="M86" s="1277">
        <f t="shared" si="4"/>
        <v>35105</v>
      </c>
      <c r="N86" s="1278"/>
    </row>
    <row r="87" spans="2:14" x14ac:dyDescent="0.25">
      <c r="B87" s="314"/>
      <c r="C87" s="315" t="s">
        <v>147</v>
      </c>
      <c r="D87" s="316"/>
      <c r="E87" s="317"/>
      <c r="F87" s="318"/>
      <c r="G87" s="319"/>
      <c r="H87" s="320"/>
      <c r="I87" s="321"/>
      <c r="J87" s="1285"/>
      <c r="K87" s="1286"/>
      <c r="L87" s="1287"/>
      <c r="M87" s="1285"/>
      <c r="N87" s="1288"/>
    </row>
    <row r="88" spans="2:14" ht="15" customHeight="1" x14ac:dyDescent="0.25">
      <c r="B88" s="178">
        <f>B86+0.01</f>
        <v>2.0799999999999983</v>
      </c>
      <c r="C88" s="917" t="str">
        <f>VLOOKUP(J88,PRECIOS!$B$3:$D$3651,2,FALSE)</f>
        <v>EXÁMEN MÉDICO OCUPACIONAL DE INGRESO O RETIRO</v>
      </c>
      <c r="D88" s="934"/>
      <c r="E88" s="934"/>
      <c r="F88" s="934"/>
      <c r="G88" s="918"/>
      <c r="H88" s="181">
        <v>12</v>
      </c>
      <c r="I88" s="181" t="s">
        <v>8</v>
      </c>
      <c r="J88" s="187">
        <v>7904</v>
      </c>
      <c r="K88" s="935">
        <f>VLOOKUP(J88,PRECIOS!$B$3:$D$3651,3,FALSE)</f>
        <v>28000</v>
      </c>
      <c r="L88" s="936"/>
      <c r="M88" s="1277">
        <f t="shared" si="4"/>
        <v>336000</v>
      </c>
      <c r="N88" s="1278"/>
    </row>
    <row r="89" spans="2:14" ht="15" customHeight="1" x14ac:dyDescent="0.25">
      <c r="B89" s="178">
        <f>B88+0.01</f>
        <v>2.0899999999999981</v>
      </c>
      <c r="C89" s="917" t="str">
        <f>VLOOKUP(J89,PRECIOS!$B$3:$D$3651,2,FALSE)</f>
        <v>EXAMEN DE AUDIOMETRÍA DE INGRESO O EGRESO</v>
      </c>
      <c r="D89" s="934"/>
      <c r="E89" s="934"/>
      <c r="F89" s="934"/>
      <c r="G89" s="918"/>
      <c r="H89" s="181">
        <v>12</v>
      </c>
      <c r="I89" s="181" t="s">
        <v>8</v>
      </c>
      <c r="J89" s="187">
        <v>7906</v>
      </c>
      <c r="K89" s="935">
        <f>VLOOKUP(J89,PRECIOS!$B$3:$D$3651,3,FALSE)</f>
        <v>15500</v>
      </c>
      <c r="L89" s="936"/>
      <c r="M89" s="1277">
        <f t="shared" si="4"/>
        <v>186000</v>
      </c>
      <c r="N89" s="1278"/>
    </row>
    <row r="90" spans="2:14" ht="15" customHeight="1" thickBot="1" x14ac:dyDescent="0.3">
      <c r="B90" s="178">
        <f>B89+0.01</f>
        <v>2.0999999999999979</v>
      </c>
      <c r="C90" s="917" t="str">
        <f>VLOOKUP(J90,PRECIOS!$B$3:$D$3651,2,FALSE)</f>
        <v>EXAMEN DE OPTOMETRÍA DE INGRESO O EGRESO</v>
      </c>
      <c r="D90" s="934"/>
      <c r="E90" s="934"/>
      <c r="F90" s="934"/>
      <c r="G90" s="918"/>
      <c r="H90" s="181">
        <v>12</v>
      </c>
      <c r="I90" s="181" t="s">
        <v>8</v>
      </c>
      <c r="J90" s="187">
        <v>7908</v>
      </c>
      <c r="K90" s="935">
        <f>VLOOKUP(J90,PRECIOS!$B$3:$D$3651,3,FALSE)</f>
        <v>20000</v>
      </c>
      <c r="L90" s="936"/>
      <c r="M90" s="1277">
        <f t="shared" si="4"/>
        <v>240000</v>
      </c>
      <c r="N90" s="1278"/>
    </row>
    <row r="91" spans="2:14" ht="15.75" thickBot="1" x14ac:dyDescent="0.3">
      <c r="B91" s="212"/>
      <c r="C91" s="213"/>
      <c r="D91" s="213"/>
      <c r="E91" s="214"/>
      <c r="F91" s="213"/>
      <c r="G91" s="1273" t="s">
        <v>148</v>
      </c>
      <c r="H91" s="1273"/>
      <c r="I91" s="1273"/>
      <c r="J91" s="1273"/>
      <c r="K91" s="1273"/>
      <c r="L91" s="1274"/>
      <c r="M91" s="1275">
        <f>SUM(M75:N90)</f>
        <v>2699192</v>
      </c>
      <c r="N91" s="1276"/>
    </row>
    <row r="92" spans="2:14" ht="9.9499999999999993" customHeight="1" x14ac:dyDescent="0.25">
      <c r="B92" s="173"/>
      <c r="C92" s="175"/>
      <c r="D92" s="175"/>
      <c r="E92" s="193"/>
      <c r="F92" s="175"/>
      <c r="G92" s="963"/>
      <c r="H92" s="963"/>
      <c r="I92" s="963"/>
      <c r="J92" s="963"/>
      <c r="K92" s="963"/>
      <c r="L92" s="963"/>
      <c r="M92" s="964"/>
      <c r="N92" s="965"/>
    </row>
    <row r="93" spans="2:14" ht="30" customHeight="1" x14ac:dyDescent="0.25">
      <c r="B93" s="1282" t="s">
        <v>149</v>
      </c>
      <c r="C93" s="1283"/>
      <c r="D93" s="1283"/>
      <c r="E93" s="1283"/>
      <c r="F93" s="1283"/>
      <c r="G93" s="1283"/>
      <c r="H93" s="1283"/>
      <c r="I93" s="1283"/>
      <c r="J93" s="1283"/>
      <c r="K93" s="1283"/>
      <c r="L93" s="1283"/>
      <c r="M93" s="1283"/>
      <c r="N93" s="1284"/>
    </row>
    <row r="94" spans="2:14" ht="9.9499999999999993" customHeight="1" thickBot="1" x14ac:dyDescent="0.3">
      <c r="B94" s="173"/>
      <c r="C94" s="179"/>
      <c r="D94" s="179"/>
      <c r="E94" s="194"/>
      <c r="F94" s="179"/>
      <c r="G94" s="177"/>
      <c r="H94" s="179"/>
      <c r="I94" s="179"/>
      <c r="J94" s="179"/>
      <c r="K94" s="179"/>
      <c r="L94" s="179"/>
      <c r="M94" s="179"/>
      <c r="N94" s="180"/>
    </row>
    <row r="95" spans="2:14" ht="15" customHeight="1" x14ac:dyDescent="0.25">
      <c r="B95" s="1244" t="s">
        <v>150</v>
      </c>
      <c r="C95" s="1245"/>
      <c r="D95" s="1245"/>
      <c r="E95" s="1245"/>
      <c r="F95" s="1245"/>
      <c r="G95" s="1245"/>
      <c r="H95" s="1245"/>
      <c r="I95" s="1245"/>
      <c r="J95" s="1245"/>
      <c r="K95" s="1245"/>
      <c r="L95" s="1245"/>
      <c r="M95" s="1245"/>
      <c r="N95" s="1246"/>
    </row>
    <row r="96" spans="2:14" ht="15.75" customHeight="1" thickBot="1" x14ac:dyDescent="0.3">
      <c r="B96" s="1224" t="s">
        <v>100</v>
      </c>
      <c r="C96" s="1225"/>
      <c r="D96" s="1226"/>
      <c r="E96" s="1227" t="s">
        <v>114</v>
      </c>
      <c r="F96" s="1225"/>
      <c r="G96" s="1226"/>
      <c r="H96" s="322" t="s">
        <v>6</v>
      </c>
      <c r="I96" s="322" t="s">
        <v>7</v>
      </c>
      <c r="J96" s="323" t="s">
        <v>14</v>
      </c>
      <c r="K96" s="1228" t="s">
        <v>115</v>
      </c>
      <c r="L96" s="1229"/>
      <c r="M96" s="1247" t="s">
        <v>116</v>
      </c>
      <c r="N96" s="1248"/>
    </row>
    <row r="97" spans="2:14" x14ac:dyDescent="0.25">
      <c r="B97" s="170" t="s">
        <v>151</v>
      </c>
      <c r="C97" s="1307" t="s">
        <v>152</v>
      </c>
      <c r="D97" s="1307"/>
      <c r="E97" s="1307"/>
      <c r="F97" s="1307"/>
      <c r="G97" s="1307"/>
      <c r="H97" s="1307"/>
      <c r="I97" s="1307"/>
      <c r="J97" s="1307"/>
      <c r="K97" s="1307"/>
      <c r="L97" s="1307"/>
      <c r="M97" s="1307"/>
      <c r="N97" s="1308"/>
    </row>
    <row r="98" spans="2:14" ht="15" customHeight="1" x14ac:dyDescent="0.25">
      <c r="B98" s="928">
        <v>1.1000000000000001</v>
      </c>
      <c r="C98" s="969" t="s">
        <v>153</v>
      </c>
      <c r="D98" s="971"/>
      <c r="E98" s="915" t="str">
        <f>VLOOKUP(J98,PRECIOS!$B$3:$D$3651,2,FALSE)</f>
        <v>SEÑALIZACION TUBULAR COLOMBINA PLASTICA</v>
      </c>
      <c r="F98" s="915"/>
      <c r="G98" s="915"/>
      <c r="H98" s="181" t="s">
        <v>8</v>
      </c>
      <c r="I98" s="181">
        <v>1</v>
      </c>
      <c r="J98" s="187">
        <v>7554</v>
      </c>
      <c r="K98" s="870">
        <f>VLOOKUP(J98,PRECIOS!$B$3:$D$3651,3,FALSE)</f>
        <v>43962</v>
      </c>
      <c r="L98" s="870"/>
      <c r="M98" s="871">
        <f t="shared" ref="M98:M101" si="7">ROUND(I98*K98,0)</f>
        <v>43962</v>
      </c>
      <c r="N98" s="872"/>
    </row>
    <row r="99" spans="2:14" x14ac:dyDescent="0.25">
      <c r="B99" s="1309"/>
      <c r="C99" s="972"/>
      <c r="D99" s="974"/>
      <c r="E99" s="915" t="str">
        <f>VLOOKUP(J99,PRECIOS!$B$3:$D$3651,2,FALSE)</f>
        <v>CINTA PARA SEÑALIZACION DE 500MT X 4" PELIGRO CALIBRE 3.5</v>
      </c>
      <c r="F99" s="915"/>
      <c r="G99" s="915"/>
      <c r="H99" s="181" t="s">
        <v>8</v>
      </c>
      <c r="I99" s="181">
        <v>1</v>
      </c>
      <c r="J99" s="187">
        <v>7850</v>
      </c>
      <c r="K99" s="870">
        <f>VLOOKUP(J99,PRECIOS!$B$3:$D$3651,3,FALSE)</f>
        <v>24285</v>
      </c>
      <c r="L99" s="870"/>
      <c r="M99" s="871">
        <f t="shared" si="7"/>
        <v>24285</v>
      </c>
      <c r="N99" s="872"/>
    </row>
    <row r="100" spans="2:14" ht="30" customHeight="1" x14ac:dyDescent="0.25">
      <c r="B100" s="928">
        <v>1.2</v>
      </c>
      <c r="C100" s="969" t="s">
        <v>154</v>
      </c>
      <c r="D100" s="971"/>
      <c r="E100" s="915" t="str">
        <f>VLOOKUP(J100,PRECIOS!$B$3:$D$3651,2,FALSE)</f>
        <v>SEÑAL EN POLIESTIRENO (30cm x 20cm) FOTOLUMINISCENTE - NORMA NTC - ISO</v>
      </c>
      <c r="F100" s="915"/>
      <c r="G100" s="915"/>
      <c r="H100" s="181" t="s">
        <v>8</v>
      </c>
      <c r="I100" s="181">
        <v>1</v>
      </c>
      <c r="J100" s="187">
        <v>9985</v>
      </c>
      <c r="K100" s="870">
        <f>VLOOKUP(J100,PRECIOS!$B$3:$D$3651,3,FALSE)</f>
        <v>68425</v>
      </c>
      <c r="L100" s="870"/>
      <c r="M100" s="871">
        <f t="shared" si="7"/>
        <v>68425</v>
      </c>
      <c r="N100" s="872"/>
    </row>
    <row r="101" spans="2:14" ht="30" customHeight="1" x14ac:dyDescent="0.25">
      <c r="B101" s="1309"/>
      <c r="C101" s="972"/>
      <c r="D101" s="974"/>
      <c r="E101" s="915" t="str">
        <f>VLOOKUP(J101,PRECIOS!$B$3:$D$3651,2,FALSE)</f>
        <v>SEÑAL EN POLIESTRIENO (30cm x 45cm) REFLECTIVO GRADO INGENIERÍA - NORMA ISO</v>
      </c>
      <c r="F101" s="915"/>
      <c r="G101" s="915"/>
      <c r="H101" s="181" t="s">
        <v>8</v>
      </c>
      <c r="I101" s="181">
        <v>1</v>
      </c>
      <c r="J101" s="187">
        <v>9986</v>
      </c>
      <c r="K101" s="870">
        <f>VLOOKUP(J101,PRECIOS!$B$3:$D$3651,3,FALSE)</f>
        <v>78838</v>
      </c>
      <c r="L101" s="870"/>
      <c r="M101" s="871">
        <f t="shared" si="7"/>
        <v>78838</v>
      </c>
      <c r="N101" s="872"/>
    </row>
    <row r="102" spans="2:14" ht="15" customHeight="1" x14ac:dyDescent="0.25">
      <c r="B102" s="1304" t="s">
        <v>155</v>
      </c>
      <c r="C102" s="1305"/>
      <c r="D102" s="1305"/>
      <c r="E102" s="1305"/>
      <c r="F102" s="1305"/>
      <c r="G102" s="1305"/>
      <c r="H102" s="1305"/>
      <c r="I102" s="1305"/>
      <c r="J102" s="1305"/>
      <c r="K102" s="1305"/>
      <c r="L102" s="1306"/>
      <c r="M102" s="1302">
        <f>SUM(M98:N101)</f>
        <v>215510</v>
      </c>
      <c r="N102" s="1303"/>
    </row>
    <row r="103" spans="2:14" ht="9.9499999999999993" customHeight="1" x14ac:dyDescent="0.25">
      <c r="B103" s="173"/>
      <c r="C103" s="175"/>
      <c r="D103" s="175"/>
      <c r="E103" s="193"/>
      <c r="F103" s="175"/>
      <c r="G103" s="176"/>
      <c r="H103" s="176"/>
      <c r="I103" s="176"/>
      <c r="J103" s="176"/>
      <c r="K103" s="176"/>
      <c r="L103" s="176"/>
      <c r="M103" s="155"/>
      <c r="N103" s="174"/>
    </row>
    <row r="104" spans="2:14" ht="15.75" x14ac:dyDescent="0.25">
      <c r="B104" s="1289" t="s">
        <v>156</v>
      </c>
      <c r="C104" s="1290"/>
      <c r="D104" s="1290"/>
      <c r="E104" s="1290"/>
      <c r="F104" s="1290"/>
      <c r="G104" s="1290"/>
      <c r="H104" s="1290"/>
      <c r="I104" s="1290"/>
      <c r="J104" s="1290"/>
      <c r="K104" s="1290"/>
      <c r="L104" s="1290"/>
      <c r="M104" s="1291">
        <f>M102+M91+M70+M36+M29</f>
        <v>18035043</v>
      </c>
      <c r="N104" s="1292"/>
    </row>
    <row r="105" spans="2:14" ht="15.75" x14ac:dyDescent="0.25">
      <c r="B105" s="1293" t="s">
        <v>157</v>
      </c>
      <c r="C105" s="1294"/>
      <c r="D105" s="1294"/>
      <c r="E105" s="1294"/>
      <c r="F105" s="1294"/>
      <c r="G105" s="1294"/>
      <c r="H105" s="1294"/>
      <c r="I105" s="1294"/>
      <c r="J105" s="1294"/>
      <c r="K105" s="1295"/>
      <c r="L105" s="324">
        <f>'AIU AMBIENTAL -SST'!L36</f>
        <v>0.12353306559901187</v>
      </c>
      <c r="M105" s="1296">
        <f>ROUND(L105*M104,0)</f>
        <v>2227924</v>
      </c>
      <c r="N105" s="1297"/>
    </row>
    <row r="106" spans="2:14" ht="16.5" thickBot="1" x14ac:dyDescent="0.3">
      <c r="B106" s="1298" t="s">
        <v>158</v>
      </c>
      <c r="C106" s="1299"/>
      <c r="D106" s="1299"/>
      <c r="E106" s="1299"/>
      <c r="F106" s="1299"/>
      <c r="G106" s="1299"/>
      <c r="H106" s="1299"/>
      <c r="I106" s="1299"/>
      <c r="J106" s="1299"/>
      <c r="K106" s="1299"/>
      <c r="L106" s="1299"/>
      <c r="M106" s="1300">
        <f>M105+M104</f>
        <v>20262967</v>
      </c>
      <c r="N106" s="1301"/>
    </row>
  </sheetData>
  <mergeCells count="215">
    <mergeCell ref="C12:J12"/>
    <mergeCell ref="K12:M12"/>
    <mergeCell ref="K13:M13"/>
    <mergeCell ref="C14:J14"/>
    <mergeCell ref="K14:M14"/>
    <mergeCell ref="C15:J15"/>
    <mergeCell ref="K15:M15"/>
    <mergeCell ref="B2:N3"/>
    <mergeCell ref="B5:G7"/>
    <mergeCell ref="H5:N7"/>
    <mergeCell ref="C9:J9"/>
    <mergeCell ref="K9:M9"/>
    <mergeCell ref="K10:M10"/>
    <mergeCell ref="C10:J11"/>
    <mergeCell ref="K11:M11"/>
    <mergeCell ref="K19:M19"/>
    <mergeCell ref="C20:J21"/>
    <mergeCell ref="K20:M21"/>
    <mergeCell ref="C16:J16"/>
    <mergeCell ref="K16:M16"/>
    <mergeCell ref="C17:J17"/>
    <mergeCell ref="K17:M17"/>
    <mergeCell ref="C18:J18"/>
    <mergeCell ref="K18:M18"/>
    <mergeCell ref="B25:N25"/>
    <mergeCell ref="E55:G55"/>
    <mergeCell ref="B43:N43"/>
    <mergeCell ref="C44:N44"/>
    <mergeCell ref="B45:B47"/>
    <mergeCell ref="B31:N31"/>
    <mergeCell ref="M36:N36"/>
    <mergeCell ref="K35:L35"/>
    <mergeCell ref="E35:G35"/>
    <mergeCell ref="M32:N32"/>
    <mergeCell ref="C33:N33"/>
    <mergeCell ref="M34:N34"/>
    <mergeCell ref="E32:G32"/>
    <mergeCell ref="K32:L32"/>
    <mergeCell ref="K34:L34"/>
    <mergeCell ref="C45:D47"/>
    <mergeCell ref="E45:G45"/>
    <mergeCell ref="E46:G46"/>
    <mergeCell ref="E47:G47"/>
    <mergeCell ref="M45:N45"/>
    <mergeCell ref="M46:N46"/>
    <mergeCell ref="K45:L45"/>
    <mergeCell ref="K46:L46"/>
    <mergeCell ref="C41:D41"/>
    <mergeCell ref="M75:N75"/>
    <mergeCell ref="M76:N76"/>
    <mergeCell ref="B72:N72"/>
    <mergeCell ref="M73:N73"/>
    <mergeCell ref="C74:N74"/>
    <mergeCell ref="K75:L75"/>
    <mergeCell ref="C75:G75"/>
    <mergeCell ref="C76:G76"/>
    <mergeCell ref="K76:L76"/>
    <mergeCell ref="B73:G73"/>
    <mergeCell ref="K73:L73"/>
    <mergeCell ref="M80:N80"/>
    <mergeCell ref="M77:N77"/>
    <mergeCell ref="M78:N78"/>
    <mergeCell ref="C77:G77"/>
    <mergeCell ref="K77:L77"/>
    <mergeCell ref="C78:G78"/>
    <mergeCell ref="K78:L78"/>
    <mergeCell ref="C79:G79"/>
    <mergeCell ref="K79:L79"/>
    <mergeCell ref="C80:G80"/>
    <mergeCell ref="K80:L80"/>
    <mergeCell ref="C97:N97"/>
    <mergeCell ref="B98:B99"/>
    <mergeCell ref="M98:N98"/>
    <mergeCell ref="M99:N99"/>
    <mergeCell ref="B100:B101"/>
    <mergeCell ref="E98:G98"/>
    <mergeCell ref="K98:L98"/>
    <mergeCell ref="E99:G99"/>
    <mergeCell ref="K99:L99"/>
    <mergeCell ref="E100:G100"/>
    <mergeCell ref="K100:L100"/>
    <mergeCell ref="E101:G101"/>
    <mergeCell ref="C98:D99"/>
    <mergeCell ref="B104:L104"/>
    <mergeCell ref="M104:N104"/>
    <mergeCell ref="B105:K105"/>
    <mergeCell ref="M105:N105"/>
    <mergeCell ref="B106:L106"/>
    <mergeCell ref="M106:N106"/>
    <mergeCell ref="M102:N102"/>
    <mergeCell ref="B102:L102"/>
    <mergeCell ref="M100:N100"/>
    <mergeCell ref="M101:N101"/>
    <mergeCell ref="K101:L101"/>
    <mergeCell ref="C100:D101"/>
    <mergeCell ref="C34:D34"/>
    <mergeCell ref="C35:D35"/>
    <mergeCell ref="B32:D32"/>
    <mergeCell ref="E34:G34"/>
    <mergeCell ref="B93:N93"/>
    <mergeCell ref="M62:N62"/>
    <mergeCell ref="E63:G63"/>
    <mergeCell ref="K63:L63"/>
    <mergeCell ref="M63:N63"/>
    <mergeCell ref="M89:N89"/>
    <mergeCell ref="M90:N90"/>
    <mergeCell ref="C89:G89"/>
    <mergeCell ref="K89:L89"/>
    <mergeCell ref="C90:G90"/>
    <mergeCell ref="K90:L90"/>
    <mergeCell ref="J87:L87"/>
    <mergeCell ref="M87:N87"/>
    <mergeCell ref="M88:N88"/>
    <mergeCell ref="M85:N85"/>
    <mergeCell ref="M86:N86"/>
    <mergeCell ref="C85:G85"/>
    <mergeCell ref="K85:L85"/>
    <mergeCell ref="C86:G86"/>
    <mergeCell ref="K86:L86"/>
    <mergeCell ref="B52:B58"/>
    <mergeCell ref="C51:D51"/>
    <mergeCell ref="C52:D58"/>
    <mergeCell ref="K55:L55"/>
    <mergeCell ref="G91:L91"/>
    <mergeCell ref="M91:N91"/>
    <mergeCell ref="G92:L92"/>
    <mergeCell ref="M92:N92"/>
    <mergeCell ref="K62:L62"/>
    <mergeCell ref="C88:G88"/>
    <mergeCell ref="K88:L88"/>
    <mergeCell ref="M83:N83"/>
    <mergeCell ref="M84:N84"/>
    <mergeCell ref="M81:N81"/>
    <mergeCell ref="M82:N82"/>
    <mergeCell ref="C81:G81"/>
    <mergeCell ref="K81:L81"/>
    <mergeCell ref="C82:G82"/>
    <mergeCell ref="K82:L82"/>
    <mergeCell ref="C83:G83"/>
    <mergeCell ref="K83:L83"/>
    <mergeCell ref="C84:G84"/>
    <mergeCell ref="K84:L84"/>
    <mergeCell ref="M79:N79"/>
    <mergeCell ref="E51:G51"/>
    <mergeCell ref="K51:L51"/>
    <mergeCell ref="M51:N51"/>
    <mergeCell ref="E52:G52"/>
    <mergeCell ref="K52:L52"/>
    <mergeCell ref="M52:N52"/>
    <mergeCell ref="G59:L59"/>
    <mergeCell ref="M59:N59"/>
    <mergeCell ref="E58:G58"/>
    <mergeCell ref="K58:L58"/>
    <mergeCell ref="M58:N58"/>
    <mergeCell ref="E56:G56"/>
    <mergeCell ref="K56:L56"/>
    <mergeCell ref="M56:N56"/>
    <mergeCell ref="E57:G57"/>
    <mergeCell ref="K57:L57"/>
    <mergeCell ref="M57:N57"/>
    <mergeCell ref="E53:G53"/>
    <mergeCell ref="K53:L53"/>
    <mergeCell ref="M53:N53"/>
    <mergeCell ref="E54:G54"/>
    <mergeCell ref="K54:L54"/>
    <mergeCell ref="M54:N54"/>
    <mergeCell ref="M55:N55"/>
    <mergeCell ref="B24:N24"/>
    <mergeCell ref="B26:E26"/>
    <mergeCell ref="M47:N47"/>
    <mergeCell ref="G48:L48"/>
    <mergeCell ref="M48:N48"/>
    <mergeCell ref="C40:N40"/>
    <mergeCell ref="M41:N41"/>
    <mergeCell ref="B42:F42"/>
    <mergeCell ref="G42:L42"/>
    <mergeCell ref="M42:N42"/>
    <mergeCell ref="B37:N37"/>
    <mergeCell ref="B38:N38"/>
    <mergeCell ref="M39:N39"/>
    <mergeCell ref="M35:N35"/>
    <mergeCell ref="B36:F36"/>
    <mergeCell ref="G36:L36"/>
    <mergeCell ref="B39:D39"/>
    <mergeCell ref="E39:G39"/>
    <mergeCell ref="K39:L39"/>
    <mergeCell ref="K47:L47"/>
    <mergeCell ref="E41:G41"/>
    <mergeCell ref="K41:L41"/>
    <mergeCell ref="C27:E27"/>
    <mergeCell ref="C28:E28"/>
    <mergeCell ref="B96:D96"/>
    <mergeCell ref="E96:G96"/>
    <mergeCell ref="K96:L96"/>
    <mergeCell ref="M70:N70"/>
    <mergeCell ref="B70:L70"/>
    <mergeCell ref="M29:N29"/>
    <mergeCell ref="B29:L29"/>
    <mergeCell ref="G64:L64"/>
    <mergeCell ref="M64:N64"/>
    <mergeCell ref="C66:N66"/>
    <mergeCell ref="C67:D67"/>
    <mergeCell ref="E67:G67"/>
    <mergeCell ref="K67:L67"/>
    <mergeCell ref="M67:N67"/>
    <mergeCell ref="B68:F68"/>
    <mergeCell ref="G68:L68"/>
    <mergeCell ref="M68:N68"/>
    <mergeCell ref="C61:N61"/>
    <mergeCell ref="B62:B63"/>
    <mergeCell ref="C62:D63"/>
    <mergeCell ref="E62:G62"/>
    <mergeCell ref="B95:N95"/>
    <mergeCell ref="M96:N96"/>
    <mergeCell ref="C50:N50"/>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36"/>
  <sheetViews>
    <sheetView showGridLines="0" zoomScale="115" zoomScaleNormal="115" workbookViewId="0">
      <selection activeCell="P10" sqref="P10"/>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s>
  <sheetData>
    <row r="1" spans="2:12" ht="22.5" customHeight="1" thickBot="1" x14ac:dyDescent="0.3"/>
    <row r="2" spans="2:12" x14ac:dyDescent="0.25">
      <c r="B2" s="1338" t="s">
        <v>159</v>
      </c>
      <c r="C2" s="1339"/>
      <c r="D2" s="1339"/>
      <c r="E2" s="1339"/>
      <c r="F2" s="1339"/>
      <c r="G2" s="1339"/>
      <c r="H2" s="1339"/>
      <c r="I2" s="1339"/>
      <c r="J2" s="1339"/>
      <c r="K2" s="1339"/>
      <c r="L2" s="1340"/>
    </row>
    <row r="3" spans="2:12" ht="15.75" thickBot="1" x14ac:dyDescent="0.3">
      <c r="B3" s="1341"/>
      <c r="C3" s="1342"/>
      <c r="D3" s="1342"/>
      <c r="E3" s="1342"/>
      <c r="F3" s="1342"/>
      <c r="G3" s="1342"/>
      <c r="H3" s="1342"/>
      <c r="I3" s="1342"/>
      <c r="J3" s="1342"/>
      <c r="K3" s="1342"/>
      <c r="L3" s="1343"/>
    </row>
    <row r="4" spans="2:12" ht="9.9499999999999993" customHeight="1" thickBot="1" x14ac:dyDescent="0.3">
      <c r="B4" s="1"/>
      <c r="C4" s="2"/>
      <c r="D4" s="2"/>
      <c r="E4" s="190"/>
      <c r="F4" s="2"/>
      <c r="G4" s="2"/>
      <c r="H4" s="2"/>
      <c r="I4" s="2"/>
      <c r="J4" s="2"/>
      <c r="K4" s="2"/>
      <c r="L4" s="3"/>
    </row>
    <row r="5" spans="2:12" ht="16.5" customHeight="1" x14ac:dyDescent="0.25">
      <c r="B5" s="1208" t="s">
        <v>26</v>
      </c>
      <c r="C5" s="1209"/>
      <c r="D5" s="1209"/>
      <c r="E5" s="1209"/>
      <c r="F5" s="1209"/>
      <c r="G5" s="753" t="s">
        <v>3878</v>
      </c>
      <c r="H5" s="754"/>
      <c r="I5" s="754"/>
      <c r="J5" s="754"/>
      <c r="K5" s="754"/>
      <c r="L5" s="755"/>
    </row>
    <row r="6" spans="2:12" ht="15" customHeight="1" x14ac:dyDescent="0.25">
      <c r="B6" s="1211"/>
      <c r="C6" s="1212"/>
      <c r="D6" s="1212"/>
      <c r="E6" s="1212"/>
      <c r="F6" s="1212"/>
      <c r="G6" s="756"/>
      <c r="H6" s="757"/>
      <c r="I6" s="757"/>
      <c r="J6" s="757"/>
      <c r="K6" s="757"/>
      <c r="L6" s="758"/>
    </row>
    <row r="7" spans="2:12" ht="15.75" customHeight="1" thickBot="1" x14ac:dyDescent="0.3">
      <c r="B7" s="1214"/>
      <c r="C7" s="1215"/>
      <c r="D7" s="1215"/>
      <c r="E7" s="1215"/>
      <c r="F7" s="1215"/>
      <c r="G7" s="759"/>
      <c r="H7" s="760"/>
      <c r="I7" s="760"/>
      <c r="J7" s="760"/>
      <c r="K7" s="760"/>
      <c r="L7" s="761"/>
    </row>
    <row r="8" spans="2:12" ht="9.9499999999999993" customHeight="1" thickBot="1" x14ac:dyDescent="0.3">
      <c r="B8" s="9"/>
      <c r="L8" s="10"/>
    </row>
    <row r="9" spans="2:12" x14ac:dyDescent="0.25">
      <c r="B9" s="1351" t="s">
        <v>156</v>
      </c>
      <c r="C9" s="1352"/>
      <c r="D9" s="1352"/>
      <c r="E9" s="990">
        <f>'AMBIENTAL -SST'!M104</f>
        <v>18035043</v>
      </c>
      <c r="F9" s="991"/>
      <c r="G9" s="992"/>
      <c r="H9" s="215"/>
      <c r="I9" s="216" t="s">
        <v>160</v>
      </c>
      <c r="J9" s="993"/>
      <c r="K9" s="993"/>
      <c r="L9" s="994"/>
    </row>
    <row r="10" spans="2:12" ht="15.75" thickBot="1" x14ac:dyDescent="0.3">
      <c r="B10" s="1353" t="s">
        <v>28</v>
      </c>
      <c r="C10" s="999"/>
      <c r="D10" s="999"/>
      <c r="E10" s="217">
        <v>5</v>
      </c>
      <c r="F10" s="999" t="s">
        <v>161</v>
      </c>
      <c r="G10" s="1000"/>
      <c r="H10" s="218"/>
      <c r="I10" s="219" t="s">
        <v>162</v>
      </c>
      <c r="J10" s="1001"/>
      <c r="K10" s="1001"/>
      <c r="L10" s="1002"/>
    </row>
    <row r="11" spans="2:12" ht="9.9499999999999993" customHeight="1" thickBot="1" x14ac:dyDescent="0.3">
      <c r="B11" s="225"/>
      <c r="C11" s="226"/>
      <c r="D11" s="226"/>
      <c r="E11" s="226"/>
      <c r="F11" s="226"/>
      <c r="G11" s="226"/>
      <c r="H11" s="226"/>
      <c r="I11" s="226"/>
      <c r="J11" s="226"/>
      <c r="K11" s="226"/>
      <c r="L11" s="227"/>
    </row>
    <row r="12" spans="2:12" x14ac:dyDescent="0.25">
      <c r="B12" s="1354" t="s">
        <v>163</v>
      </c>
      <c r="C12" s="1355"/>
      <c r="D12" s="1355"/>
      <c r="E12" s="1355"/>
      <c r="F12" s="1355"/>
      <c r="G12" s="1355"/>
      <c r="H12" s="1355"/>
      <c r="I12" s="1355"/>
      <c r="J12" s="1355"/>
      <c r="K12" s="1355"/>
      <c r="L12" s="1356"/>
    </row>
    <row r="13" spans="2:12" x14ac:dyDescent="0.25">
      <c r="B13" s="234">
        <v>3.1</v>
      </c>
      <c r="C13" s="1357" t="s">
        <v>68</v>
      </c>
      <c r="D13" s="1357"/>
      <c r="E13" s="1357"/>
      <c r="F13" s="1357"/>
      <c r="G13" s="1357"/>
      <c r="H13" s="1357"/>
      <c r="I13" s="1357"/>
      <c r="J13" s="1357"/>
      <c r="K13" s="1357"/>
      <c r="L13" s="1358"/>
    </row>
    <row r="14" spans="2:12" x14ac:dyDescent="0.25">
      <c r="B14" s="235" t="s">
        <v>164</v>
      </c>
      <c r="C14" s="1344" t="s">
        <v>69</v>
      </c>
      <c r="D14" s="1345"/>
      <c r="E14" s="236"/>
      <c r="F14" s="237"/>
      <c r="G14" s="1346"/>
      <c r="H14" s="1346"/>
      <c r="I14" s="238"/>
      <c r="J14" s="1344" t="s">
        <v>70</v>
      </c>
      <c r="K14" s="1347"/>
      <c r="L14" s="239" t="s">
        <v>60</v>
      </c>
    </row>
    <row r="15" spans="2:12" x14ac:dyDescent="0.25">
      <c r="B15" s="228">
        <f>B13+0.001</f>
        <v>3.101</v>
      </c>
      <c r="C15" s="220" t="s">
        <v>71</v>
      </c>
      <c r="D15" s="221"/>
      <c r="E15" s="221"/>
      <c r="F15" s="221"/>
      <c r="G15" s="221"/>
      <c r="H15" s="221"/>
      <c r="I15" s="222"/>
      <c r="J15" s="1012">
        <v>0.05</v>
      </c>
      <c r="K15" s="1013"/>
      <c r="L15" s="229">
        <f>ROUND($E$9*J15,0)</f>
        <v>901752</v>
      </c>
    </row>
    <row r="16" spans="2:12" x14ac:dyDescent="0.25">
      <c r="B16" s="228">
        <f>B15+0.001</f>
        <v>3.1019999999999999</v>
      </c>
      <c r="C16" s="220" t="s">
        <v>72</v>
      </c>
      <c r="D16" s="221"/>
      <c r="E16" s="221"/>
      <c r="F16" s="221"/>
      <c r="G16" s="221"/>
      <c r="H16" s="221"/>
      <c r="I16" s="222"/>
      <c r="J16" s="1014">
        <v>7.1199999999999996E-3</v>
      </c>
      <c r="K16" s="1015"/>
      <c r="L16" s="229">
        <f t="shared" ref="L16:L18" si="0">ROUND($E$9*J16,0)</f>
        <v>128410</v>
      </c>
    </row>
    <row r="17" spans="2:12" x14ac:dyDescent="0.25">
      <c r="B17" s="228">
        <f>B16+0.001</f>
        <v>3.1029999999999998</v>
      </c>
      <c r="C17" s="220" t="s">
        <v>74</v>
      </c>
      <c r="D17" s="221"/>
      <c r="E17" s="221"/>
      <c r="F17" s="221"/>
      <c r="G17" s="221"/>
      <c r="H17" s="221"/>
      <c r="I17" s="222"/>
      <c r="J17" s="1012">
        <v>4.0000000000000001E-3</v>
      </c>
      <c r="K17" s="1013"/>
      <c r="L17" s="229">
        <f t="shared" si="0"/>
        <v>72140</v>
      </c>
    </row>
    <row r="18" spans="2:12" ht="15.75" thickBot="1" x14ac:dyDescent="0.3">
      <c r="B18" s="243">
        <f>B17+0.001</f>
        <v>3.1039999999999996</v>
      </c>
      <c r="C18" s="244" t="s">
        <v>75</v>
      </c>
      <c r="D18" s="245"/>
      <c r="E18" s="245"/>
      <c r="F18" s="245"/>
      <c r="G18" s="245"/>
      <c r="H18" s="245"/>
      <c r="I18" s="246"/>
      <c r="J18" s="1016">
        <v>5.0000000000000001E-3</v>
      </c>
      <c r="K18" s="1017"/>
      <c r="L18" s="247">
        <f t="shared" si="0"/>
        <v>90175</v>
      </c>
    </row>
    <row r="19" spans="2:12" ht="15.75" thickBot="1" x14ac:dyDescent="0.3">
      <c r="B19" s="230"/>
      <c r="C19" s="1359" t="s">
        <v>76</v>
      </c>
      <c r="D19" s="1360"/>
      <c r="E19" s="1360"/>
      <c r="F19" s="1360"/>
      <c r="G19" s="1360"/>
      <c r="H19" s="1360"/>
      <c r="I19" s="1360"/>
      <c r="J19" s="1360"/>
      <c r="K19" s="1361"/>
      <c r="L19" s="242">
        <f>SUM(L15:L18)</f>
        <v>1192477</v>
      </c>
    </row>
    <row r="20" spans="2:12" ht="9.9499999999999993" customHeight="1" thickBot="1" x14ac:dyDescent="0.3">
      <c r="B20" s="230"/>
      <c r="C20" s="231"/>
      <c r="D20" s="231"/>
      <c r="E20" s="231"/>
      <c r="F20" s="231"/>
      <c r="G20" s="231"/>
      <c r="H20" s="231"/>
      <c r="I20" s="231"/>
      <c r="J20" s="231"/>
      <c r="K20" s="231"/>
      <c r="L20" s="232"/>
    </row>
    <row r="21" spans="2:12" x14ac:dyDescent="0.25">
      <c r="B21" s="248">
        <f>B13+0.1</f>
        <v>3.2</v>
      </c>
      <c r="C21" s="1362" t="s">
        <v>165</v>
      </c>
      <c r="D21" s="1362"/>
      <c r="E21" s="1362"/>
      <c r="F21" s="1362"/>
      <c r="G21" s="1362"/>
      <c r="H21" s="1362"/>
      <c r="I21" s="1362"/>
      <c r="J21" s="1362"/>
      <c r="K21" s="1362"/>
      <c r="L21" s="1363"/>
    </row>
    <row r="22" spans="2:12" ht="33.75" x14ac:dyDescent="0.25">
      <c r="B22" s="235" t="s">
        <v>164</v>
      </c>
      <c r="C22" s="1348" t="s">
        <v>69</v>
      </c>
      <c r="D22" s="1348"/>
      <c r="E22" s="1349" t="s">
        <v>166</v>
      </c>
      <c r="F22" s="1350"/>
      <c r="G22" s="1344" t="s">
        <v>79</v>
      </c>
      <c r="H22" s="1347"/>
      <c r="I22" s="240" t="s">
        <v>80</v>
      </c>
      <c r="J22" s="1344" t="s">
        <v>81</v>
      </c>
      <c r="K22" s="1347"/>
      <c r="L22" s="239" t="s">
        <v>60</v>
      </c>
    </row>
    <row r="23" spans="2:12" x14ac:dyDescent="0.25">
      <c r="B23" s="228">
        <f>B21+0.001</f>
        <v>3.2010000000000001</v>
      </c>
      <c r="C23" s="223" t="s">
        <v>167</v>
      </c>
      <c r="D23" s="1024" t="s">
        <v>168</v>
      </c>
      <c r="E23" s="1026">
        <f>$E$9</f>
        <v>18035043</v>
      </c>
      <c r="F23" s="1027"/>
      <c r="G23" s="1028">
        <v>0.3</v>
      </c>
      <c r="H23" s="1028"/>
      <c r="I23" s="224">
        <v>10.5</v>
      </c>
      <c r="J23" s="1012">
        <v>2E-3</v>
      </c>
      <c r="K23" s="1013"/>
      <c r="L23" s="229">
        <f>ROUND((((((E23*G23)*J23)/12)*I23)+2500)*1.19,0)</f>
        <v>14242</v>
      </c>
    </row>
    <row r="24" spans="2:12" ht="22.5" x14ac:dyDescent="0.25">
      <c r="B24" s="228">
        <f>B23+0.001</f>
        <v>3.202</v>
      </c>
      <c r="C24" s="223" t="s">
        <v>169</v>
      </c>
      <c r="D24" s="1025"/>
      <c r="E24" s="1026">
        <f t="shared" ref="E24:E25" si="1">$E$9</f>
        <v>18035043</v>
      </c>
      <c r="F24" s="1027"/>
      <c r="G24" s="1028">
        <v>0.1</v>
      </c>
      <c r="H24" s="1028"/>
      <c r="I24" s="224">
        <v>40.5</v>
      </c>
      <c r="J24" s="1012">
        <v>2E-3</v>
      </c>
      <c r="K24" s="1013"/>
      <c r="L24" s="229">
        <f>ROUND((((((E24*G24)*J24)/12)*I24)+2500)*1.19,0)</f>
        <v>17462</v>
      </c>
    </row>
    <row r="25" spans="2:12" x14ac:dyDescent="0.25">
      <c r="B25" s="228">
        <f>B24+0.001</f>
        <v>3.2029999999999998</v>
      </c>
      <c r="C25" s="223" t="s">
        <v>170</v>
      </c>
      <c r="D25" s="1025"/>
      <c r="E25" s="1026">
        <f t="shared" si="1"/>
        <v>18035043</v>
      </c>
      <c r="F25" s="1027"/>
      <c r="G25" s="1028">
        <v>0.3</v>
      </c>
      <c r="H25" s="1028"/>
      <c r="I25" s="224">
        <v>64.5</v>
      </c>
      <c r="J25" s="1012">
        <v>2E-3</v>
      </c>
      <c r="K25" s="1013"/>
      <c r="L25" s="229">
        <f>ROUND((((((E25*G25)*J25)/12)*I25)+2500)*1.19,0)</f>
        <v>72189</v>
      </c>
    </row>
    <row r="26" spans="2:12" ht="45.75" thickBot="1" x14ac:dyDescent="0.3">
      <c r="B26" s="243">
        <f>B25+0.001</f>
        <v>3.2039999999999997</v>
      </c>
      <c r="C26" s="249" t="s">
        <v>86</v>
      </c>
      <c r="D26" s="250" t="s">
        <v>87</v>
      </c>
      <c r="E26" s="1029">
        <f>+E9</f>
        <v>18035043</v>
      </c>
      <c r="F26" s="1030"/>
      <c r="G26" s="1031">
        <v>1</v>
      </c>
      <c r="H26" s="1031"/>
      <c r="I26" s="251">
        <v>5</v>
      </c>
      <c r="J26" s="1016">
        <v>3.0000000000000001E-3</v>
      </c>
      <c r="K26" s="1017"/>
      <c r="L26" s="247">
        <f>ROUND((((((E26*G26)*J26)/12)*I26)+2500)*1.19,0)</f>
        <v>29802</v>
      </c>
    </row>
    <row r="27" spans="2:12" ht="15.75" thickBot="1" x14ac:dyDescent="0.3">
      <c r="B27" s="230"/>
      <c r="C27" s="1371" t="s">
        <v>88</v>
      </c>
      <c r="D27" s="1372"/>
      <c r="E27" s="1372"/>
      <c r="F27" s="1372"/>
      <c r="G27" s="1372"/>
      <c r="H27" s="1372"/>
      <c r="I27" s="1372"/>
      <c r="J27" s="1372"/>
      <c r="K27" s="1373"/>
      <c r="L27" s="241">
        <f>ROUND(SUM(L23:L26),0)</f>
        <v>133695</v>
      </c>
    </row>
    <row r="28" spans="2:12" ht="9.9499999999999993" customHeight="1" thickBot="1" x14ac:dyDescent="0.3">
      <c r="B28" s="230"/>
      <c r="C28" s="1036"/>
      <c r="D28" s="1036"/>
      <c r="E28" s="1036"/>
      <c r="F28" s="1036"/>
      <c r="G28" s="1036"/>
      <c r="H28" s="1036"/>
      <c r="I28" s="1036"/>
      <c r="J28" s="1036"/>
      <c r="K28" s="1036"/>
      <c r="L28" s="1037"/>
    </row>
    <row r="29" spans="2:12" x14ac:dyDescent="0.25">
      <c r="B29" s="1374" t="s">
        <v>89</v>
      </c>
      <c r="C29" s="1375"/>
      <c r="D29" s="1375"/>
      <c r="E29" s="1375"/>
      <c r="F29" s="1375"/>
      <c r="G29" s="1375"/>
      <c r="H29" s="1375"/>
      <c r="I29" s="1375"/>
      <c r="J29" s="1375"/>
      <c r="K29" s="1375"/>
      <c r="L29" s="254">
        <f>ROUND(L19+L27,0)</f>
        <v>1326172</v>
      </c>
    </row>
    <row r="30" spans="2:12" ht="15.75" thickBot="1" x14ac:dyDescent="0.3">
      <c r="B30" s="1366" t="s">
        <v>90</v>
      </c>
      <c r="C30" s="1367"/>
      <c r="D30" s="1367"/>
      <c r="E30" s="1367"/>
      <c r="F30" s="1367"/>
      <c r="G30" s="1367"/>
      <c r="H30" s="1367"/>
      <c r="I30" s="1367"/>
      <c r="J30" s="1367"/>
      <c r="K30" s="1367"/>
      <c r="L30" s="253">
        <f>+L29/E9</f>
        <v>7.3533065599011876E-2</v>
      </c>
    </row>
    <row r="31" spans="2:12" ht="9.9499999999999993" customHeight="1" thickBot="1" x14ac:dyDescent="0.3">
      <c r="B31" s="230"/>
      <c r="C31" s="1036"/>
      <c r="D31" s="1036"/>
      <c r="E31" s="1036"/>
      <c r="F31" s="1036"/>
      <c r="G31" s="1036"/>
      <c r="H31" s="1036"/>
      <c r="I31" s="1036"/>
      <c r="J31" s="1036"/>
      <c r="K31" s="1036"/>
      <c r="L31" s="1037"/>
    </row>
    <row r="32" spans="2:12" x14ac:dyDescent="0.25">
      <c r="B32" s="1374" t="s">
        <v>171</v>
      </c>
      <c r="C32" s="1375"/>
      <c r="D32" s="1375"/>
      <c r="E32" s="1375"/>
      <c r="F32" s="1375"/>
      <c r="G32" s="1375"/>
      <c r="H32" s="1375"/>
      <c r="I32" s="1375"/>
      <c r="J32" s="1375"/>
      <c r="K32" s="1375"/>
      <c r="L32" s="252">
        <f>L30</f>
        <v>7.3533065599011876E-2</v>
      </c>
    </row>
    <row r="33" spans="2:12" x14ac:dyDescent="0.25">
      <c r="B33" s="1364" t="s">
        <v>172</v>
      </c>
      <c r="C33" s="1365"/>
      <c r="D33" s="1365"/>
      <c r="E33" s="1365"/>
      <c r="F33" s="1365"/>
      <c r="G33" s="1365"/>
      <c r="H33" s="1365"/>
      <c r="I33" s="1365"/>
      <c r="J33" s="1365"/>
      <c r="K33" s="1365"/>
      <c r="L33" s="233">
        <v>0.01</v>
      </c>
    </row>
    <row r="34" spans="2:12" ht="15.75" thickBot="1" x14ac:dyDescent="0.3">
      <c r="B34" s="1366" t="s">
        <v>173</v>
      </c>
      <c r="C34" s="1367"/>
      <c r="D34" s="1367"/>
      <c r="E34" s="1367"/>
      <c r="F34" s="1367"/>
      <c r="G34" s="1367"/>
      <c r="H34" s="1367"/>
      <c r="I34" s="1367"/>
      <c r="J34" s="1367"/>
      <c r="K34" s="1367"/>
      <c r="L34" s="253">
        <v>0.04</v>
      </c>
    </row>
    <row r="35" spans="2:12" ht="9.9499999999999993" customHeight="1" thickBot="1" x14ac:dyDescent="0.3">
      <c r="B35" s="230"/>
      <c r="C35" s="1036"/>
      <c r="D35" s="1036"/>
      <c r="E35" s="1036"/>
      <c r="F35" s="1036"/>
      <c r="G35" s="1036"/>
      <c r="H35" s="1036"/>
      <c r="I35" s="1036"/>
      <c r="J35" s="1036"/>
      <c r="K35" s="1036"/>
      <c r="L35" s="1037"/>
    </row>
    <row r="36" spans="2:12" ht="15.75" thickBot="1" x14ac:dyDescent="0.3">
      <c r="B36" s="1368" t="s">
        <v>174</v>
      </c>
      <c r="C36" s="1369"/>
      <c r="D36" s="1369"/>
      <c r="E36" s="1369"/>
      <c r="F36" s="1369"/>
      <c r="G36" s="1369"/>
      <c r="H36" s="1369"/>
      <c r="I36" s="1369"/>
      <c r="J36" s="1369"/>
      <c r="K36" s="1370"/>
      <c r="L36" s="255">
        <f>SUM(L32:L34)</f>
        <v>0.12353306559901187</v>
      </c>
    </row>
  </sheetData>
  <mergeCells count="47">
    <mergeCell ref="B36:K36"/>
    <mergeCell ref="E26:F26"/>
    <mergeCell ref="G26:H26"/>
    <mergeCell ref="J26:K26"/>
    <mergeCell ref="C27:K27"/>
    <mergeCell ref="C28:L28"/>
    <mergeCell ref="C31:L31"/>
    <mergeCell ref="B29:K29"/>
    <mergeCell ref="B30:K30"/>
    <mergeCell ref="C35:L35"/>
    <mergeCell ref="B32:K32"/>
    <mergeCell ref="E25:F25"/>
    <mergeCell ref="G25:H25"/>
    <mergeCell ref="J25:K25"/>
    <mergeCell ref="B33:K33"/>
    <mergeCell ref="B34:K34"/>
    <mergeCell ref="C19:K19"/>
    <mergeCell ref="C21:L21"/>
    <mergeCell ref="E24:F24"/>
    <mergeCell ref="G24:H24"/>
    <mergeCell ref="J24:K24"/>
    <mergeCell ref="B12:L12"/>
    <mergeCell ref="C13:L13"/>
    <mergeCell ref="J16:K16"/>
    <mergeCell ref="J17:K17"/>
    <mergeCell ref="J18:K18"/>
    <mergeCell ref="E9:G9"/>
    <mergeCell ref="J9:L9"/>
    <mergeCell ref="B10:D10"/>
    <mergeCell ref="F10:G10"/>
    <mergeCell ref="J10:L10"/>
    <mergeCell ref="B2:L3"/>
    <mergeCell ref="B5:F7"/>
    <mergeCell ref="G5:L7"/>
    <mergeCell ref="D23:D25"/>
    <mergeCell ref="E23:F23"/>
    <mergeCell ref="G23:H23"/>
    <mergeCell ref="J23:K23"/>
    <mergeCell ref="C14:D14"/>
    <mergeCell ref="G14:H14"/>
    <mergeCell ref="J14:K14"/>
    <mergeCell ref="J15:K15"/>
    <mergeCell ref="C22:D22"/>
    <mergeCell ref="E22:F22"/>
    <mergeCell ref="G22:H22"/>
    <mergeCell ref="J22:K22"/>
    <mergeCell ref="B9:D9"/>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54"/>
  <sheetViews>
    <sheetView showGridLines="0" workbookViewId="0">
      <selection activeCell="Q8" sqref="Q8"/>
    </sheetView>
  </sheetViews>
  <sheetFormatPr baseColWidth="10" defaultColWidth="11.42578125" defaultRowHeight="15" x14ac:dyDescent="0.25"/>
  <cols>
    <col min="1" max="1" width="4.28515625" customWidth="1"/>
    <col min="2" max="14" width="15.7109375" customWidth="1"/>
  </cols>
  <sheetData>
    <row r="1" spans="2:14" ht="22.5" customHeight="1" thickBot="1" x14ac:dyDescent="0.3"/>
    <row r="2" spans="2:14" x14ac:dyDescent="0.25">
      <c r="B2" s="1338" t="s">
        <v>97</v>
      </c>
      <c r="C2" s="1339"/>
      <c r="D2" s="1339"/>
      <c r="E2" s="1339"/>
      <c r="F2" s="1339"/>
      <c r="G2" s="1339"/>
      <c r="H2" s="1339"/>
      <c r="I2" s="1339"/>
      <c r="J2" s="1339"/>
      <c r="K2" s="1339"/>
      <c r="L2" s="1339"/>
      <c r="M2" s="1339"/>
      <c r="N2" s="1340"/>
    </row>
    <row r="3" spans="2:14" ht="15.75" thickBot="1" x14ac:dyDescent="0.3">
      <c r="B3" s="1341"/>
      <c r="C3" s="1342"/>
      <c r="D3" s="1342"/>
      <c r="E3" s="1342"/>
      <c r="F3" s="1342"/>
      <c r="G3" s="1342"/>
      <c r="H3" s="1342"/>
      <c r="I3" s="1342"/>
      <c r="J3" s="1342"/>
      <c r="K3" s="1342"/>
      <c r="L3" s="1342"/>
      <c r="M3" s="1342"/>
      <c r="N3" s="1343"/>
    </row>
    <row r="4" spans="2:14" ht="15.75" thickBot="1" x14ac:dyDescent="0.3">
      <c r="B4" s="1"/>
      <c r="C4" s="2"/>
      <c r="D4" s="2"/>
      <c r="E4" s="190"/>
      <c r="F4" s="2"/>
      <c r="G4" s="2"/>
      <c r="H4" s="2"/>
      <c r="I4" s="2"/>
      <c r="J4" s="2"/>
      <c r="K4" s="2"/>
      <c r="L4" s="2"/>
      <c r="M4" s="2"/>
      <c r="N4" s="3"/>
    </row>
    <row r="5" spans="2:14" x14ac:dyDescent="0.25">
      <c r="B5" s="1208" t="s">
        <v>26</v>
      </c>
      <c r="C5" s="1209"/>
      <c r="D5" s="1209"/>
      <c r="E5" s="1209"/>
      <c r="F5" s="1209"/>
      <c r="G5" s="1210"/>
      <c r="H5" s="753" t="s">
        <v>3878</v>
      </c>
      <c r="I5" s="754"/>
      <c r="J5" s="754"/>
      <c r="K5" s="754"/>
      <c r="L5" s="754"/>
      <c r="M5" s="754"/>
      <c r="N5" s="755"/>
    </row>
    <row r="6" spans="2:14" x14ac:dyDescent="0.25">
      <c r="B6" s="1211"/>
      <c r="C6" s="1212"/>
      <c r="D6" s="1212"/>
      <c r="E6" s="1212"/>
      <c r="F6" s="1212"/>
      <c r="G6" s="1213"/>
      <c r="H6" s="756"/>
      <c r="I6" s="757"/>
      <c r="J6" s="757"/>
      <c r="K6" s="757"/>
      <c r="L6" s="757"/>
      <c r="M6" s="757"/>
      <c r="N6" s="758"/>
    </row>
    <row r="7" spans="2:14" ht="15.75" thickBot="1" x14ac:dyDescent="0.3">
      <c r="B7" s="1214"/>
      <c r="C7" s="1215"/>
      <c r="D7" s="1215"/>
      <c r="E7" s="1215"/>
      <c r="F7" s="1215"/>
      <c r="G7" s="1216"/>
      <c r="H7" s="759"/>
      <c r="I7" s="760"/>
      <c r="J7" s="760"/>
      <c r="K7" s="760"/>
      <c r="L7" s="760"/>
      <c r="M7" s="760"/>
      <c r="N7" s="761"/>
    </row>
    <row r="8" spans="2:14" ht="15.75" thickBot="1" x14ac:dyDescent="0.3">
      <c r="B8" s="6"/>
      <c r="C8" s="7"/>
      <c r="D8" s="7"/>
      <c r="E8" s="191"/>
      <c r="F8" s="7"/>
      <c r="G8" s="7"/>
      <c r="H8" s="7"/>
      <c r="I8" s="7"/>
      <c r="J8" s="7"/>
      <c r="K8" s="7"/>
      <c r="L8" s="7"/>
      <c r="M8" s="7"/>
      <c r="N8" s="8"/>
    </row>
    <row r="9" spans="2:14" x14ac:dyDescent="0.25">
      <c r="B9" s="9"/>
      <c r="C9" s="1220" t="s">
        <v>27</v>
      </c>
      <c r="D9" s="1221"/>
      <c r="E9" s="1221"/>
      <c r="F9" s="1221"/>
      <c r="G9" s="1221"/>
      <c r="H9" s="1222"/>
      <c r="I9" s="1222"/>
      <c r="J9" s="1223"/>
      <c r="K9" s="770">
        <f>'PRESUPUESTO OFICIAL'!G22</f>
        <v>366753750</v>
      </c>
      <c r="L9" s="771"/>
      <c r="M9" s="772"/>
      <c r="N9" s="10"/>
    </row>
    <row r="10" spans="2:14" x14ac:dyDescent="0.25">
      <c r="B10" s="9"/>
      <c r="C10" s="1169" t="s">
        <v>19</v>
      </c>
      <c r="D10" s="1170"/>
      <c r="E10" s="1170"/>
      <c r="F10" s="1170"/>
      <c r="G10" s="1170"/>
      <c r="H10" s="1170"/>
      <c r="I10" s="1170"/>
      <c r="J10" s="1171"/>
      <c r="K10" s="1335">
        <f>AIU!K69</f>
        <v>0.31101464129541961</v>
      </c>
      <c r="L10" s="1336"/>
      <c r="M10" s="1337"/>
      <c r="N10" s="10"/>
    </row>
    <row r="11" spans="2:14" x14ac:dyDescent="0.25">
      <c r="B11" s="9"/>
      <c r="C11" s="1172"/>
      <c r="D11" s="1173"/>
      <c r="E11" s="1173"/>
      <c r="F11" s="1173"/>
      <c r="G11" s="1173"/>
      <c r="H11" s="1173"/>
      <c r="I11" s="1173"/>
      <c r="J11" s="1174"/>
      <c r="K11" s="783">
        <f>K9*K10</f>
        <v>114065786</v>
      </c>
      <c r="L11" s="784"/>
      <c r="M11" s="785"/>
      <c r="N11" s="10"/>
    </row>
    <row r="12" spans="2:14" ht="15.75" thickBot="1" x14ac:dyDescent="0.3">
      <c r="B12" s="9"/>
      <c r="C12" s="1198" t="s">
        <v>28</v>
      </c>
      <c r="D12" s="1199"/>
      <c r="E12" s="1199"/>
      <c r="F12" s="1199"/>
      <c r="G12" s="1199"/>
      <c r="H12" s="1200"/>
      <c r="I12" s="1200"/>
      <c r="J12" s="1201"/>
      <c r="K12" s="789">
        <v>5</v>
      </c>
      <c r="L12" s="790"/>
      <c r="M12" s="791"/>
      <c r="N12" s="10"/>
    </row>
    <row r="13" spans="2:14" ht="15.75" thickBot="1" x14ac:dyDescent="0.3">
      <c r="B13" s="9"/>
      <c r="C13" s="5"/>
      <c r="D13" s="5"/>
      <c r="E13" s="189"/>
      <c r="F13" s="5"/>
      <c r="G13" s="5"/>
      <c r="H13" s="5"/>
      <c r="I13" s="5"/>
      <c r="J13" s="5"/>
      <c r="K13" s="792"/>
      <c r="L13" s="792"/>
      <c r="M13" s="792"/>
      <c r="N13" s="10"/>
    </row>
    <row r="14" spans="2:14" x14ac:dyDescent="0.25">
      <c r="B14" s="9"/>
      <c r="C14" s="1220" t="s">
        <v>29</v>
      </c>
      <c r="D14" s="1221"/>
      <c r="E14" s="1221"/>
      <c r="F14" s="1221"/>
      <c r="G14" s="1221"/>
      <c r="H14" s="1222"/>
      <c r="I14" s="1222"/>
      <c r="J14" s="1223"/>
      <c r="K14" s="770">
        <v>0</v>
      </c>
      <c r="L14" s="771"/>
      <c r="M14" s="772"/>
      <c r="N14" s="10"/>
    </row>
    <row r="15" spans="2:14" x14ac:dyDescent="0.25">
      <c r="B15" s="9"/>
      <c r="C15" s="1194" t="s">
        <v>30</v>
      </c>
      <c r="D15" s="1195"/>
      <c r="E15" s="1195"/>
      <c r="F15" s="1195"/>
      <c r="G15" s="1195"/>
      <c r="H15" s="1196"/>
      <c r="I15" s="1196"/>
      <c r="J15" s="1197"/>
      <c r="K15" s="1217">
        <v>0</v>
      </c>
      <c r="L15" s="1218"/>
      <c r="M15" s="1219"/>
      <c r="N15" s="10"/>
    </row>
    <row r="16" spans="2:14" x14ac:dyDescent="0.25">
      <c r="B16" s="9"/>
      <c r="C16" s="1194" t="s">
        <v>31</v>
      </c>
      <c r="D16" s="1195"/>
      <c r="E16" s="1195"/>
      <c r="F16" s="1195"/>
      <c r="G16" s="1195"/>
      <c r="H16" s="1196"/>
      <c r="I16" s="1196"/>
      <c r="J16" s="1197"/>
      <c r="K16" s="1217">
        <v>0</v>
      </c>
      <c r="L16" s="1218"/>
      <c r="M16" s="1219"/>
      <c r="N16" s="10"/>
    </row>
    <row r="17" spans="2:14" x14ac:dyDescent="0.25">
      <c r="B17" s="9"/>
      <c r="C17" s="1194" t="s">
        <v>32</v>
      </c>
      <c r="D17" s="1195"/>
      <c r="E17" s="1195"/>
      <c r="F17" s="1195"/>
      <c r="G17" s="1195"/>
      <c r="H17" s="1196"/>
      <c r="I17" s="1196"/>
      <c r="J17" s="1197"/>
      <c r="K17" s="744">
        <f>'PRESUPUESTO OFICIAL'!G28</f>
        <v>20262967</v>
      </c>
      <c r="L17" s="745"/>
      <c r="M17" s="746"/>
      <c r="N17" s="10"/>
    </row>
    <row r="18" spans="2:14" ht="15.75" thickBot="1" x14ac:dyDescent="0.3">
      <c r="B18" s="9"/>
      <c r="C18" s="1198" t="s">
        <v>33</v>
      </c>
      <c r="D18" s="1199"/>
      <c r="E18" s="1199"/>
      <c r="F18" s="1199"/>
      <c r="G18" s="1199"/>
      <c r="H18" s="1200"/>
      <c r="I18" s="1200"/>
      <c r="J18" s="1201"/>
      <c r="K18" s="1179">
        <f>'PRESUPUESTO OFICIAL'!G30</f>
        <v>9432897</v>
      </c>
      <c r="L18" s="790"/>
      <c r="M18" s="791"/>
      <c r="N18" s="10"/>
    </row>
    <row r="19" spans="2:14" ht="15.75" thickBot="1" x14ac:dyDescent="0.3">
      <c r="B19" s="9"/>
      <c r="E19" s="189"/>
      <c r="K19" s="792"/>
      <c r="L19" s="792"/>
      <c r="M19" s="792"/>
      <c r="N19" s="10"/>
    </row>
    <row r="20" spans="2:14" x14ac:dyDescent="0.25">
      <c r="B20" s="9"/>
      <c r="C20" s="1180" t="s">
        <v>34</v>
      </c>
      <c r="D20" s="1181"/>
      <c r="E20" s="1181"/>
      <c r="F20" s="1181"/>
      <c r="G20" s="1181"/>
      <c r="H20" s="1182"/>
      <c r="I20" s="1182"/>
      <c r="J20" s="1183"/>
      <c r="K20" s="1378">
        <f>'PRESUPUESTO OFICIAL'!G32</f>
        <v>510515400</v>
      </c>
      <c r="L20" s="1182"/>
      <c r="M20" s="1183"/>
      <c r="N20" s="10"/>
    </row>
    <row r="21" spans="2:14" ht="15.75" thickBot="1" x14ac:dyDescent="0.3">
      <c r="B21" s="9"/>
      <c r="C21" s="1184"/>
      <c r="D21" s="1185"/>
      <c r="E21" s="1185"/>
      <c r="F21" s="1185"/>
      <c r="G21" s="1185"/>
      <c r="H21" s="1186"/>
      <c r="I21" s="1186"/>
      <c r="J21" s="1187"/>
      <c r="K21" s="1185"/>
      <c r="L21" s="1186"/>
      <c r="M21" s="1187"/>
      <c r="N21" s="10"/>
    </row>
    <row r="22" spans="2:14" ht="15.75" thickBot="1" x14ac:dyDescent="0.3">
      <c r="B22" s="11"/>
      <c r="C22" s="12"/>
      <c r="D22" s="12"/>
      <c r="E22" s="192"/>
      <c r="F22" s="12"/>
      <c r="G22" s="12"/>
      <c r="H22" s="12"/>
      <c r="I22" s="12"/>
      <c r="J22" s="12"/>
      <c r="K22" s="12"/>
      <c r="L22" s="12"/>
      <c r="M22" s="12"/>
      <c r="N22" s="13"/>
    </row>
    <row r="23" spans="2:14" ht="15.75" thickBot="1" x14ac:dyDescent="0.3">
      <c r="B23" s="6"/>
      <c r="C23" s="7"/>
      <c r="D23" s="7"/>
      <c r="E23" s="191"/>
      <c r="F23" s="7"/>
      <c r="G23" s="7"/>
      <c r="H23" s="7"/>
      <c r="I23" s="7"/>
      <c r="J23" s="7"/>
      <c r="K23" s="7"/>
      <c r="L23" s="7"/>
      <c r="M23" s="7"/>
      <c r="N23" s="8"/>
    </row>
    <row r="24" spans="2:14" ht="15.75" thickBot="1" x14ac:dyDescent="0.3">
      <c r="B24" s="1379" t="s">
        <v>175</v>
      </c>
      <c r="C24" s="1380"/>
      <c r="D24" s="1380"/>
      <c r="E24" s="1380"/>
      <c r="F24" s="1380"/>
      <c r="G24" s="1380"/>
      <c r="H24" s="1380"/>
      <c r="I24" s="1380"/>
      <c r="J24" s="1380"/>
      <c r="K24" s="1380"/>
      <c r="L24" s="1380"/>
      <c r="M24" s="1380"/>
      <c r="N24" s="1381"/>
    </row>
    <row r="25" spans="2:14" ht="15.75" thickBot="1" x14ac:dyDescent="0.3">
      <c r="B25" s="1382" t="s">
        <v>99</v>
      </c>
      <c r="C25" s="1383"/>
      <c r="D25" s="1383"/>
      <c r="E25" s="1383"/>
      <c r="F25" s="1383"/>
      <c r="G25" s="1383"/>
      <c r="H25" s="1383"/>
      <c r="I25" s="1383"/>
      <c r="J25" s="1383"/>
      <c r="K25" s="1383"/>
      <c r="L25" s="1383"/>
      <c r="M25" s="1383"/>
      <c r="N25" s="1384"/>
    </row>
    <row r="26" spans="2:14" ht="26.25" thickBot="1" x14ac:dyDescent="0.3">
      <c r="B26" s="1376" t="s">
        <v>100</v>
      </c>
      <c r="C26" s="1377"/>
      <c r="D26" s="1377"/>
      <c r="E26" s="1377"/>
      <c r="F26" s="162" t="s">
        <v>14</v>
      </c>
      <c r="G26" s="163" t="s">
        <v>101</v>
      </c>
      <c r="H26" s="164" t="s">
        <v>102</v>
      </c>
      <c r="I26" s="165" t="s">
        <v>103</v>
      </c>
      <c r="J26" s="165" t="s">
        <v>104</v>
      </c>
      <c r="K26" s="165" t="s">
        <v>105</v>
      </c>
      <c r="L26" s="166" t="s">
        <v>106</v>
      </c>
      <c r="M26" s="167" t="s">
        <v>107</v>
      </c>
      <c r="N26" s="168" t="s">
        <v>108</v>
      </c>
    </row>
    <row r="27" spans="2:14" ht="15.75" thickBot="1" x14ac:dyDescent="0.3">
      <c r="B27" s="170">
        <v>1</v>
      </c>
      <c r="C27" s="847" t="s">
        <v>176</v>
      </c>
      <c r="D27" s="848"/>
      <c r="E27" s="848"/>
      <c r="F27" s="156">
        <v>9114</v>
      </c>
      <c r="G27" s="157" t="s">
        <v>110</v>
      </c>
      <c r="H27" s="157">
        <v>8</v>
      </c>
      <c r="I27" s="158">
        <v>1</v>
      </c>
      <c r="J27" s="159">
        <v>0.2</v>
      </c>
      <c r="K27" s="158">
        <f>K12</f>
        <v>5</v>
      </c>
      <c r="L27" s="160">
        <f>VLOOKUP(F27,PRECIOS!$B$3:$D$3651,3,FALSE)</f>
        <v>4523000</v>
      </c>
      <c r="M27" s="161">
        <f>F.P.!E29</f>
        <v>1.58</v>
      </c>
      <c r="N27" s="171">
        <f>ROUND(K27*L27*M27*J27,0)</f>
        <v>7146340</v>
      </c>
    </row>
    <row r="28" spans="2:14" x14ac:dyDescent="0.25">
      <c r="B28" s="1236" t="s">
        <v>112</v>
      </c>
      <c r="C28" s="1237"/>
      <c r="D28" s="1237"/>
      <c r="E28" s="1237"/>
      <c r="F28" s="1237"/>
      <c r="G28" s="1237"/>
      <c r="H28" s="1237"/>
      <c r="I28" s="1237"/>
      <c r="J28" s="1237"/>
      <c r="K28" s="1237"/>
      <c r="L28" s="1237"/>
      <c r="M28" s="1234">
        <f>SUM(N27:N27)</f>
        <v>7146340</v>
      </c>
      <c r="N28" s="1235"/>
    </row>
    <row r="29" spans="2:14" ht="9.9499999999999993" customHeight="1" x14ac:dyDescent="0.25"/>
    <row r="30" spans="2:14" x14ac:dyDescent="0.25">
      <c r="B30" s="1385" t="s">
        <v>177</v>
      </c>
      <c r="C30" s="1386"/>
      <c r="D30" s="1386"/>
      <c r="E30" s="1386"/>
      <c r="F30" s="1386"/>
      <c r="G30" s="1386"/>
      <c r="H30" s="1386"/>
      <c r="I30" s="1386"/>
      <c r="J30" s="1386"/>
      <c r="K30" s="1386"/>
      <c r="L30" s="1386"/>
      <c r="M30" s="1386"/>
      <c r="N30" s="1387"/>
    </row>
    <row r="31" spans="2:14" ht="15.75" thickBot="1" x14ac:dyDescent="0.3">
      <c r="B31" s="1388" t="s">
        <v>100</v>
      </c>
      <c r="C31" s="1389"/>
      <c r="D31" s="1390"/>
      <c r="E31" s="1391" t="s">
        <v>114</v>
      </c>
      <c r="F31" s="1389"/>
      <c r="G31" s="1390"/>
      <c r="H31" s="182" t="s">
        <v>8</v>
      </c>
      <c r="I31" s="182" t="s">
        <v>7</v>
      </c>
      <c r="J31" s="183" t="s">
        <v>14</v>
      </c>
      <c r="K31" s="1392" t="s">
        <v>115</v>
      </c>
      <c r="L31" s="1393"/>
      <c r="M31" s="1394" t="s">
        <v>116</v>
      </c>
      <c r="N31" s="1395"/>
    </row>
    <row r="32" spans="2:14" x14ac:dyDescent="0.25">
      <c r="B32" s="184" t="s">
        <v>178</v>
      </c>
      <c r="C32" s="1330" t="s">
        <v>179</v>
      </c>
      <c r="D32" s="1330"/>
      <c r="E32" s="1330"/>
      <c r="F32" s="1330"/>
      <c r="G32" s="1330"/>
      <c r="H32" s="1330"/>
      <c r="I32" s="1330"/>
      <c r="J32" s="1330"/>
      <c r="K32" s="1330"/>
      <c r="L32" s="1330"/>
      <c r="M32" s="1330"/>
      <c r="N32" s="1331"/>
    </row>
    <row r="33" spans="2:14" ht="15.75" customHeight="1" thickBot="1" x14ac:dyDescent="0.3">
      <c r="B33" s="185" t="s">
        <v>180</v>
      </c>
      <c r="C33" s="879" t="str">
        <f>VLOOKUP(J33,PRECIOS!$B$3:$D$3651,2,FALSE)</f>
        <v>VÍDEO BEAM - ALQUILER POR DIA</v>
      </c>
      <c r="D33" s="1403"/>
      <c r="E33" s="1403"/>
      <c r="F33" s="1403"/>
      <c r="G33" s="880"/>
      <c r="H33" s="186" t="s">
        <v>181</v>
      </c>
      <c r="I33" s="186">
        <v>2</v>
      </c>
      <c r="J33" s="188">
        <v>7870</v>
      </c>
      <c r="K33" s="874">
        <f>VLOOKUP(J33,PRECIOS!$B$3:$D$3651,3,FALSE)</f>
        <v>107100</v>
      </c>
      <c r="L33" s="874"/>
      <c r="M33" s="875">
        <f>ROUND(I33*K33,0)</f>
        <v>214200</v>
      </c>
      <c r="N33" s="876"/>
    </row>
    <row r="34" spans="2:14" ht="15.75" thickBot="1" x14ac:dyDescent="0.3">
      <c r="B34" s="1396" t="s">
        <v>182</v>
      </c>
      <c r="C34" s="1397"/>
      <c r="D34" s="1397"/>
      <c r="E34" s="1397"/>
      <c r="F34" s="1397"/>
      <c r="G34" s="1397"/>
      <c r="H34" s="1397"/>
      <c r="I34" s="1397"/>
      <c r="J34" s="1397"/>
      <c r="K34" s="1397"/>
      <c r="L34" s="1397"/>
      <c r="M34" s="1405">
        <f>M33</f>
        <v>214200</v>
      </c>
      <c r="N34" s="1406"/>
    </row>
    <row r="35" spans="2:14" ht="9.9499999999999993" customHeight="1" thickBot="1" x14ac:dyDescent="0.3">
      <c r="B35" s="259"/>
      <c r="C35" s="260"/>
      <c r="D35" s="260"/>
      <c r="E35" s="260"/>
      <c r="F35" s="260"/>
      <c r="G35" s="260"/>
      <c r="H35" s="260"/>
      <c r="I35" s="260"/>
      <c r="J35" s="260"/>
      <c r="K35" s="260"/>
      <c r="L35" s="261"/>
      <c r="M35" s="262"/>
      <c r="N35" s="263"/>
    </row>
    <row r="36" spans="2:14" ht="15" customHeight="1" thickBot="1" x14ac:dyDescent="0.3">
      <c r="B36" s="266" t="s">
        <v>183</v>
      </c>
      <c r="C36" s="1401" t="s">
        <v>184</v>
      </c>
      <c r="D36" s="1401"/>
      <c r="E36" s="1401"/>
      <c r="F36" s="1401"/>
      <c r="G36" s="1401"/>
      <c r="H36" s="1401"/>
      <c r="I36" s="1401"/>
      <c r="J36" s="1401"/>
      <c r="K36" s="1401"/>
      <c r="L36" s="1401"/>
      <c r="M36" s="1401"/>
      <c r="N36" s="1402"/>
    </row>
    <row r="37" spans="2:14" ht="15" customHeight="1" x14ac:dyDescent="0.25">
      <c r="B37" s="196" t="s">
        <v>185</v>
      </c>
      <c r="C37" s="1404" t="str">
        <f>VLOOKUP(J37,PRECIOS!$B$3:$D$3651,2,FALSE)</f>
        <v>AFICHE TAMAÑO MEDIO PLIEGO A 4X0 TINTAS EN PROPALCOTE DE 115 GR.</v>
      </c>
      <c r="D37" s="1404"/>
      <c r="E37" s="1404"/>
      <c r="F37" s="1404"/>
      <c r="G37" s="1404"/>
      <c r="H37" s="257" t="s">
        <v>8</v>
      </c>
      <c r="I37" s="257">
        <v>3</v>
      </c>
      <c r="J37" s="258">
        <v>7897</v>
      </c>
      <c r="K37" s="1411">
        <f>VLOOKUP(J37,PRECIOS!$B$3:$D$3651,3,FALSE)</f>
        <v>1309</v>
      </c>
      <c r="L37" s="1411"/>
      <c r="M37" s="1407">
        <f>ROUND(I37*K37,0)</f>
        <v>3927</v>
      </c>
      <c r="N37" s="1408"/>
    </row>
    <row r="38" spans="2:14" ht="30" customHeight="1" x14ac:dyDescent="0.25">
      <c r="B38" s="172" t="s">
        <v>186</v>
      </c>
      <c r="C38" s="869" t="str">
        <f>VLOOKUP(J38,PRECIOS!$B$3:$D$3651,2,FALSE)</f>
        <v>PLEGABLES DE SOSTENIBILIDAD EN TRES CUERPOS TAMAÑO CARTA A 4X4 TINTAS EN PROPALCOTE.</v>
      </c>
      <c r="D38" s="869"/>
      <c r="E38" s="869"/>
      <c r="F38" s="869"/>
      <c r="G38" s="869"/>
      <c r="H38" s="181" t="s">
        <v>8</v>
      </c>
      <c r="I38" s="181">
        <v>3</v>
      </c>
      <c r="J38" s="187">
        <v>7898</v>
      </c>
      <c r="K38" s="870">
        <f>VLOOKUP(J38,PRECIOS!$B$3:$D$3651,3,FALSE)</f>
        <v>500</v>
      </c>
      <c r="L38" s="870"/>
      <c r="M38" s="871">
        <f>ROUND(I38*K38,0)</f>
        <v>1500</v>
      </c>
      <c r="N38" s="872"/>
    </row>
    <row r="39" spans="2:14" ht="15.75" customHeight="1" thickBot="1" x14ac:dyDescent="0.3">
      <c r="B39" s="185" t="s">
        <v>187</v>
      </c>
      <c r="C39" s="873" t="str">
        <f>VLOOKUP(J39,PRECIOS!$B$3:$D$3651,2,FALSE)</f>
        <v>IMPRESIÓN HOJA CARTA, A 1X0 TINTAS EN PAPEL BOND DE 75 GR.</v>
      </c>
      <c r="D39" s="873"/>
      <c r="E39" s="873"/>
      <c r="F39" s="873"/>
      <c r="G39" s="873"/>
      <c r="H39" s="186" t="s">
        <v>8</v>
      </c>
      <c r="I39" s="186">
        <v>50</v>
      </c>
      <c r="J39" s="188">
        <v>7896</v>
      </c>
      <c r="K39" s="874">
        <f>VLOOKUP(J39,PRECIOS!$B$3:$D$3651,3,FALSE)</f>
        <v>95</v>
      </c>
      <c r="L39" s="874"/>
      <c r="M39" s="875">
        <f>ROUND(I39*K39,0)</f>
        <v>4750</v>
      </c>
      <c r="N39" s="876"/>
    </row>
    <row r="40" spans="2:14" ht="15.75" thickBot="1" x14ac:dyDescent="0.3">
      <c r="B40" s="1396" t="s">
        <v>188</v>
      </c>
      <c r="C40" s="1397"/>
      <c r="D40" s="1397"/>
      <c r="E40" s="1397"/>
      <c r="F40" s="1397"/>
      <c r="G40" s="1397"/>
      <c r="H40" s="1397"/>
      <c r="I40" s="1397"/>
      <c r="J40" s="1397"/>
      <c r="K40" s="1397"/>
      <c r="L40" s="1397"/>
      <c r="M40" s="1409">
        <f>SUM(M37:N39)</f>
        <v>10177</v>
      </c>
      <c r="N40" s="1410"/>
    </row>
    <row r="41" spans="2:14" ht="9.9499999999999993" customHeight="1" thickBot="1" x14ac:dyDescent="0.3">
      <c r="B41" s="256"/>
      <c r="C41" s="176"/>
      <c r="D41" s="176"/>
      <c r="E41" s="176"/>
      <c r="F41" s="176"/>
      <c r="G41" s="176"/>
      <c r="H41" s="176"/>
      <c r="I41" s="176"/>
      <c r="J41" s="176"/>
      <c r="K41" s="176"/>
      <c r="L41" s="264"/>
      <c r="M41" s="265"/>
      <c r="N41" s="263"/>
    </row>
    <row r="42" spans="2:14" ht="15" customHeight="1" thickBot="1" x14ac:dyDescent="0.3">
      <c r="B42" s="1398" t="s">
        <v>189</v>
      </c>
      <c r="C42" s="1399"/>
      <c r="D42" s="1399"/>
      <c r="E42" s="1399"/>
      <c r="F42" s="1399"/>
      <c r="G42" s="1399"/>
      <c r="H42" s="1399"/>
      <c r="I42" s="1399"/>
      <c r="J42" s="1399"/>
      <c r="K42" s="1399"/>
      <c r="L42" s="1400"/>
      <c r="M42" s="1412">
        <f>M40+M34</f>
        <v>224377</v>
      </c>
      <c r="N42" s="1413"/>
    </row>
    <row r="44" spans="2:14" x14ac:dyDescent="0.25">
      <c r="B44" s="1385" t="s">
        <v>190</v>
      </c>
      <c r="C44" s="1386"/>
      <c r="D44" s="1386"/>
      <c r="E44" s="1386"/>
      <c r="F44" s="1386"/>
      <c r="G44" s="1386"/>
      <c r="H44" s="1386"/>
      <c r="I44" s="1386"/>
      <c r="J44" s="1386"/>
      <c r="K44" s="1386"/>
      <c r="L44" s="1386"/>
      <c r="M44" s="1386"/>
      <c r="N44" s="1387"/>
    </row>
    <row r="45" spans="2:14" ht="15.75" thickBot="1" x14ac:dyDescent="0.3">
      <c r="B45" s="1388" t="s">
        <v>100</v>
      </c>
      <c r="C45" s="1389"/>
      <c r="D45" s="1390"/>
      <c r="E45" s="1391" t="s">
        <v>114</v>
      </c>
      <c r="F45" s="1389"/>
      <c r="G45" s="1390"/>
      <c r="H45" s="182" t="s">
        <v>8</v>
      </c>
      <c r="I45" s="182" t="s">
        <v>7</v>
      </c>
      <c r="J45" s="183" t="s">
        <v>14</v>
      </c>
      <c r="K45" s="1392" t="s">
        <v>115</v>
      </c>
      <c r="L45" s="1393"/>
      <c r="M45" s="1394" t="s">
        <v>116</v>
      </c>
      <c r="N45" s="1395"/>
    </row>
    <row r="46" spans="2:14" x14ac:dyDescent="0.25">
      <c r="B46" s="266" t="s">
        <v>191</v>
      </c>
      <c r="C46" s="1414" t="s">
        <v>132</v>
      </c>
      <c r="D46" s="1414"/>
      <c r="E46" s="1414"/>
      <c r="F46" s="1414"/>
      <c r="G46" s="1414"/>
      <c r="H46" s="1414"/>
      <c r="I46" s="1414"/>
      <c r="J46" s="1414"/>
      <c r="K46" s="1414"/>
      <c r="L46" s="1414"/>
      <c r="M46" s="1414"/>
      <c r="N46" s="1415"/>
    </row>
    <row r="47" spans="2:14" ht="30" customHeight="1" x14ac:dyDescent="0.25">
      <c r="B47" s="172" t="s">
        <v>192</v>
      </c>
      <c r="C47" s="1432" t="str">
        <f>VLOOKUP(J47,PRECIOS!$B$3:$D$3651,2,FALSE)</f>
        <v>CARTELERA CON MARCO EN ALUMINIO ANODIZADO, PAÑO COLOR GRIS CON CENEFA SUPERIOR, PUERTAS CORREDIZAS. Incl. transporte</v>
      </c>
      <c r="D47" s="1433"/>
      <c r="E47" s="1433"/>
      <c r="F47" s="1433"/>
      <c r="G47" s="1434"/>
      <c r="H47" s="181" t="s">
        <v>8</v>
      </c>
      <c r="I47" s="181">
        <v>1</v>
      </c>
      <c r="J47" s="187">
        <v>9048</v>
      </c>
      <c r="K47" s="870">
        <f>VLOOKUP(J47,PRECIOS!$B$3:$D$3651,3,FALSE)</f>
        <v>478574</v>
      </c>
      <c r="L47" s="870"/>
      <c r="M47" s="871">
        <f t="shared" ref="M47:M48" si="0">ROUND(I47*K47,0)</f>
        <v>478574</v>
      </c>
      <c r="N47" s="872"/>
    </row>
    <row r="48" spans="2:14" ht="30" customHeight="1" x14ac:dyDescent="0.25">
      <c r="B48" s="172" t="s">
        <v>193</v>
      </c>
      <c r="C48" s="1432" t="str">
        <f>VLOOKUP(J48,PRECIOS!$B$3:$D$3651,2,FALSE)</f>
        <v>AVISO PUNTO CREA 1.50m x 0.90m EN LÁMINA GALVANIZADA CAL. 24. INCLUYE SUMINISTRO E INSTALACIÓN</v>
      </c>
      <c r="D48" s="1433"/>
      <c r="E48" s="1433"/>
      <c r="F48" s="1433"/>
      <c r="G48" s="1434"/>
      <c r="H48" s="181" t="s">
        <v>8</v>
      </c>
      <c r="I48" s="181">
        <v>1</v>
      </c>
      <c r="J48" s="187">
        <v>7992</v>
      </c>
      <c r="K48" s="870">
        <f>VLOOKUP(J48,PRECIOS!$B$3:$D$3651,3,FALSE)</f>
        <v>500000</v>
      </c>
      <c r="L48" s="870"/>
      <c r="M48" s="871">
        <f t="shared" si="0"/>
        <v>500000</v>
      </c>
      <c r="N48" s="872"/>
    </row>
    <row r="49" spans="2:14" ht="30" customHeight="1" thickBot="1" x14ac:dyDescent="0.3">
      <c r="B49" s="172" t="s">
        <v>194</v>
      </c>
      <c r="C49" s="1420" t="str">
        <f>VLOOKUP(J49,PRECIOS!$B$3:$D$3651,2,FALSE)</f>
        <v>SERVICIO TELEFONIA LOCAL ILIMITADA E INTERNET ILIMITADO VELOCIDAD PROMEDIO (80-500 MB) ESTRATO 3</v>
      </c>
      <c r="D49" s="1421"/>
      <c r="E49" s="1421"/>
      <c r="F49" s="1421"/>
      <c r="G49" s="1422"/>
      <c r="H49" s="186" t="s">
        <v>8</v>
      </c>
      <c r="I49" s="186">
        <v>1</v>
      </c>
      <c r="J49" s="188">
        <v>9835</v>
      </c>
      <c r="K49" s="874">
        <v>41901</v>
      </c>
      <c r="L49" s="874"/>
      <c r="M49" s="875">
        <f t="shared" ref="M49" si="1">ROUND(I49*K49,0)</f>
        <v>41901</v>
      </c>
      <c r="N49" s="876"/>
    </row>
    <row r="50" spans="2:14" ht="15.75" thickBot="1" x14ac:dyDescent="0.3">
      <c r="B50" s="1398" t="s">
        <v>121</v>
      </c>
      <c r="C50" s="1399"/>
      <c r="D50" s="1399"/>
      <c r="E50" s="1399"/>
      <c r="F50" s="1399"/>
      <c r="G50" s="1399"/>
      <c r="H50" s="1399"/>
      <c r="I50" s="1399"/>
      <c r="J50" s="1399"/>
      <c r="K50" s="1399"/>
      <c r="L50" s="1400"/>
      <c r="M50" s="1412">
        <f>SUM(M47:N49)</f>
        <v>1020475</v>
      </c>
      <c r="N50" s="1413"/>
    </row>
    <row r="52" spans="2:14" ht="15.75" x14ac:dyDescent="0.25">
      <c r="B52" s="1423" t="s">
        <v>156</v>
      </c>
      <c r="C52" s="1424"/>
      <c r="D52" s="1424"/>
      <c r="E52" s="1424"/>
      <c r="F52" s="1424"/>
      <c r="G52" s="1424"/>
      <c r="H52" s="1424"/>
      <c r="I52" s="1424"/>
      <c r="J52" s="1424"/>
      <c r="K52" s="1424"/>
      <c r="L52" s="1424"/>
      <c r="M52" s="1425">
        <f>M50+M42+M28</f>
        <v>8391192</v>
      </c>
      <c r="N52" s="1426"/>
    </row>
    <row r="53" spans="2:14" ht="15.75" x14ac:dyDescent="0.25">
      <c r="B53" s="1427" t="s">
        <v>157</v>
      </c>
      <c r="C53" s="1428"/>
      <c r="D53" s="1428"/>
      <c r="E53" s="1428"/>
      <c r="F53" s="1428"/>
      <c r="G53" s="1428"/>
      <c r="H53" s="1428"/>
      <c r="I53" s="1428"/>
      <c r="J53" s="1428"/>
      <c r="K53" s="1429"/>
      <c r="L53" s="169">
        <f>'AIU SOCIAL'!L36</f>
        <v>0.12414262479037544</v>
      </c>
      <c r="M53" s="1430">
        <f>ROUND(L53*M52,0)</f>
        <v>1041705</v>
      </c>
      <c r="N53" s="1431"/>
    </row>
    <row r="54" spans="2:14" ht="16.5" thickBot="1" x14ac:dyDescent="0.3">
      <c r="B54" s="1416" t="s">
        <v>158</v>
      </c>
      <c r="C54" s="1417"/>
      <c r="D54" s="1417"/>
      <c r="E54" s="1417"/>
      <c r="F54" s="1417"/>
      <c r="G54" s="1417"/>
      <c r="H54" s="1417"/>
      <c r="I54" s="1417"/>
      <c r="J54" s="1417"/>
      <c r="K54" s="1417"/>
      <c r="L54" s="1417"/>
      <c r="M54" s="1418">
        <f>M53+M52</f>
        <v>9432897</v>
      </c>
      <c r="N54" s="1419"/>
    </row>
  </sheetData>
  <mergeCells count="78">
    <mergeCell ref="B54:L54"/>
    <mergeCell ref="M54:N54"/>
    <mergeCell ref="K11:M11"/>
    <mergeCell ref="C10:J11"/>
    <mergeCell ref="C49:G49"/>
    <mergeCell ref="B50:L50"/>
    <mergeCell ref="M50:N50"/>
    <mergeCell ref="B52:L52"/>
    <mergeCell ref="M52:N52"/>
    <mergeCell ref="B53:K53"/>
    <mergeCell ref="M53:N53"/>
    <mergeCell ref="K49:L49"/>
    <mergeCell ref="M49:N49"/>
    <mergeCell ref="C47:G47"/>
    <mergeCell ref="C48:G48"/>
    <mergeCell ref="K47:L47"/>
    <mergeCell ref="M47:N47"/>
    <mergeCell ref="K48:L48"/>
    <mergeCell ref="M48:N48"/>
    <mergeCell ref="B44:N44"/>
    <mergeCell ref="B45:D45"/>
    <mergeCell ref="E45:G45"/>
    <mergeCell ref="K45:L45"/>
    <mergeCell ref="M45:N45"/>
    <mergeCell ref="C46:N46"/>
    <mergeCell ref="B40:L40"/>
    <mergeCell ref="B42:L42"/>
    <mergeCell ref="C36:N36"/>
    <mergeCell ref="C33:G33"/>
    <mergeCell ref="C37:G37"/>
    <mergeCell ref="C38:G38"/>
    <mergeCell ref="C39:G39"/>
    <mergeCell ref="M34:N34"/>
    <mergeCell ref="M38:N38"/>
    <mergeCell ref="M37:N37"/>
    <mergeCell ref="M40:N40"/>
    <mergeCell ref="K37:L37"/>
    <mergeCell ref="M42:N42"/>
    <mergeCell ref="C32:N32"/>
    <mergeCell ref="K33:L33"/>
    <mergeCell ref="M33:N33"/>
    <mergeCell ref="K39:L39"/>
    <mergeCell ref="M39:N39"/>
    <mergeCell ref="B34:L34"/>
    <mergeCell ref="K38:L38"/>
    <mergeCell ref="C27:E27"/>
    <mergeCell ref="B28:L28"/>
    <mergeCell ref="M28:N28"/>
    <mergeCell ref="B30:N30"/>
    <mergeCell ref="B31:D31"/>
    <mergeCell ref="E31:G31"/>
    <mergeCell ref="K31:L31"/>
    <mergeCell ref="M31:N31"/>
    <mergeCell ref="B26:E26"/>
    <mergeCell ref="C16:J16"/>
    <mergeCell ref="K16:M16"/>
    <mergeCell ref="C17:J17"/>
    <mergeCell ref="K17:M17"/>
    <mergeCell ref="C18:J18"/>
    <mergeCell ref="K18:M18"/>
    <mergeCell ref="K19:M19"/>
    <mergeCell ref="C20:J21"/>
    <mergeCell ref="K20:M21"/>
    <mergeCell ref="B24:N24"/>
    <mergeCell ref="B25:N25"/>
    <mergeCell ref="C15:J15"/>
    <mergeCell ref="K15:M15"/>
    <mergeCell ref="B2:N3"/>
    <mergeCell ref="B5:G7"/>
    <mergeCell ref="H5:N7"/>
    <mergeCell ref="C9:J9"/>
    <mergeCell ref="K9:M9"/>
    <mergeCell ref="K10:M10"/>
    <mergeCell ref="C12:J12"/>
    <mergeCell ref="K12:M12"/>
    <mergeCell ref="K13:M13"/>
    <mergeCell ref="C14:J14"/>
    <mergeCell ref="K14:M1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L36"/>
  <sheetViews>
    <sheetView showGridLines="0" zoomScale="130" zoomScaleNormal="130" workbookViewId="0">
      <selection activeCell="M7" sqref="M7"/>
    </sheetView>
  </sheetViews>
  <sheetFormatPr baseColWidth="10" defaultColWidth="11.42578125" defaultRowHeight="15" x14ac:dyDescent="0.25"/>
  <cols>
    <col min="1" max="1" width="2.8554687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s>
  <sheetData>
    <row r="1" spans="2:12" ht="15" customHeight="1" thickBot="1" x14ac:dyDescent="0.3"/>
    <row r="2" spans="2:12" x14ac:dyDescent="0.25">
      <c r="B2" s="1338" t="s">
        <v>159</v>
      </c>
      <c r="C2" s="1339"/>
      <c r="D2" s="1339"/>
      <c r="E2" s="1339"/>
      <c r="F2" s="1339"/>
      <c r="G2" s="1339"/>
      <c r="H2" s="1339"/>
      <c r="I2" s="1339"/>
      <c r="J2" s="1339"/>
      <c r="K2" s="1339"/>
      <c r="L2" s="1340"/>
    </row>
    <row r="3" spans="2:12" ht="15.75" thickBot="1" x14ac:dyDescent="0.3">
      <c r="B3" s="1341"/>
      <c r="C3" s="1342"/>
      <c r="D3" s="1342"/>
      <c r="E3" s="1342"/>
      <c r="F3" s="1342"/>
      <c r="G3" s="1342"/>
      <c r="H3" s="1342"/>
      <c r="I3" s="1342"/>
      <c r="J3" s="1342"/>
      <c r="K3" s="1342"/>
      <c r="L3" s="1343"/>
    </row>
    <row r="4" spans="2:12" ht="9.9499999999999993" customHeight="1" thickBot="1" x14ac:dyDescent="0.3">
      <c r="B4" s="1"/>
      <c r="C4" s="2"/>
      <c r="D4" s="2"/>
      <c r="E4" s="190"/>
      <c r="F4" s="2"/>
      <c r="G4" s="2"/>
      <c r="H4" s="2"/>
      <c r="I4" s="2"/>
      <c r="J4" s="2"/>
      <c r="K4" s="2"/>
      <c r="L4" s="3"/>
    </row>
    <row r="5" spans="2:12" ht="16.5" customHeight="1" x14ac:dyDescent="0.25">
      <c r="B5" s="1208" t="s">
        <v>26</v>
      </c>
      <c r="C5" s="1209"/>
      <c r="D5" s="1209"/>
      <c r="E5" s="1209"/>
      <c r="F5" s="1209"/>
      <c r="G5" s="753" t="s">
        <v>3878</v>
      </c>
      <c r="H5" s="754"/>
      <c r="I5" s="754"/>
      <c r="J5" s="754"/>
      <c r="K5" s="754"/>
      <c r="L5" s="755"/>
    </row>
    <row r="6" spans="2:12" ht="15" customHeight="1" x14ac:dyDescent="0.25">
      <c r="B6" s="1211"/>
      <c r="C6" s="1212"/>
      <c r="D6" s="1212"/>
      <c r="E6" s="1212"/>
      <c r="F6" s="1212"/>
      <c r="G6" s="756"/>
      <c r="H6" s="757"/>
      <c r="I6" s="757"/>
      <c r="J6" s="757"/>
      <c r="K6" s="757"/>
      <c r="L6" s="758"/>
    </row>
    <row r="7" spans="2:12" ht="15.75" customHeight="1" thickBot="1" x14ac:dyDescent="0.3">
      <c r="B7" s="1214"/>
      <c r="C7" s="1215"/>
      <c r="D7" s="1215"/>
      <c r="E7" s="1215"/>
      <c r="F7" s="1215"/>
      <c r="G7" s="759"/>
      <c r="H7" s="760"/>
      <c r="I7" s="760"/>
      <c r="J7" s="760"/>
      <c r="K7" s="760"/>
      <c r="L7" s="761"/>
    </row>
    <row r="8" spans="2:12" ht="9.9499999999999993" customHeight="1" thickBot="1" x14ac:dyDescent="0.3">
      <c r="B8" s="9"/>
      <c r="L8" s="10"/>
    </row>
    <row r="9" spans="2:12" x14ac:dyDescent="0.25">
      <c r="B9" s="1351" t="s">
        <v>195</v>
      </c>
      <c r="C9" s="1352"/>
      <c r="D9" s="1352"/>
      <c r="E9" s="990">
        <f>SOCIAL!M52</f>
        <v>8391192</v>
      </c>
      <c r="F9" s="991"/>
      <c r="G9" s="992"/>
      <c r="H9" s="215"/>
      <c r="I9" s="216" t="s">
        <v>160</v>
      </c>
      <c r="J9" s="993"/>
      <c r="K9" s="993"/>
      <c r="L9" s="994"/>
    </row>
    <row r="10" spans="2:12" ht="15.75" thickBot="1" x14ac:dyDescent="0.3">
      <c r="B10" s="1353" t="s">
        <v>28</v>
      </c>
      <c r="C10" s="999"/>
      <c r="D10" s="999"/>
      <c r="E10" s="217">
        <v>5</v>
      </c>
      <c r="F10" s="999" t="s">
        <v>161</v>
      </c>
      <c r="G10" s="1000"/>
      <c r="H10" s="218"/>
      <c r="I10" s="219" t="s">
        <v>162</v>
      </c>
      <c r="J10" s="1001"/>
      <c r="K10" s="1001"/>
      <c r="L10" s="1002"/>
    </row>
    <row r="11" spans="2:12" ht="9.9499999999999993" customHeight="1" thickBot="1" x14ac:dyDescent="0.3">
      <c r="B11" s="225"/>
      <c r="C11" s="226"/>
      <c r="D11" s="226"/>
      <c r="E11" s="226"/>
      <c r="F11" s="226"/>
      <c r="G11" s="226"/>
      <c r="H11" s="226"/>
      <c r="I11" s="226"/>
      <c r="J11" s="226"/>
      <c r="K11" s="226"/>
      <c r="L11" s="227"/>
    </row>
    <row r="12" spans="2:12" x14ac:dyDescent="0.25">
      <c r="B12" s="1354" t="s">
        <v>163</v>
      </c>
      <c r="C12" s="1355"/>
      <c r="D12" s="1355"/>
      <c r="E12" s="1355"/>
      <c r="F12" s="1355"/>
      <c r="G12" s="1355"/>
      <c r="H12" s="1355"/>
      <c r="I12" s="1355"/>
      <c r="J12" s="1355"/>
      <c r="K12" s="1355"/>
      <c r="L12" s="1356"/>
    </row>
    <row r="13" spans="2:12" x14ac:dyDescent="0.25">
      <c r="B13" s="234">
        <v>3.1</v>
      </c>
      <c r="C13" s="1357" t="s">
        <v>68</v>
      </c>
      <c r="D13" s="1357"/>
      <c r="E13" s="1357"/>
      <c r="F13" s="1357"/>
      <c r="G13" s="1357"/>
      <c r="H13" s="1357"/>
      <c r="I13" s="1357"/>
      <c r="J13" s="1357"/>
      <c r="K13" s="1357"/>
      <c r="L13" s="1358"/>
    </row>
    <row r="14" spans="2:12" x14ac:dyDescent="0.25">
      <c r="B14" s="235" t="s">
        <v>164</v>
      </c>
      <c r="C14" s="1344" t="s">
        <v>69</v>
      </c>
      <c r="D14" s="1345"/>
      <c r="E14" s="236"/>
      <c r="F14" s="237"/>
      <c r="G14" s="1346"/>
      <c r="H14" s="1346"/>
      <c r="I14" s="238"/>
      <c r="J14" s="1344" t="s">
        <v>70</v>
      </c>
      <c r="K14" s="1347"/>
      <c r="L14" s="239" t="s">
        <v>60</v>
      </c>
    </row>
    <row r="15" spans="2:12" x14ac:dyDescent="0.25">
      <c r="B15" s="228">
        <f>B13+0.001</f>
        <v>3.101</v>
      </c>
      <c r="C15" s="220" t="s">
        <v>71</v>
      </c>
      <c r="D15" s="221"/>
      <c r="E15" s="221"/>
      <c r="F15" s="221"/>
      <c r="G15" s="221"/>
      <c r="H15" s="221"/>
      <c r="I15" s="222"/>
      <c r="J15" s="1012">
        <v>0.05</v>
      </c>
      <c r="K15" s="1013"/>
      <c r="L15" s="229">
        <f>ROUND($E$9*J15,0)</f>
        <v>419560</v>
      </c>
    </row>
    <row r="16" spans="2:12" x14ac:dyDescent="0.25">
      <c r="B16" s="228">
        <f>B15+0.001</f>
        <v>3.1019999999999999</v>
      </c>
      <c r="C16" s="220" t="s">
        <v>72</v>
      </c>
      <c r="D16" s="221"/>
      <c r="E16" s="221"/>
      <c r="F16" s="221"/>
      <c r="G16" s="221"/>
      <c r="H16" s="221"/>
      <c r="I16" s="222"/>
      <c r="J16" s="1014">
        <v>7.1199999999999996E-3</v>
      </c>
      <c r="K16" s="1015"/>
      <c r="L16" s="229">
        <f t="shared" ref="L16:L18" si="0">ROUND($E$9*J16,0)</f>
        <v>59745</v>
      </c>
    </row>
    <row r="17" spans="2:12" x14ac:dyDescent="0.25">
      <c r="B17" s="228">
        <f>B16+0.001</f>
        <v>3.1029999999999998</v>
      </c>
      <c r="C17" s="220" t="s">
        <v>74</v>
      </c>
      <c r="D17" s="221"/>
      <c r="E17" s="221"/>
      <c r="F17" s="221"/>
      <c r="G17" s="221"/>
      <c r="H17" s="221"/>
      <c r="I17" s="222"/>
      <c r="J17" s="1012">
        <v>4.0000000000000001E-3</v>
      </c>
      <c r="K17" s="1013"/>
      <c r="L17" s="229">
        <f t="shared" si="0"/>
        <v>33565</v>
      </c>
    </row>
    <row r="18" spans="2:12" ht="15.75" thickBot="1" x14ac:dyDescent="0.3">
      <c r="B18" s="243">
        <f>B17+0.001</f>
        <v>3.1039999999999996</v>
      </c>
      <c r="C18" s="244" t="s">
        <v>75</v>
      </c>
      <c r="D18" s="245"/>
      <c r="E18" s="245"/>
      <c r="F18" s="245"/>
      <c r="G18" s="245"/>
      <c r="H18" s="245"/>
      <c r="I18" s="246"/>
      <c r="J18" s="1016">
        <v>5.0000000000000001E-3</v>
      </c>
      <c r="K18" s="1017"/>
      <c r="L18" s="247">
        <f t="shared" si="0"/>
        <v>41956</v>
      </c>
    </row>
    <row r="19" spans="2:12" ht="15.75" thickBot="1" x14ac:dyDescent="0.3">
      <c r="B19" s="230"/>
      <c r="C19" s="1359" t="s">
        <v>76</v>
      </c>
      <c r="D19" s="1360"/>
      <c r="E19" s="1360"/>
      <c r="F19" s="1360"/>
      <c r="G19" s="1360"/>
      <c r="H19" s="1360"/>
      <c r="I19" s="1360"/>
      <c r="J19" s="1360"/>
      <c r="K19" s="1361"/>
      <c r="L19" s="242">
        <f>SUM(L15:L18)</f>
        <v>554826</v>
      </c>
    </row>
    <row r="20" spans="2:12" ht="9.9499999999999993" customHeight="1" thickBot="1" x14ac:dyDescent="0.3">
      <c r="B20" s="230"/>
      <c r="C20" s="231"/>
      <c r="D20" s="231"/>
      <c r="E20" s="231"/>
      <c r="F20" s="231"/>
      <c r="G20" s="231"/>
      <c r="H20" s="231"/>
      <c r="I20" s="231"/>
      <c r="J20" s="231"/>
      <c r="K20" s="231"/>
      <c r="L20" s="232"/>
    </row>
    <row r="21" spans="2:12" x14ac:dyDescent="0.25">
      <c r="B21" s="248">
        <f>B13+0.1</f>
        <v>3.2</v>
      </c>
      <c r="C21" s="1362" t="s">
        <v>165</v>
      </c>
      <c r="D21" s="1362"/>
      <c r="E21" s="1362"/>
      <c r="F21" s="1362"/>
      <c r="G21" s="1362"/>
      <c r="H21" s="1362"/>
      <c r="I21" s="1362"/>
      <c r="J21" s="1362"/>
      <c r="K21" s="1362"/>
      <c r="L21" s="1363"/>
    </row>
    <row r="22" spans="2:12" ht="33.75" x14ac:dyDescent="0.25">
      <c r="B22" s="235" t="s">
        <v>164</v>
      </c>
      <c r="C22" s="1348" t="s">
        <v>69</v>
      </c>
      <c r="D22" s="1348"/>
      <c r="E22" s="1349" t="s">
        <v>166</v>
      </c>
      <c r="F22" s="1350"/>
      <c r="G22" s="1344" t="s">
        <v>79</v>
      </c>
      <c r="H22" s="1347"/>
      <c r="I22" s="240" t="s">
        <v>80</v>
      </c>
      <c r="J22" s="1344" t="s">
        <v>81</v>
      </c>
      <c r="K22" s="1347"/>
      <c r="L22" s="239" t="s">
        <v>60</v>
      </c>
    </row>
    <row r="23" spans="2:12" x14ac:dyDescent="0.25">
      <c r="B23" s="228">
        <f>B21+0.001</f>
        <v>3.2010000000000001</v>
      </c>
      <c r="C23" s="223" t="s">
        <v>167</v>
      </c>
      <c r="D23" s="1024" t="s">
        <v>168</v>
      </c>
      <c r="E23" s="1026">
        <f>$E$9</f>
        <v>8391192</v>
      </c>
      <c r="F23" s="1027"/>
      <c r="G23" s="1028">
        <v>0.3</v>
      </c>
      <c r="H23" s="1028"/>
      <c r="I23" s="224">
        <v>10.5</v>
      </c>
      <c r="J23" s="1012">
        <v>2E-3</v>
      </c>
      <c r="K23" s="1013"/>
      <c r="L23" s="229">
        <f>ROUND((((((E23*G23)*J23)/12)*I23)+2500)*1.19,0)</f>
        <v>8217</v>
      </c>
    </row>
    <row r="24" spans="2:12" ht="22.5" x14ac:dyDescent="0.25">
      <c r="B24" s="228">
        <f>B23+0.001</f>
        <v>3.202</v>
      </c>
      <c r="C24" s="223" t="s">
        <v>169</v>
      </c>
      <c r="D24" s="1025"/>
      <c r="E24" s="1026">
        <f t="shared" ref="E24:E25" si="1">$E$9</f>
        <v>8391192</v>
      </c>
      <c r="F24" s="1027"/>
      <c r="G24" s="1028">
        <v>0.1</v>
      </c>
      <c r="H24" s="1028"/>
      <c r="I24" s="224">
        <v>40.5</v>
      </c>
      <c r="J24" s="1012">
        <v>2E-3</v>
      </c>
      <c r="K24" s="1013"/>
      <c r="L24" s="229">
        <f>ROUND((((((E24*G24)*J24)/12)*I24)+2500)*1.19,0)</f>
        <v>9715</v>
      </c>
    </row>
    <row r="25" spans="2:12" x14ac:dyDescent="0.25">
      <c r="B25" s="228">
        <f>B24+0.001</f>
        <v>3.2029999999999998</v>
      </c>
      <c r="C25" s="223" t="s">
        <v>170</v>
      </c>
      <c r="D25" s="1025"/>
      <c r="E25" s="1026">
        <f t="shared" si="1"/>
        <v>8391192</v>
      </c>
      <c r="F25" s="1027"/>
      <c r="G25" s="1028">
        <v>0.3</v>
      </c>
      <c r="H25" s="1028"/>
      <c r="I25" s="224">
        <v>64.5</v>
      </c>
      <c r="J25" s="1012">
        <v>2E-3</v>
      </c>
      <c r="K25" s="1013"/>
      <c r="L25" s="229">
        <f>ROUND((((((E25*G25)*J25)/12)*I25)+2500)*1.19,0)</f>
        <v>35178</v>
      </c>
    </row>
    <row r="26" spans="2:12" ht="45.75" thickBot="1" x14ac:dyDescent="0.3">
      <c r="B26" s="243">
        <f>B25+0.001</f>
        <v>3.2039999999999997</v>
      </c>
      <c r="C26" s="249" t="s">
        <v>86</v>
      </c>
      <c r="D26" s="250" t="s">
        <v>87</v>
      </c>
      <c r="E26" s="1029">
        <f>+E9</f>
        <v>8391192</v>
      </c>
      <c r="F26" s="1030"/>
      <c r="G26" s="1031">
        <v>1</v>
      </c>
      <c r="H26" s="1031"/>
      <c r="I26" s="251">
        <v>4.5</v>
      </c>
      <c r="J26" s="1016">
        <v>3.0000000000000001E-3</v>
      </c>
      <c r="K26" s="1017"/>
      <c r="L26" s="247">
        <f>ROUND((((((E26*G26)*J26)/12)*I26)+2500)*1.19,0)</f>
        <v>14209</v>
      </c>
    </row>
    <row r="27" spans="2:12" ht="15.75" thickBot="1" x14ac:dyDescent="0.3">
      <c r="B27" s="230"/>
      <c r="C27" s="1371" t="s">
        <v>88</v>
      </c>
      <c r="D27" s="1372"/>
      <c r="E27" s="1372"/>
      <c r="F27" s="1372"/>
      <c r="G27" s="1372"/>
      <c r="H27" s="1372"/>
      <c r="I27" s="1372"/>
      <c r="J27" s="1372"/>
      <c r="K27" s="1373"/>
      <c r="L27" s="241">
        <f>ROUND(SUM(L23:L26),0)</f>
        <v>67319</v>
      </c>
    </row>
    <row r="28" spans="2:12" ht="9.9499999999999993" customHeight="1" thickBot="1" x14ac:dyDescent="0.3">
      <c r="B28" s="230"/>
      <c r="C28" s="1036"/>
      <c r="D28" s="1036"/>
      <c r="E28" s="1036"/>
      <c r="F28" s="1036"/>
      <c r="G28" s="1036"/>
      <c r="H28" s="1036"/>
      <c r="I28" s="1036"/>
      <c r="J28" s="1036"/>
      <c r="K28" s="1036"/>
      <c r="L28" s="1037"/>
    </row>
    <row r="29" spans="2:12" x14ac:dyDescent="0.25">
      <c r="B29" s="1374" t="s">
        <v>89</v>
      </c>
      <c r="C29" s="1375"/>
      <c r="D29" s="1375"/>
      <c r="E29" s="1375"/>
      <c r="F29" s="1375"/>
      <c r="G29" s="1375"/>
      <c r="H29" s="1375"/>
      <c r="I29" s="1375"/>
      <c r="J29" s="1375"/>
      <c r="K29" s="1375"/>
      <c r="L29" s="254">
        <f>ROUND(L19+L27,0)</f>
        <v>622145</v>
      </c>
    </row>
    <row r="30" spans="2:12" ht="15.75" thickBot="1" x14ac:dyDescent="0.3">
      <c r="B30" s="1366" t="s">
        <v>90</v>
      </c>
      <c r="C30" s="1367"/>
      <c r="D30" s="1367"/>
      <c r="E30" s="1367"/>
      <c r="F30" s="1367"/>
      <c r="G30" s="1367"/>
      <c r="H30" s="1367"/>
      <c r="I30" s="1367"/>
      <c r="J30" s="1367"/>
      <c r="K30" s="1367"/>
      <c r="L30" s="253">
        <f>+L29/E9</f>
        <v>7.4142624790375436E-2</v>
      </c>
    </row>
    <row r="31" spans="2:12" ht="9.9499999999999993" customHeight="1" thickBot="1" x14ac:dyDescent="0.3">
      <c r="B31" s="230"/>
      <c r="C31" s="1036"/>
      <c r="D31" s="1036"/>
      <c r="E31" s="1036"/>
      <c r="F31" s="1036"/>
      <c r="G31" s="1036"/>
      <c r="H31" s="1036"/>
      <c r="I31" s="1036"/>
      <c r="J31" s="1036"/>
      <c r="K31" s="1036"/>
      <c r="L31" s="1037"/>
    </row>
    <row r="32" spans="2:12" x14ac:dyDescent="0.25">
      <c r="B32" s="1374" t="s">
        <v>171</v>
      </c>
      <c r="C32" s="1375"/>
      <c r="D32" s="1375"/>
      <c r="E32" s="1375"/>
      <c r="F32" s="1375"/>
      <c r="G32" s="1375"/>
      <c r="H32" s="1375"/>
      <c r="I32" s="1375"/>
      <c r="J32" s="1375"/>
      <c r="K32" s="1375"/>
      <c r="L32" s="252">
        <f>L30</f>
        <v>7.4142624790375436E-2</v>
      </c>
    </row>
    <row r="33" spans="2:12" x14ac:dyDescent="0.25">
      <c r="B33" s="1364" t="s">
        <v>172</v>
      </c>
      <c r="C33" s="1365"/>
      <c r="D33" s="1365"/>
      <c r="E33" s="1365"/>
      <c r="F33" s="1365"/>
      <c r="G33" s="1365"/>
      <c r="H33" s="1365"/>
      <c r="I33" s="1365"/>
      <c r="J33" s="1365"/>
      <c r="K33" s="1365"/>
      <c r="L33" s="233">
        <v>0.01</v>
      </c>
    </row>
    <row r="34" spans="2:12" ht="15.75" thickBot="1" x14ac:dyDescent="0.3">
      <c r="B34" s="1366" t="s">
        <v>173</v>
      </c>
      <c r="C34" s="1367"/>
      <c r="D34" s="1367"/>
      <c r="E34" s="1367"/>
      <c r="F34" s="1367"/>
      <c r="G34" s="1367"/>
      <c r="H34" s="1367"/>
      <c r="I34" s="1367"/>
      <c r="J34" s="1367"/>
      <c r="K34" s="1367"/>
      <c r="L34" s="253">
        <v>0.04</v>
      </c>
    </row>
    <row r="35" spans="2:12" ht="9.9499999999999993" customHeight="1" thickBot="1" x14ac:dyDescent="0.3">
      <c r="B35" s="230"/>
      <c r="C35" s="1036"/>
      <c r="D35" s="1036"/>
      <c r="E35" s="1036"/>
      <c r="F35" s="1036"/>
      <c r="G35" s="1036"/>
      <c r="H35" s="1036"/>
      <c r="I35" s="1036"/>
      <c r="J35" s="1036"/>
      <c r="K35" s="1036"/>
      <c r="L35" s="1037"/>
    </row>
    <row r="36" spans="2:12" ht="15.75" thickBot="1" x14ac:dyDescent="0.3">
      <c r="B36" s="1368" t="s">
        <v>174</v>
      </c>
      <c r="C36" s="1369"/>
      <c r="D36" s="1369"/>
      <c r="E36" s="1369"/>
      <c r="F36" s="1369"/>
      <c r="G36" s="1369"/>
      <c r="H36" s="1369"/>
      <c r="I36" s="1369"/>
      <c r="J36" s="1369"/>
      <c r="K36" s="1370"/>
      <c r="L36" s="255">
        <f>SUM(L32:L34)</f>
        <v>0.12414262479037544</v>
      </c>
    </row>
  </sheetData>
  <mergeCells count="47">
    <mergeCell ref="C35:L35"/>
    <mergeCell ref="B36:K36"/>
    <mergeCell ref="C27:K27"/>
    <mergeCell ref="C28:L28"/>
    <mergeCell ref="B29:K29"/>
    <mergeCell ref="B30:K30"/>
    <mergeCell ref="C31:L31"/>
    <mergeCell ref="B32:K32"/>
    <mergeCell ref="E26:F26"/>
    <mergeCell ref="G26:H26"/>
    <mergeCell ref="J26:K26"/>
    <mergeCell ref="B33:K33"/>
    <mergeCell ref="B34:K34"/>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B2:L3"/>
    <mergeCell ref="B5:F7"/>
    <mergeCell ref="G5:L7"/>
    <mergeCell ref="B9:D9"/>
    <mergeCell ref="E9:G9"/>
    <mergeCell ref="J9:L9"/>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B1:E29"/>
  <sheetViews>
    <sheetView showGridLines="0" zoomScale="115" zoomScaleNormal="115" workbookViewId="0">
      <selection activeCell="G7" sqref="G7"/>
    </sheetView>
  </sheetViews>
  <sheetFormatPr baseColWidth="10" defaultColWidth="11.42578125" defaultRowHeight="15" x14ac:dyDescent="0.25"/>
  <cols>
    <col min="1" max="1" width="4.28515625" customWidth="1"/>
    <col min="2" max="5" width="30.7109375" customWidth="1"/>
  </cols>
  <sheetData>
    <row r="1" spans="2:5" ht="22.5" customHeight="1" thickBot="1" x14ac:dyDescent="0.3"/>
    <row r="2" spans="2:5" ht="45" customHeight="1" thickBot="1" x14ac:dyDescent="0.3">
      <c r="B2" s="1435" t="s">
        <v>3878</v>
      </c>
      <c r="C2" s="1436"/>
      <c r="D2" s="1436"/>
      <c r="E2" s="1437"/>
    </row>
    <row r="3" spans="2:5" ht="9.9499999999999993" customHeight="1" thickBot="1" x14ac:dyDescent="0.3">
      <c r="B3" s="105"/>
      <c r="C3" s="106"/>
      <c r="D3" s="107"/>
      <c r="E3" s="108"/>
    </row>
    <row r="4" spans="2:5" ht="15.75" thickBot="1" x14ac:dyDescent="0.3">
      <c r="B4" s="1438" t="s">
        <v>196</v>
      </c>
      <c r="C4" s="1439"/>
      <c r="D4" s="1439"/>
      <c r="E4" s="1440"/>
    </row>
    <row r="5" spans="2:5" ht="9.9499999999999993" customHeight="1" thickBot="1" x14ac:dyDescent="0.3">
      <c r="B5" s="9"/>
      <c r="E5" s="10"/>
    </row>
    <row r="6" spans="2:5" ht="15.75" thickBot="1" x14ac:dyDescent="0.3">
      <c r="B6" s="143" t="s">
        <v>5</v>
      </c>
      <c r="C6" s="144" t="s">
        <v>69</v>
      </c>
      <c r="D6" s="144" t="s">
        <v>197</v>
      </c>
      <c r="E6" s="145" t="s">
        <v>198</v>
      </c>
    </row>
    <row r="7" spans="2:5" ht="15.75" thickBot="1" x14ac:dyDescent="0.3">
      <c r="B7" s="123">
        <v>1</v>
      </c>
      <c r="C7" s="124" t="s">
        <v>199</v>
      </c>
      <c r="D7" s="124"/>
      <c r="E7" s="125">
        <f>SUM(D7:D13)</f>
        <v>1.2183333333333333</v>
      </c>
    </row>
    <row r="8" spans="2:5" x14ac:dyDescent="0.25">
      <c r="B8" s="109"/>
      <c r="C8" s="116" t="s">
        <v>200</v>
      </c>
      <c r="D8" s="117">
        <v>1</v>
      </c>
      <c r="E8" s="110"/>
    </row>
    <row r="9" spans="2:5" x14ac:dyDescent="0.25">
      <c r="B9" s="109"/>
      <c r="C9" s="118" t="s">
        <v>201</v>
      </c>
      <c r="D9" s="119">
        <f>1/12</f>
        <v>8.3333333333333329E-2</v>
      </c>
      <c r="E9" s="110"/>
    </row>
    <row r="10" spans="2:5" x14ac:dyDescent="0.25">
      <c r="B10" s="9"/>
      <c r="C10" s="118" t="s">
        <v>202</v>
      </c>
      <c r="D10" s="120">
        <v>0.01</v>
      </c>
      <c r="E10" s="10"/>
    </row>
    <row r="11" spans="2:5" x14ac:dyDescent="0.25">
      <c r="B11" s="9"/>
      <c r="C11" s="118" t="s">
        <v>203</v>
      </c>
      <c r="D11" s="119">
        <f>1/12</f>
        <v>8.3333333333333329E-2</v>
      </c>
      <c r="E11" s="10"/>
    </row>
    <row r="12" spans="2:5" ht="15.75" thickBot="1" x14ac:dyDescent="0.3">
      <c r="B12" s="9"/>
      <c r="C12" s="121" t="s">
        <v>204</v>
      </c>
      <c r="D12" s="122">
        <f>0.5/12</f>
        <v>4.1666666666666664E-2</v>
      </c>
      <c r="E12" s="10"/>
    </row>
    <row r="13" spans="2:5" ht="9.9499999999999993" customHeight="1" thickBot="1" x14ac:dyDescent="0.3">
      <c r="B13" s="9"/>
      <c r="E13" s="10"/>
    </row>
    <row r="14" spans="2:5" ht="15.75" thickBot="1" x14ac:dyDescent="0.3">
      <c r="B14" s="126">
        <v>2</v>
      </c>
      <c r="C14" s="113" t="s">
        <v>205</v>
      </c>
      <c r="D14" s="113"/>
      <c r="E14" s="127">
        <f>SUM(D14:D18)</f>
        <v>0.27460000000000001</v>
      </c>
    </row>
    <row r="15" spans="2:5" x14ac:dyDescent="0.25">
      <c r="B15" s="9"/>
      <c r="C15" s="128" t="s">
        <v>206</v>
      </c>
      <c r="D15" s="129">
        <v>0.12</v>
      </c>
      <c r="E15" s="10"/>
    </row>
    <row r="16" spans="2:5" x14ac:dyDescent="0.25">
      <c r="B16" s="9"/>
      <c r="C16" s="118" t="s">
        <v>207</v>
      </c>
      <c r="D16" s="130">
        <v>8.5000000000000006E-2</v>
      </c>
      <c r="E16" s="10"/>
    </row>
    <row r="17" spans="2:5" ht="15.75" thickBot="1" x14ac:dyDescent="0.3">
      <c r="B17" s="9"/>
      <c r="C17" s="121" t="s">
        <v>208</v>
      </c>
      <c r="D17" s="131">
        <v>6.9599999999999995E-2</v>
      </c>
      <c r="E17" s="10"/>
    </row>
    <row r="18" spans="2:5" ht="9.9499999999999993" customHeight="1" thickBot="1" x14ac:dyDescent="0.3">
      <c r="B18" s="9"/>
      <c r="D18" s="111"/>
      <c r="E18" s="10"/>
    </row>
    <row r="19" spans="2:5" ht="15.75" thickBot="1" x14ac:dyDescent="0.3">
      <c r="B19" s="126">
        <v>3</v>
      </c>
      <c r="C19" s="113" t="s">
        <v>209</v>
      </c>
      <c r="D19" s="113"/>
      <c r="E19" s="112">
        <f>SUM(D20:D22)</f>
        <v>9.0000000000000011E-2</v>
      </c>
    </row>
    <row r="20" spans="2:5" x14ac:dyDescent="0.25">
      <c r="B20" s="9"/>
      <c r="C20" s="128" t="s">
        <v>210</v>
      </c>
      <c r="D20" s="129">
        <v>0.04</v>
      </c>
      <c r="E20" s="10"/>
    </row>
    <row r="21" spans="2:5" x14ac:dyDescent="0.25">
      <c r="B21" s="9"/>
      <c r="C21" s="118" t="s">
        <v>211</v>
      </c>
      <c r="D21" s="132">
        <v>0.03</v>
      </c>
      <c r="E21" s="10"/>
    </row>
    <row r="22" spans="2:5" ht="15.75" thickBot="1" x14ac:dyDescent="0.3">
      <c r="B22" s="9"/>
      <c r="C22" s="121" t="s">
        <v>212</v>
      </c>
      <c r="D22" s="133">
        <v>0.02</v>
      </c>
      <c r="E22" s="10"/>
    </row>
    <row r="23" spans="2:5" ht="9.9499999999999993" customHeight="1" thickBot="1" x14ac:dyDescent="0.3">
      <c r="B23" s="9"/>
      <c r="D23" s="111"/>
      <c r="E23" s="10"/>
    </row>
    <row r="24" spans="2:5" ht="15.75" thickBot="1" x14ac:dyDescent="0.3">
      <c r="B24" s="126">
        <v>4</v>
      </c>
      <c r="C24" s="113" t="s">
        <v>213</v>
      </c>
      <c r="D24" s="114"/>
      <c r="E24" s="134">
        <f>SUM(D25:D25)</f>
        <v>0</v>
      </c>
    </row>
    <row r="25" spans="2:5" ht="15.75" thickBot="1" x14ac:dyDescent="0.3">
      <c r="B25" s="9"/>
      <c r="C25" s="135" t="s">
        <v>214</v>
      </c>
      <c r="D25" s="136"/>
      <c r="E25" s="10"/>
    </row>
    <row r="26" spans="2:5" ht="9.9499999999999993" customHeight="1" thickBot="1" x14ac:dyDescent="0.3">
      <c r="B26" s="9"/>
      <c r="D26" s="111"/>
      <c r="E26" s="10"/>
    </row>
    <row r="27" spans="2:5" ht="15.75" thickBot="1" x14ac:dyDescent="0.3">
      <c r="B27" s="1125" t="s">
        <v>10</v>
      </c>
      <c r="C27" s="1126"/>
      <c r="D27" s="1126"/>
      <c r="E27" s="112">
        <f>SUM(E7:E24)</f>
        <v>1.5829333333333333</v>
      </c>
    </row>
    <row r="28" spans="2:5" ht="9.9499999999999993" customHeight="1" thickBot="1" x14ac:dyDescent="0.3">
      <c r="B28" s="9"/>
      <c r="C28" s="113"/>
      <c r="D28" s="114"/>
      <c r="E28" s="115"/>
    </row>
    <row r="29" spans="2:5" ht="15.75" thickBot="1" x14ac:dyDescent="0.3">
      <c r="B29" s="1441" t="s">
        <v>215</v>
      </c>
      <c r="C29" s="1442"/>
      <c r="D29" s="1442"/>
      <c r="E29" s="146">
        <f>ROUND((E27),2)</f>
        <v>1.58</v>
      </c>
    </row>
  </sheetData>
  <mergeCells count="4">
    <mergeCell ref="B2:E2"/>
    <mergeCell ref="B4:E4"/>
    <mergeCell ref="B29:D29"/>
    <mergeCell ref="B27:D27"/>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dimension ref="B3:D3651"/>
  <sheetViews>
    <sheetView topLeftCell="A708" workbookViewId="0">
      <selection activeCell="F733" sqref="F733"/>
    </sheetView>
  </sheetViews>
  <sheetFormatPr baseColWidth="10" defaultColWidth="11.42578125" defaultRowHeight="15" x14ac:dyDescent="0.25"/>
  <cols>
    <col min="3" max="3" width="96.28515625" customWidth="1"/>
    <col min="4" max="4" width="18" customWidth="1"/>
  </cols>
  <sheetData>
    <row r="3" spans="2:4" x14ac:dyDescent="0.25">
      <c r="B3" s="149">
        <v>322</v>
      </c>
      <c r="C3" s="150" t="s">
        <v>216</v>
      </c>
      <c r="D3" s="147">
        <v>359380</v>
      </c>
    </row>
    <row r="4" spans="2:4" x14ac:dyDescent="0.25">
      <c r="B4" s="149">
        <v>323</v>
      </c>
      <c r="C4" s="150" t="s">
        <v>217</v>
      </c>
      <c r="D4" s="147">
        <v>371875</v>
      </c>
    </row>
    <row r="5" spans="2:4" x14ac:dyDescent="0.25">
      <c r="B5" s="149">
        <v>324</v>
      </c>
      <c r="C5" s="150" t="s">
        <v>218</v>
      </c>
      <c r="D5" s="147">
        <v>384965</v>
      </c>
    </row>
    <row r="6" spans="2:4" x14ac:dyDescent="0.25">
      <c r="B6" s="149">
        <v>325</v>
      </c>
      <c r="C6" s="150" t="s">
        <v>219</v>
      </c>
      <c r="D6" s="147">
        <v>397460</v>
      </c>
    </row>
    <row r="7" spans="2:4" x14ac:dyDescent="0.25">
      <c r="B7" s="149">
        <v>326</v>
      </c>
      <c r="C7" s="150" t="s">
        <v>220</v>
      </c>
      <c r="D7" s="147">
        <v>408587</v>
      </c>
    </row>
    <row r="8" spans="2:4" x14ac:dyDescent="0.25">
      <c r="B8" s="149">
        <v>328</v>
      </c>
      <c r="C8" s="150" t="s">
        <v>221</v>
      </c>
      <c r="D8" s="147">
        <v>435540</v>
      </c>
    </row>
    <row r="9" spans="2:4" x14ac:dyDescent="0.25">
      <c r="B9" s="149">
        <v>333</v>
      </c>
      <c r="C9" s="150" t="s">
        <v>222</v>
      </c>
      <c r="D9" s="148">
        <v>387345</v>
      </c>
    </row>
    <row r="10" spans="2:4" x14ac:dyDescent="0.25">
      <c r="B10" s="149">
        <v>366</v>
      </c>
      <c r="C10" s="150" t="s">
        <v>223</v>
      </c>
      <c r="D10" s="147">
        <v>387970</v>
      </c>
    </row>
    <row r="11" spans="2:4" x14ac:dyDescent="0.25">
      <c r="B11" s="149">
        <v>1505</v>
      </c>
      <c r="C11" s="150" t="s">
        <v>224</v>
      </c>
      <c r="D11" s="147">
        <v>160757</v>
      </c>
    </row>
    <row r="12" spans="2:4" x14ac:dyDescent="0.25">
      <c r="B12" s="149">
        <v>1512</v>
      </c>
      <c r="C12" s="150" t="s">
        <v>225</v>
      </c>
      <c r="D12" s="147">
        <v>8500</v>
      </c>
    </row>
    <row r="13" spans="2:4" x14ac:dyDescent="0.25">
      <c r="B13" s="149">
        <v>1515</v>
      </c>
      <c r="C13" s="150" t="s">
        <v>226</v>
      </c>
      <c r="D13" s="147">
        <v>321</v>
      </c>
    </row>
    <row r="14" spans="2:4" x14ac:dyDescent="0.25">
      <c r="B14" s="149">
        <v>1794</v>
      </c>
      <c r="C14" s="150" t="s">
        <v>227</v>
      </c>
      <c r="D14" s="147">
        <v>4284</v>
      </c>
    </row>
    <row r="15" spans="2:4" x14ac:dyDescent="0.25">
      <c r="B15" s="149">
        <v>2273</v>
      </c>
      <c r="C15" s="150" t="s">
        <v>228</v>
      </c>
      <c r="D15" s="147">
        <v>761</v>
      </c>
    </row>
    <row r="16" spans="2:4" x14ac:dyDescent="0.25">
      <c r="B16" s="149">
        <v>2307</v>
      </c>
      <c r="C16" s="150" t="s">
        <v>229</v>
      </c>
      <c r="D16" s="147">
        <v>41650</v>
      </c>
    </row>
    <row r="17" spans="2:4" x14ac:dyDescent="0.25">
      <c r="B17" s="149">
        <v>2308</v>
      </c>
      <c r="C17" s="150" t="s">
        <v>230</v>
      </c>
      <c r="D17" s="147">
        <v>119000</v>
      </c>
    </row>
    <row r="18" spans="2:4" x14ac:dyDescent="0.25">
      <c r="B18" s="149">
        <v>2551</v>
      </c>
      <c r="C18" s="150" t="s">
        <v>231</v>
      </c>
      <c r="D18" s="147">
        <v>138216</v>
      </c>
    </row>
    <row r="19" spans="2:4" x14ac:dyDescent="0.25">
      <c r="B19" s="149">
        <v>2798</v>
      </c>
      <c r="C19" s="150" t="s">
        <v>232</v>
      </c>
      <c r="D19" s="147">
        <v>550</v>
      </c>
    </row>
    <row r="20" spans="2:4" x14ac:dyDescent="0.25">
      <c r="B20" s="149">
        <v>2910</v>
      </c>
      <c r="C20" s="150" t="s">
        <v>233</v>
      </c>
      <c r="D20" s="147">
        <v>3927</v>
      </c>
    </row>
    <row r="21" spans="2:4" x14ac:dyDescent="0.25">
      <c r="B21" s="149">
        <v>3386</v>
      </c>
      <c r="C21" s="150" t="s">
        <v>234</v>
      </c>
      <c r="D21" s="147">
        <v>6902</v>
      </c>
    </row>
    <row r="22" spans="2:4" x14ac:dyDescent="0.25">
      <c r="B22" s="149">
        <v>3995</v>
      </c>
      <c r="C22" s="150" t="s">
        <v>235</v>
      </c>
      <c r="D22" s="147">
        <v>41319</v>
      </c>
    </row>
    <row r="23" spans="2:4" x14ac:dyDescent="0.25">
      <c r="B23" s="149">
        <v>4513</v>
      </c>
      <c r="C23" s="150" t="s">
        <v>236</v>
      </c>
      <c r="D23" s="147">
        <v>13987</v>
      </c>
    </row>
    <row r="24" spans="2:4" x14ac:dyDescent="0.25">
      <c r="B24" s="149">
        <v>4514</v>
      </c>
      <c r="C24" s="150" t="s">
        <v>237</v>
      </c>
      <c r="D24" s="147">
        <v>24081</v>
      </c>
    </row>
    <row r="25" spans="2:4" x14ac:dyDescent="0.25">
      <c r="B25" s="149">
        <v>4520</v>
      </c>
      <c r="C25" s="150" t="s">
        <v>238</v>
      </c>
      <c r="D25" s="147">
        <v>18689</v>
      </c>
    </row>
    <row r="26" spans="2:4" x14ac:dyDescent="0.25">
      <c r="B26" s="149">
        <v>4521</v>
      </c>
      <c r="C26" s="150" t="s">
        <v>239</v>
      </c>
      <c r="D26" s="147">
        <v>23150</v>
      </c>
    </row>
    <row r="27" spans="2:4" x14ac:dyDescent="0.25">
      <c r="B27" s="149">
        <v>4594</v>
      </c>
      <c r="C27" s="150" t="s">
        <v>240</v>
      </c>
      <c r="D27" s="147">
        <v>73221</v>
      </c>
    </row>
    <row r="28" spans="2:4" x14ac:dyDescent="0.25">
      <c r="B28" s="149">
        <v>4596</v>
      </c>
      <c r="C28" s="150" t="s">
        <v>241</v>
      </c>
      <c r="D28" s="147">
        <v>146062</v>
      </c>
    </row>
    <row r="29" spans="2:4" x14ac:dyDescent="0.25">
      <c r="B29" s="149">
        <v>4598</v>
      </c>
      <c r="C29" s="150" t="s">
        <v>242</v>
      </c>
      <c r="D29" s="147">
        <v>1094076</v>
      </c>
    </row>
    <row r="30" spans="2:4" x14ac:dyDescent="0.25">
      <c r="B30" s="149">
        <v>4600</v>
      </c>
      <c r="C30" s="150" t="s">
        <v>243</v>
      </c>
      <c r="D30" s="147">
        <v>3229502</v>
      </c>
    </row>
    <row r="31" spans="2:4" x14ac:dyDescent="0.25">
      <c r="B31" s="149">
        <v>4608</v>
      </c>
      <c r="C31" s="150" t="s">
        <v>244</v>
      </c>
      <c r="D31" s="147">
        <v>33683</v>
      </c>
    </row>
    <row r="32" spans="2:4" x14ac:dyDescent="0.25">
      <c r="B32" s="149">
        <v>4609</v>
      </c>
      <c r="C32" s="150" t="s">
        <v>245</v>
      </c>
      <c r="D32" s="147">
        <v>55455</v>
      </c>
    </row>
    <row r="33" spans="2:4" x14ac:dyDescent="0.25">
      <c r="B33" s="149">
        <v>4610</v>
      </c>
      <c r="C33" s="150" t="s">
        <v>246</v>
      </c>
      <c r="D33" s="147">
        <v>80806</v>
      </c>
    </row>
    <row r="34" spans="2:4" x14ac:dyDescent="0.25">
      <c r="B34" s="149">
        <v>4611</v>
      </c>
      <c r="C34" s="150" t="s">
        <v>247</v>
      </c>
      <c r="D34" s="147">
        <v>188670</v>
      </c>
    </row>
    <row r="35" spans="2:4" x14ac:dyDescent="0.25">
      <c r="B35" s="149">
        <v>4612</v>
      </c>
      <c r="C35" s="150" t="s">
        <v>248</v>
      </c>
      <c r="D35" s="147">
        <v>346624</v>
      </c>
    </row>
    <row r="36" spans="2:4" x14ac:dyDescent="0.25">
      <c r="B36" s="149">
        <v>4613</v>
      </c>
      <c r="C36" s="150" t="s">
        <v>249</v>
      </c>
      <c r="D36" s="147">
        <v>619311</v>
      </c>
    </row>
    <row r="37" spans="2:4" x14ac:dyDescent="0.25">
      <c r="B37" s="149">
        <v>4614</v>
      </c>
      <c r="C37" s="150" t="s">
        <v>250</v>
      </c>
      <c r="D37" s="147">
        <v>959797</v>
      </c>
    </row>
    <row r="38" spans="2:4" x14ac:dyDescent="0.25">
      <c r="B38" s="149">
        <v>4675</v>
      </c>
      <c r="C38" s="150" t="s">
        <v>251</v>
      </c>
      <c r="D38" s="147">
        <v>26000</v>
      </c>
    </row>
    <row r="39" spans="2:4" x14ac:dyDescent="0.25">
      <c r="B39" s="149">
        <v>4694</v>
      </c>
      <c r="C39" s="150" t="s">
        <v>252</v>
      </c>
      <c r="D39" s="147">
        <v>33583</v>
      </c>
    </row>
    <row r="40" spans="2:4" x14ac:dyDescent="0.25">
      <c r="B40" s="149">
        <v>4697</v>
      </c>
      <c r="C40" s="150" t="s">
        <v>253</v>
      </c>
      <c r="D40" s="147">
        <v>39667</v>
      </c>
    </row>
    <row r="41" spans="2:4" x14ac:dyDescent="0.25">
      <c r="B41" s="149">
        <v>5038</v>
      </c>
      <c r="C41" s="150" t="s">
        <v>254</v>
      </c>
      <c r="D41" s="147">
        <v>2916</v>
      </c>
    </row>
    <row r="42" spans="2:4" x14ac:dyDescent="0.25">
      <c r="B42" s="149">
        <v>5041</v>
      </c>
      <c r="C42" s="150" t="s">
        <v>255</v>
      </c>
      <c r="D42" s="147">
        <v>2832</v>
      </c>
    </row>
    <row r="43" spans="2:4" x14ac:dyDescent="0.25">
      <c r="B43" s="149">
        <v>5042</v>
      </c>
      <c r="C43" s="150" t="s">
        <v>256</v>
      </c>
      <c r="D43" s="147">
        <v>2832</v>
      </c>
    </row>
    <row r="44" spans="2:4" x14ac:dyDescent="0.25">
      <c r="B44" s="149">
        <v>5056</v>
      </c>
      <c r="C44" s="150" t="s">
        <v>257</v>
      </c>
      <c r="D44" s="147">
        <v>355156</v>
      </c>
    </row>
    <row r="45" spans="2:4" x14ac:dyDescent="0.25">
      <c r="B45" s="149">
        <v>5115</v>
      </c>
      <c r="C45" s="150" t="s">
        <v>258</v>
      </c>
      <c r="D45" s="147">
        <v>9372</v>
      </c>
    </row>
    <row r="46" spans="2:4" x14ac:dyDescent="0.25">
      <c r="B46" s="149">
        <v>5481</v>
      </c>
      <c r="C46" s="150" t="s">
        <v>259</v>
      </c>
      <c r="D46" s="147">
        <v>8448</v>
      </c>
    </row>
    <row r="47" spans="2:4" x14ac:dyDescent="0.25">
      <c r="B47" s="149">
        <v>5661</v>
      </c>
      <c r="C47" s="150" t="s">
        <v>260</v>
      </c>
      <c r="D47" s="147">
        <v>48071</v>
      </c>
    </row>
    <row r="48" spans="2:4" x14ac:dyDescent="0.25">
      <c r="B48" s="149">
        <v>5890</v>
      </c>
      <c r="C48" s="150" t="s">
        <v>261</v>
      </c>
      <c r="D48" s="147">
        <v>72500</v>
      </c>
    </row>
    <row r="49" spans="2:4" x14ac:dyDescent="0.25">
      <c r="B49" s="149">
        <v>5915</v>
      </c>
      <c r="C49" s="150" t="s">
        <v>262</v>
      </c>
      <c r="D49" s="147">
        <v>61642</v>
      </c>
    </row>
    <row r="50" spans="2:4" x14ac:dyDescent="0.25">
      <c r="B50" s="149">
        <v>6013</v>
      </c>
      <c r="C50" s="150" t="s">
        <v>263</v>
      </c>
      <c r="D50" s="147">
        <v>229403</v>
      </c>
    </row>
    <row r="51" spans="2:4" x14ac:dyDescent="0.25">
      <c r="B51" s="149">
        <v>6017</v>
      </c>
      <c r="C51" s="150" t="s">
        <v>264</v>
      </c>
      <c r="D51" s="147">
        <v>137323</v>
      </c>
    </row>
    <row r="52" spans="2:4" x14ac:dyDescent="0.25">
      <c r="B52" s="149">
        <v>6026</v>
      </c>
      <c r="C52" s="150" t="s">
        <v>265</v>
      </c>
      <c r="D52" s="147">
        <v>137323</v>
      </c>
    </row>
    <row r="53" spans="2:4" x14ac:dyDescent="0.25">
      <c r="B53" s="149">
        <v>6062</v>
      </c>
      <c r="C53" s="150" t="s">
        <v>266</v>
      </c>
      <c r="D53" s="147">
        <v>139967</v>
      </c>
    </row>
    <row r="54" spans="2:4" x14ac:dyDescent="0.25">
      <c r="B54" s="149">
        <v>6072</v>
      </c>
      <c r="C54" s="150" t="s">
        <v>267</v>
      </c>
      <c r="D54" s="147">
        <v>440300</v>
      </c>
    </row>
    <row r="55" spans="2:4" x14ac:dyDescent="0.25">
      <c r="B55" s="149">
        <v>6073</v>
      </c>
      <c r="C55" s="150" t="s">
        <v>268</v>
      </c>
      <c r="D55" s="147">
        <v>443275</v>
      </c>
    </row>
    <row r="56" spans="2:4" x14ac:dyDescent="0.25">
      <c r="B56" s="149">
        <v>6087</v>
      </c>
      <c r="C56" s="150" t="s">
        <v>269</v>
      </c>
      <c r="D56" s="147">
        <v>63722</v>
      </c>
    </row>
    <row r="57" spans="2:4" x14ac:dyDescent="0.25">
      <c r="B57" s="149">
        <v>6088</v>
      </c>
      <c r="C57" s="150" t="s">
        <v>270</v>
      </c>
      <c r="D57" s="147">
        <v>91715</v>
      </c>
    </row>
    <row r="58" spans="2:4" x14ac:dyDescent="0.25">
      <c r="B58" s="149">
        <v>6092</v>
      </c>
      <c r="C58" s="150" t="s">
        <v>271</v>
      </c>
      <c r="D58" s="147">
        <v>2000</v>
      </c>
    </row>
    <row r="59" spans="2:4" x14ac:dyDescent="0.25">
      <c r="B59" s="149">
        <v>6098</v>
      </c>
      <c r="C59" s="150" t="s">
        <v>272</v>
      </c>
      <c r="D59" s="147">
        <v>21</v>
      </c>
    </row>
    <row r="60" spans="2:4" x14ac:dyDescent="0.25">
      <c r="B60" s="149">
        <v>6107</v>
      </c>
      <c r="C60" s="150" t="s">
        <v>273</v>
      </c>
      <c r="D60" s="147">
        <v>441490</v>
      </c>
    </row>
    <row r="61" spans="2:4" x14ac:dyDescent="0.25">
      <c r="B61" s="149">
        <v>6109</v>
      </c>
      <c r="C61" s="150" t="s">
        <v>274</v>
      </c>
      <c r="D61" s="147">
        <v>36183</v>
      </c>
    </row>
    <row r="62" spans="2:4" x14ac:dyDescent="0.25">
      <c r="B62" s="149">
        <v>6111</v>
      </c>
      <c r="C62" s="150" t="s">
        <v>275</v>
      </c>
      <c r="D62" s="147">
        <v>47084</v>
      </c>
    </row>
    <row r="63" spans="2:4" x14ac:dyDescent="0.25">
      <c r="B63" s="149">
        <v>6115</v>
      </c>
      <c r="C63" s="150" t="s">
        <v>276</v>
      </c>
      <c r="D63" s="147">
        <v>59005</v>
      </c>
    </row>
    <row r="64" spans="2:4" x14ac:dyDescent="0.25">
      <c r="B64" s="149">
        <v>6116</v>
      </c>
      <c r="C64" s="150" t="s">
        <v>277</v>
      </c>
      <c r="D64" s="147">
        <v>31977</v>
      </c>
    </row>
    <row r="65" spans="2:4" x14ac:dyDescent="0.25">
      <c r="B65" s="149">
        <v>6117</v>
      </c>
      <c r="C65" s="150" t="s">
        <v>278</v>
      </c>
      <c r="D65" s="147">
        <v>61794</v>
      </c>
    </row>
    <row r="66" spans="2:4" x14ac:dyDescent="0.25">
      <c r="B66" s="149">
        <v>6118</v>
      </c>
      <c r="C66" s="150" t="s">
        <v>279</v>
      </c>
      <c r="D66" s="147">
        <v>43965</v>
      </c>
    </row>
    <row r="67" spans="2:4" x14ac:dyDescent="0.25">
      <c r="B67" s="149">
        <v>6122</v>
      </c>
      <c r="C67" s="150" t="s">
        <v>280</v>
      </c>
      <c r="D67" s="147">
        <v>273584</v>
      </c>
    </row>
    <row r="68" spans="2:4" x14ac:dyDescent="0.25">
      <c r="B68" s="149">
        <v>6126</v>
      </c>
      <c r="C68" s="150" t="s">
        <v>281</v>
      </c>
      <c r="D68" s="147">
        <v>17590</v>
      </c>
    </row>
    <row r="69" spans="2:4" x14ac:dyDescent="0.25">
      <c r="B69" s="149">
        <v>6127</v>
      </c>
      <c r="C69" s="150" t="s">
        <v>282</v>
      </c>
      <c r="D69" s="147">
        <v>42662</v>
      </c>
    </row>
    <row r="70" spans="2:4" x14ac:dyDescent="0.25">
      <c r="B70" s="149">
        <v>6128</v>
      </c>
      <c r="C70" s="150" t="s">
        <v>283</v>
      </c>
      <c r="D70" s="147">
        <v>60993</v>
      </c>
    </row>
    <row r="71" spans="2:4" x14ac:dyDescent="0.25">
      <c r="B71" s="149">
        <v>6129</v>
      </c>
      <c r="C71" s="150" t="s">
        <v>284</v>
      </c>
      <c r="D71" s="147">
        <v>89083</v>
      </c>
    </row>
    <row r="72" spans="2:4" x14ac:dyDescent="0.25">
      <c r="B72" s="149">
        <v>6130</v>
      </c>
      <c r="C72" s="150" t="s">
        <v>285</v>
      </c>
      <c r="D72" s="147">
        <v>102263</v>
      </c>
    </row>
    <row r="73" spans="2:4" x14ac:dyDescent="0.25">
      <c r="B73" s="149">
        <v>6131</v>
      </c>
      <c r="C73" s="150" t="s">
        <v>286</v>
      </c>
      <c r="D73" s="147">
        <v>187447</v>
      </c>
    </row>
    <row r="74" spans="2:4" x14ac:dyDescent="0.25">
      <c r="B74" s="149">
        <v>6132</v>
      </c>
      <c r="C74" s="150" t="s">
        <v>287</v>
      </c>
      <c r="D74" s="147">
        <v>242088</v>
      </c>
    </row>
    <row r="75" spans="2:4" x14ac:dyDescent="0.25">
      <c r="B75" s="149">
        <v>6133</v>
      </c>
      <c r="C75" s="150" t="s">
        <v>288</v>
      </c>
      <c r="D75" s="147">
        <v>315611</v>
      </c>
    </row>
    <row r="76" spans="2:4" x14ac:dyDescent="0.25">
      <c r="B76" s="149">
        <v>6140</v>
      </c>
      <c r="C76" s="150" t="s">
        <v>289</v>
      </c>
      <c r="D76" s="147">
        <v>54175</v>
      </c>
    </row>
    <row r="77" spans="2:4" x14ac:dyDescent="0.25">
      <c r="B77" s="149">
        <v>6143</v>
      </c>
      <c r="C77" s="150" t="s">
        <v>290</v>
      </c>
      <c r="D77" s="147">
        <v>7449</v>
      </c>
    </row>
    <row r="78" spans="2:4" x14ac:dyDescent="0.25">
      <c r="B78" s="149">
        <v>6147</v>
      </c>
      <c r="C78" s="150" t="s">
        <v>291</v>
      </c>
      <c r="D78" s="147">
        <v>33065</v>
      </c>
    </row>
    <row r="79" spans="2:4" x14ac:dyDescent="0.25">
      <c r="B79" s="149">
        <v>6148</v>
      </c>
      <c r="C79" s="150" t="s">
        <v>292</v>
      </c>
      <c r="D79" s="147">
        <v>55391</v>
      </c>
    </row>
    <row r="80" spans="2:4" x14ac:dyDescent="0.25">
      <c r="B80" s="149">
        <v>6149</v>
      </c>
      <c r="C80" s="150" t="s">
        <v>293</v>
      </c>
      <c r="D80" s="147">
        <v>67919</v>
      </c>
    </row>
    <row r="81" spans="2:4" x14ac:dyDescent="0.25">
      <c r="B81" s="149">
        <v>6150</v>
      </c>
      <c r="C81" s="150" t="s">
        <v>294</v>
      </c>
      <c r="D81" s="147">
        <v>80745</v>
      </c>
    </row>
    <row r="82" spans="2:4" x14ac:dyDescent="0.25">
      <c r="B82" s="149">
        <v>6151</v>
      </c>
      <c r="C82" s="150" t="s">
        <v>295</v>
      </c>
      <c r="D82" s="147">
        <v>101514</v>
      </c>
    </row>
    <row r="83" spans="2:4" x14ac:dyDescent="0.25">
      <c r="B83" s="149">
        <v>6152</v>
      </c>
      <c r="C83" s="150" t="s">
        <v>296</v>
      </c>
      <c r="D83" s="147">
        <v>133791</v>
      </c>
    </row>
    <row r="84" spans="2:4" x14ac:dyDescent="0.25">
      <c r="B84" s="149">
        <v>6153</v>
      </c>
      <c r="C84" s="150" t="s">
        <v>297</v>
      </c>
      <c r="D84" s="147">
        <v>173766</v>
      </c>
    </row>
    <row r="85" spans="2:4" x14ac:dyDescent="0.25">
      <c r="B85" s="149">
        <v>6154</v>
      </c>
      <c r="C85" s="150" t="s">
        <v>298</v>
      </c>
      <c r="D85" s="147">
        <v>224862</v>
      </c>
    </row>
    <row r="86" spans="2:4" x14ac:dyDescent="0.25">
      <c r="B86" s="149">
        <v>6155</v>
      </c>
      <c r="C86" s="150" t="s">
        <v>299</v>
      </c>
      <c r="D86" s="147">
        <v>331505</v>
      </c>
    </row>
    <row r="87" spans="2:4" x14ac:dyDescent="0.25">
      <c r="B87" s="149">
        <v>6156</v>
      </c>
      <c r="C87" s="150" t="s">
        <v>300</v>
      </c>
      <c r="D87" s="147">
        <v>40110</v>
      </c>
    </row>
    <row r="88" spans="2:4" x14ac:dyDescent="0.25">
      <c r="B88" s="149">
        <v>6157</v>
      </c>
      <c r="C88" s="150" t="s">
        <v>301</v>
      </c>
      <c r="D88" s="147">
        <v>67957</v>
      </c>
    </row>
    <row r="89" spans="2:4" x14ac:dyDescent="0.25">
      <c r="B89" s="149">
        <v>6158</v>
      </c>
      <c r="C89" s="150" t="s">
        <v>302</v>
      </c>
      <c r="D89" s="147">
        <v>87054</v>
      </c>
    </row>
    <row r="90" spans="2:4" x14ac:dyDescent="0.25">
      <c r="B90" s="149">
        <v>6159</v>
      </c>
      <c r="C90" s="150" t="s">
        <v>303</v>
      </c>
      <c r="D90" s="147">
        <v>111197</v>
      </c>
    </row>
    <row r="91" spans="2:4" x14ac:dyDescent="0.25">
      <c r="B91" s="149">
        <v>6160</v>
      </c>
      <c r="C91" s="150" t="s">
        <v>304</v>
      </c>
      <c r="D91" s="147">
        <v>147484</v>
      </c>
    </row>
    <row r="92" spans="2:4" x14ac:dyDescent="0.25">
      <c r="B92" s="149">
        <v>6161</v>
      </c>
      <c r="C92" s="150" t="s">
        <v>305</v>
      </c>
      <c r="D92" s="147">
        <v>191927</v>
      </c>
    </row>
    <row r="93" spans="2:4" x14ac:dyDescent="0.25">
      <c r="B93" s="149">
        <v>6162</v>
      </c>
      <c r="C93" s="150" t="s">
        <v>306</v>
      </c>
      <c r="D93" s="147">
        <v>258472</v>
      </c>
    </row>
    <row r="94" spans="2:4" x14ac:dyDescent="0.25">
      <c r="B94" s="149">
        <v>6163</v>
      </c>
      <c r="C94" s="150" t="s">
        <v>307</v>
      </c>
      <c r="D94" s="147">
        <v>309514</v>
      </c>
    </row>
    <row r="95" spans="2:4" x14ac:dyDescent="0.25">
      <c r="B95" s="149">
        <v>6164</v>
      </c>
      <c r="C95" s="150" t="s">
        <v>308</v>
      </c>
      <c r="D95" s="147">
        <v>445231</v>
      </c>
    </row>
    <row r="96" spans="2:4" x14ac:dyDescent="0.25">
      <c r="B96" s="149">
        <v>6165</v>
      </c>
      <c r="C96" s="150" t="s">
        <v>309</v>
      </c>
      <c r="D96" s="147">
        <v>505864</v>
      </c>
    </row>
    <row r="97" spans="2:4" x14ac:dyDescent="0.25">
      <c r="B97" s="149">
        <v>6166</v>
      </c>
      <c r="C97" s="150" t="s">
        <v>310</v>
      </c>
      <c r="D97" s="147">
        <v>617639</v>
      </c>
    </row>
    <row r="98" spans="2:4" x14ac:dyDescent="0.25">
      <c r="B98" s="149">
        <v>6167</v>
      </c>
      <c r="C98" s="150" t="s">
        <v>311</v>
      </c>
      <c r="D98" s="147">
        <v>771368</v>
      </c>
    </row>
    <row r="99" spans="2:4" x14ac:dyDescent="0.25">
      <c r="B99" s="149">
        <v>6168</v>
      </c>
      <c r="C99" s="150" t="s">
        <v>312</v>
      </c>
      <c r="D99" s="147">
        <v>970345</v>
      </c>
    </row>
    <row r="100" spans="2:4" x14ac:dyDescent="0.25">
      <c r="B100" s="149">
        <v>6169</v>
      </c>
      <c r="C100" s="150" t="s">
        <v>313</v>
      </c>
      <c r="D100" s="147">
        <v>1049459</v>
      </c>
    </row>
    <row r="101" spans="2:4" x14ac:dyDescent="0.25">
      <c r="B101" s="149">
        <v>6170</v>
      </c>
      <c r="C101" s="150" t="s">
        <v>314</v>
      </c>
      <c r="D101" s="147">
        <v>1191756</v>
      </c>
    </row>
    <row r="102" spans="2:4" x14ac:dyDescent="0.25">
      <c r="B102" s="149">
        <v>6171</v>
      </c>
      <c r="C102" s="150" t="s">
        <v>315</v>
      </c>
      <c r="D102" s="147">
        <v>1362236</v>
      </c>
    </row>
    <row r="103" spans="2:4" x14ac:dyDescent="0.25">
      <c r="B103" s="149">
        <v>6172</v>
      </c>
      <c r="C103" s="150" t="s">
        <v>316</v>
      </c>
      <c r="D103" s="147">
        <v>1510091</v>
      </c>
    </row>
    <row r="104" spans="2:4" x14ac:dyDescent="0.25">
      <c r="B104" s="149">
        <v>6173</v>
      </c>
      <c r="C104" s="150" t="s">
        <v>317</v>
      </c>
      <c r="D104" s="147">
        <v>1705407</v>
      </c>
    </row>
    <row r="105" spans="2:4" x14ac:dyDescent="0.25">
      <c r="B105" s="149">
        <v>6174</v>
      </c>
      <c r="C105" s="150" t="s">
        <v>318</v>
      </c>
      <c r="D105" s="147">
        <v>1874620</v>
      </c>
    </row>
    <row r="106" spans="2:4" x14ac:dyDescent="0.25">
      <c r="B106" s="149">
        <v>6175</v>
      </c>
      <c r="C106" s="150" t="s">
        <v>319</v>
      </c>
      <c r="D106" s="147">
        <v>2097336</v>
      </c>
    </row>
    <row r="107" spans="2:4" x14ac:dyDescent="0.25">
      <c r="B107" s="149">
        <v>6176</v>
      </c>
      <c r="C107" s="150" t="s">
        <v>320</v>
      </c>
      <c r="D107" s="147">
        <v>2466670</v>
      </c>
    </row>
    <row r="108" spans="2:4" x14ac:dyDescent="0.25">
      <c r="B108" s="149">
        <v>6177</v>
      </c>
      <c r="C108" s="150" t="s">
        <v>321</v>
      </c>
      <c r="D108" s="147">
        <v>2733457</v>
      </c>
    </row>
    <row r="109" spans="2:4" x14ac:dyDescent="0.25">
      <c r="B109" s="149">
        <v>6178</v>
      </c>
      <c r="C109" s="150" t="s">
        <v>322</v>
      </c>
      <c r="D109" s="147">
        <v>3403995</v>
      </c>
    </row>
    <row r="110" spans="2:4" x14ac:dyDescent="0.25">
      <c r="B110" s="149">
        <v>6179</v>
      </c>
      <c r="C110" s="150" t="s">
        <v>323</v>
      </c>
      <c r="D110" s="147">
        <v>4507315</v>
      </c>
    </row>
    <row r="111" spans="2:4" x14ac:dyDescent="0.25">
      <c r="B111" s="149">
        <v>6180</v>
      </c>
      <c r="C111" s="150" t="s">
        <v>324</v>
      </c>
      <c r="D111" s="147">
        <v>5072542</v>
      </c>
    </row>
    <row r="112" spans="2:4" x14ac:dyDescent="0.25">
      <c r="B112" s="149">
        <v>6181</v>
      </c>
      <c r="C112" s="150" t="s">
        <v>325</v>
      </c>
      <c r="D112" s="147">
        <v>506331</v>
      </c>
    </row>
    <row r="113" spans="2:4" x14ac:dyDescent="0.25">
      <c r="B113" s="149">
        <v>6182</v>
      </c>
      <c r="C113" s="150" t="s">
        <v>326</v>
      </c>
      <c r="D113" s="147">
        <v>636141</v>
      </c>
    </row>
    <row r="114" spans="2:4" x14ac:dyDescent="0.25">
      <c r="B114" s="149">
        <v>6183</v>
      </c>
      <c r="C114" s="150" t="s">
        <v>327</v>
      </c>
      <c r="D114" s="147">
        <v>794306</v>
      </c>
    </row>
    <row r="115" spans="2:4" x14ac:dyDescent="0.25">
      <c r="B115" s="149">
        <v>6184</v>
      </c>
      <c r="C115" s="150" t="s">
        <v>328</v>
      </c>
      <c r="D115" s="147">
        <v>996182</v>
      </c>
    </row>
    <row r="116" spans="2:4" x14ac:dyDescent="0.25">
      <c r="B116" s="149">
        <v>6185</v>
      </c>
      <c r="C116" s="150" t="s">
        <v>329</v>
      </c>
      <c r="D116" s="147">
        <v>1246696</v>
      </c>
    </row>
    <row r="117" spans="2:4" x14ac:dyDescent="0.25">
      <c r="B117" s="149">
        <v>6188</v>
      </c>
      <c r="C117" s="150" t="s">
        <v>330</v>
      </c>
      <c r="D117" s="147">
        <v>1218383</v>
      </c>
    </row>
    <row r="118" spans="2:4" x14ac:dyDescent="0.25">
      <c r="B118" s="149">
        <v>6189</v>
      </c>
      <c r="C118" s="150" t="s">
        <v>331</v>
      </c>
      <c r="D118" s="147">
        <v>1636640</v>
      </c>
    </row>
    <row r="119" spans="2:4" x14ac:dyDescent="0.25">
      <c r="B119" s="149">
        <v>6190</v>
      </c>
      <c r="C119" s="150" t="s">
        <v>332</v>
      </c>
      <c r="D119" s="147">
        <v>1816064</v>
      </c>
    </row>
    <row r="120" spans="2:4" x14ac:dyDescent="0.25">
      <c r="B120" s="149">
        <v>6191</v>
      </c>
      <c r="C120" s="150" t="s">
        <v>333</v>
      </c>
      <c r="D120" s="147">
        <v>1732264</v>
      </c>
    </row>
    <row r="121" spans="2:4" x14ac:dyDescent="0.25">
      <c r="B121" s="149">
        <v>6192</v>
      </c>
      <c r="C121" s="150" t="s">
        <v>334</v>
      </c>
      <c r="D121" s="147">
        <v>2248024</v>
      </c>
    </row>
    <row r="122" spans="2:4" x14ac:dyDescent="0.25">
      <c r="B122" s="149">
        <v>6193</v>
      </c>
      <c r="C122" s="150" t="s">
        <v>335</v>
      </c>
      <c r="D122" s="147">
        <v>2231329</v>
      </c>
    </row>
    <row r="123" spans="2:4" x14ac:dyDescent="0.25">
      <c r="B123" s="149">
        <v>6194</v>
      </c>
      <c r="C123" s="150" t="s">
        <v>336</v>
      </c>
      <c r="D123" s="147">
        <v>2532168</v>
      </c>
    </row>
    <row r="124" spans="2:4" x14ac:dyDescent="0.25">
      <c r="B124" s="149">
        <v>6195</v>
      </c>
      <c r="C124" s="150" t="s">
        <v>337</v>
      </c>
      <c r="D124" s="147">
        <v>2749516</v>
      </c>
    </row>
    <row r="125" spans="2:4" x14ac:dyDescent="0.25">
      <c r="B125" s="149">
        <v>6196</v>
      </c>
      <c r="C125" s="150" t="s">
        <v>338</v>
      </c>
      <c r="D125" s="147">
        <v>3420368</v>
      </c>
    </row>
    <row r="126" spans="2:4" x14ac:dyDescent="0.25">
      <c r="B126" s="149">
        <v>6197</v>
      </c>
      <c r="C126" s="150" t="s">
        <v>339</v>
      </c>
      <c r="D126" s="147">
        <v>4582047</v>
      </c>
    </row>
    <row r="127" spans="2:4" x14ac:dyDescent="0.25">
      <c r="B127" s="149">
        <v>6198</v>
      </c>
      <c r="C127" s="150" t="s">
        <v>340</v>
      </c>
      <c r="D127" s="147">
        <v>5155604</v>
      </c>
    </row>
    <row r="128" spans="2:4" x14ac:dyDescent="0.25">
      <c r="B128" s="149">
        <v>6199</v>
      </c>
      <c r="C128" s="150" t="s">
        <v>341</v>
      </c>
      <c r="D128" s="147">
        <v>506331</v>
      </c>
    </row>
    <row r="129" spans="2:4" x14ac:dyDescent="0.25">
      <c r="B129" s="149">
        <v>6200</v>
      </c>
      <c r="C129" s="150" t="s">
        <v>342</v>
      </c>
      <c r="D129" s="147">
        <v>673697</v>
      </c>
    </row>
    <row r="130" spans="2:4" x14ac:dyDescent="0.25">
      <c r="B130" s="149">
        <v>6201</v>
      </c>
      <c r="C130" s="150" t="s">
        <v>343</v>
      </c>
      <c r="D130" s="147">
        <v>839954</v>
      </c>
    </row>
    <row r="131" spans="2:4" x14ac:dyDescent="0.25">
      <c r="B131" s="149">
        <v>6202</v>
      </c>
      <c r="C131" s="150" t="s">
        <v>344</v>
      </c>
      <c r="D131" s="147">
        <v>1052969</v>
      </c>
    </row>
    <row r="132" spans="2:4" x14ac:dyDescent="0.25">
      <c r="B132" s="149">
        <v>6203</v>
      </c>
      <c r="C132" s="150" t="s">
        <v>345</v>
      </c>
      <c r="D132" s="147">
        <v>1319953</v>
      </c>
    </row>
    <row r="133" spans="2:4" x14ac:dyDescent="0.25">
      <c r="B133" s="149">
        <v>6204</v>
      </c>
      <c r="C133" s="150" t="s">
        <v>346</v>
      </c>
      <c r="D133" s="147">
        <v>1288006</v>
      </c>
    </row>
    <row r="134" spans="2:4" x14ac:dyDescent="0.25">
      <c r="B134" s="149">
        <v>6205</v>
      </c>
      <c r="C134" s="150" t="s">
        <v>347</v>
      </c>
      <c r="D134" s="147">
        <v>1732174</v>
      </c>
    </row>
    <row r="135" spans="2:4" x14ac:dyDescent="0.25">
      <c r="B135" s="149">
        <v>6206</v>
      </c>
      <c r="C135" s="150" t="s">
        <v>348</v>
      </c>
      <c r="D135" s="147">
        <v>1921260</v>
      </c>
    </row>
    <row r="136" spans="2:4" x14ac:dyDescent="0.25">
      <c r="B136" s="149">
        <v>6207</v>
      </c>
      <c r="C136" s="150" t="s">
        <v>349</v>
      </c>
      <c r="D136" s="147">
        <v>1829505</v>
      </c>
    </row>
    <row r="137" spans="2:4" x14ac:dyDescent="0.25">
      <c r="B137" s="149">
        <v>6208</v>
      </c>
      <c r="C137" s="150" t="s">
        <v>350</v>
      </c>
      <c r="D137" s="147">
        <v>2534481</v>
      </c>
    </row>
    <row r="138" spans="2:4" x14ac:dyDescent="0.25">
      <c r="B138" s="149">
        <v>6209</v>
      </c>
      <c r="C138" s="150" t="s">
        <v>351</v>
      </c>
      <c r="D138" s="147">
        <v>2331229</v>
      </c>
    </row>
    <row r="139" spans="2:4" x14ac:dyDescent="0.25">
      <c r="B139" s="149">
        <v>6210</v>
      </c>
      <c r="C139" s="150" t="s">
        <v>352</v>
      </c>
      <c r="D139" s="147">
        <v>2646974</v>
      </c>
    </row>
    <row r="140" spans="2:4" x14ac:dyDescent="0.25">
      <c r="B140" s="149">
        <v>6211</v>
      </c>
      <c r="C140" s="150" t="s">
        <v>353</v>
      </c>
      <c r="D140" s="147">
        <v>3035413</v>
      </c>
    </row>
    <row r="141" spans="2:4" x14ac:dyDescent="0.25">
      <c r="B141" s="149">
        <v>6212</v>
      </c>
      <c r="C141" s="150" t="s">
        <v>354</v>
      </c>
      <c r="D141" s="147">
        <v>3569415</v>
      </c>
    </row>
    <row r="142" spans="2:4" x14ac:dyDescent="0.25">
      <c r="B142" s="149">
        <v>6213</v>
      </c>
      <c r="C142" s="150" t="s">
        <v>355</v>
      </c>
      <c r="D142" s="147">
        <v>4702380</v>
      </c>
    </row>
    <row r="143" spans="2:4" x14ac:dyDescent="0.25">
      <c r="B143" s="149">
        <v>6214</v>
      </c>
      <c r="C143" s="150" t="s">
        <v>356</v>
      </c>
      <c r="D143" s="147">
        <v>5245520</v>
      </c>
    </row>
    <row r="144" spans="2:4" x14ac:dyDescent="0.25">
      <c r="B144" s="149">
        <v>6215</v>
      </c>
      <c r="C144" s="150" t="s">
        <v>357</v>
      </c>
      <c r="D144" s="147">
        <v>574113</v>
      </c>
    </row>
    <row r="145" spans="2:4" x14ac:dyDescent="0.25">
      <c r="B145" s="149">
        <v>6216</v>
      </c>
      <c r="C145" s="150" t="s">
        <v>358</v>
      </c>
      <c r="D145" s="147">
        <v>766231</v>
      </c>
    </row>
    <row r="146" spans="2:4" x14ac:dyDescent="0.25">
      <c r="B146" s="149">
        <v>6217</v>
      </c>
      <c r="C146" s="150" t="s">
        <v>359</v>
      </c>
      <c r="D146" s="147">
        <v>960240</v>
      </c>
    </row>
    <row r="147" spans="2:4" x14ac:dyDescent="0.25">
      <c r="B147" s="149">
        <v>6218</v>
      </c>
      <c r="C147" s="150" t="s">
        <v>360</v>
      </c>
      <c r="D147" s="147">
        <v>1203623</v>
      </c>
    </row>
    <row r="148" spans="2:4" x14ac:dyDescent="0.25">
      <c r="B148" s="149">
        <v>6219</v>
      </c>
      <c r="C148" s="150" t="s">
        <v>361</v>
      </c>
      <c r="D148" s="147">
        <v>1506830</v>
      </c>
    </row>
    <row r="149" spans="2:4" x14ac:dyDescent="0.25">
      <c r="B149" s="149">
        <v>6220</v>
      </c>
      <c r="C149" s="150" t="s">
        <v>362</v>
      </c>
      <c r="D149" s="147">
        <v>1470790</v>
      </c>
    </row>
    <row r="150" spans="2:4" x14ac:dyDescent="0.25">
      <c r="B150" s="149">
        <v>6221</v>
      </c>
      <c r="C150" s="150" t="s">
        <v>363</v>
      </c>
      <c r="D150" s="147">
        <v>1978599</v>
      </c>
    </row>
    <row r="151" spans="2:4" x14ac:dyDescent="0.25">
      <c r="B151" s="149">
        <v>6222</v>
      </c>
      <c r="C151" s="150" t="s">
        <v>364</v>
      </c>
      <c r="D151" s="147">
        <v>2211810</v>
      </c>
    </row>
    <row r="152" spans="2:4" x14ac:dyDescent="0.25">
      <c r="B152" s="149">
        <v>6223</v>
      </c>
      <c r="C152" s="150" t="s">
        <v>365</v>
      </c>
      <c r="D152" s="147">
        <v>2016872</v>
      </c>
    </row>
    <row r="153" spans="2:4" x14ac:dyDescent="0.25">
      <c r="B153" s="149">
        <v>6224</v>
      </c>
      <c r="C153" s="150" t="s">
        <v>366</v>
      </c>
      <c r="D153" s="147">
        <v>2685230</v>
      </c>
    </row>
    <row r="154" spans="2:4" x14ac:dyDescent="0.25">
      <c r="B154" s="149">
        <v>6225</v>
      </c>
      <c r="C154" s="150" t="s">
        <v>367</v>
      </c>
      <c r="D154" s="147">
        <v>2664511</v>
      </c>
    </row>
    <row r="155" spans="2:4" x14ac:dyDescent="0.25">
      <c r="B155" s="149">
        <v>6226</v>
      </c>
      <c r="C155" s="150" t="s">
        <v>368</v>
      </c>
      <c r="D155" s="147">
        <v>3027579</v>
      </c>
    </row>
    <row r="156" spans="2:4" x14ac:dyDescent="0.25">
      <c r="B156" s="149">
        <v>6227</v>
      </c>
      <c r="C156" s="150" t="s">
        <v>369</v>
      </c>
      <c r="D156" s="147">
        <v>3863911</v>
      </c>
    </row>
    <row r="157" spans="2:4" x14ac:dyDescent="0.25">
      <c r="B157" s="149">
        <v>6228</v>
      </c>
      <c r="C157" s="150" t="s">
        <v>370</v>
      </c>
      <c r="D157" s="147">
        <v>4078783</v>
      </c>
    </row>
    <row r="158" spans="2:4" x14ac:dyDescent="0.25">
      <c r="B158" s="149">
        <v>6229</v>
      </c>
      <c r="C158" s="150" t="s">
        <v>371</v>
      </c>
      <c r="D158" s="147">
        <v>5742869</v>
      </c>
    </row>
    <row r="159" spans="2:4" x14ac:dyDescent="0.25">
      <c r="B159" s="149">
        <v>6230</v>
      </c>
      <c r="C159" s="150" t="s">
        <v>372</v>
      </c>
      <c r="D159" s="147">
        <v>6274918</v>
      </c>
    </row>
    <row r="160" spans="2:4" x14ac:dyDescent="0.25">
      <c r="B160" s="149">
        <v>6236</v>
      </c>
      <c r="C160" s="150" t="s">
        <v>373</v>
      </c>
      <c r="D160" s="147">
        <v>92721</v>
      </c>
    </row>
    <row r="161" spans="2:4" x14ac:dyDescent="0.25">
      <c r="B161" s="149">
        <v>6237</v>
      </c>
      <c r="C161" s="150" t="s">
        <v>374</v>
      </c>
      <c r="D161" s="147">
        <v>163244</v>
      </c>
    </row>
    <row r="162" spans="2:4" x14ac:dyDescent="0.25">
      <c r="B162" s="149">
        <v>6238</v>
      </c>
      <c r="C162" s="150" t="s">
        <v>375</v>
      </c>
      <c r="D162" s="147">
        <v>209714</v>
      </c>
    </row>
    <row r="163" spans="2:4" x14ac:dyDescent="0.25">
      <c r="B163" s="149">
        <v>6239</v>
      </c>
      <c r="C163" s="150" t="s">
        <v>376</v>
      </c>
      <c r="D163" s="147">
        <v>249974</v>
      </c>
    </row>
    <row r="164" spans="2:4" x14ac:dyDescent="0.25">
      <c r="B164" s="149">
        <v>6240</v>
      </c>
      <c r="C164" s="150" t="s">
        <v>377</v>
      </c>
      <c r="D164" s="147">
        <v>319456</v>
      </c>
    </row>
    <row r="165" spans="2:4" x14ac:dyDescent="0.25">
      <c r="B165" s="149">
        <v>6241</v>
      </c>
      <c r="C165" s="150" t="s">
        <v>378</v>
      </c>
      <c r="D165" s="147">
        <v>376278</v>
      </c>
    </row>
    <row r="166" spans="2:4" x14ac:dyDescent="0.25">
      <c r="B166" s="149">
        <v>6242</v>
      </c>
      <c r="C166" s="150" t="s">
        <v>379</v>
      </c>
      <c r="D166" s="147">
        <v>453668</v>
      </c>
    </row>
    <row r="167" spans="2:4" x14ac:dyDescent="0.25">
      <c r="B167" s="149">
        <v>6243</v>
      </c>
      <c r="C167" s="150" t="s">
        <v>380</v>
      </c>
      <c r="D167" s="147">
        <v>674575</v>
      </c>
    </row>
    <row r="168" spans="2:4" x14ac:dyDescent="0.25">
      <c r="B168" s="149">
        <v>6257</v>
      </c>
      <c r="C168" s="150" t="s">
        <v>381</v>
      </c>
      <c r="D168" s="147">
        <v>11462</v>
      </c>
    </row>
    <row r="169" spans="2:4" x14ac:dyDescent="0.25">
      <c r="B169" s="149">
        <v>6258</v>
      </c>
      <c r="C169" s="150" t="s">
        <v>382</v>
      </c>
      <c r="D169" s="147">
        <v>16814</v>
      </c>
    </row>
    <row r="170" spans="2:4" x14ac:dyDescent="0.25">
      <c r="B170" s="149">
        <v>6259</v>
      </c>
      <c r="C170" s="150" t="s">
        <v>383</v>
      </c>
      <c r="D170" s="147">
        <v>40500</v>
      </c>
    </row>
    <row r="171" spans="2:4" x14ac:dyDescent="0.25">
      <c r="B171" s="149">
        <v>6260</v>
      </c>
      <c r="C171" s="150" t="s">
        <v>384</v>
      </c>
      <c r="D171" s="147">
        <v>41390</v>
      </c>
    </row>
    <row r="172" spans="2:4" x14ac:dyDescent="0.25">
      <c r="B172" s="149">
        <v>6261</v>
      </c>
      <c r="C172" s="150" t="s">
        <v>385</v>
      </c>
      <c r="D172" s="147">
        <v>90377</v>
      </c>
    </row>
    <row r="173" spans="2:4" x14ac:dyDescent="0.25">
      <c r="B173" s="149">
        <v>6262</v>
      </c>
      <c r="C173" s="150" t="s">
        <v>386</v>
      </c>
      <c r="D173" s="147">
        <v>153089</v>
      </c>
    </row>
    <row r="174" spans="2:4" x14ac:dyDescent="0.25">
      <c r="B174" s="149">
        <v>6263</v>
      </c>
      <c r="C174" s="150" t="s">
        <v>387</v>
      </c>
      <c r="D174" s="147">
        <v>240993</v>
      </c>
    </row>
    <row r="175" spans="2:4" x14ac:dyDescent="0.25">
      <c r="B175" s="149">
        <v>6264</v>
      </c>
      <c r="C175" s="150" t="s">
        <v>388</v>
      </c>
      <c r="D175" s="147">
        <v>337196</v>
      </c>
    </row>
    <row r="176" spans="2:4" x14ac:dyDescent="0.25">
      <c r="B176" s="149">
        <v>6265</v>
      </c>
      <c r="C176" s="150" t="s">
        <v>389</v>
      </c>
      <c r="D176" s="147">
        <v>9510</v>
      </c>
    </row>
    <row r="177" spans="2:4" x14ac:dyDescent="0.25">
      <c r="B177" s="149">
        <v>6266</v>
      </c>
      <c r="C177" s="150" t="s">
        <v>390</v>
      </c>
      <c r="D177" s="147">
        <v>33667</v>
      </c>
    </row>
    <row r="178" spans="2:4" x14ac:dyDescent="0.25">
      <c r="B178" s="149">
        <v>6267</v>
      </c>
      <c r="C178" s="150" t="s">
        <v>391</v>
      </c>
      <c r="D178" s="147">
        <v>14042</v>
      </c>
    </row>
    <row r="179" spans="2:4" x14ac:dyDescent="0.25">
      <c r="B179" s="149">
        <v>6268</v>
      </c>
      <c r="C179" s="150" t="s">
        <v>392</v>
      </c>
      <c r="D179" s="147">
        <v>34554</v>
      </c>
    </row>
    <row r="180" spans="2:4" x14ac:dyDescent="0.25">
      <c r="B180" s="149">
        <v>6269</v>
      </c>
      <c r="C180" s="150" t="s">
        <v>393</v>
      </c>
      <c r="D180" s="147">
        <v>74023</v>
      </c>
    </row>
    <row r="181" spans="2:4" x14ac:dyDescent="0.25">
      <c r="B181" s="149">
        <v>6270</v>
      </c>
      <c r="C181" s="150" t="s">
        <v>394</v>
      </c>
      <c r="D181" s="147">
        <v>125929</v>
      </c>
    </row>
    <row r="182" spans="2:4" x14ac:dyDescent="0.25">
      <c r="B182" s="149">
        <v>6271</v>
      </c>
      <c r="C182" s="150" t="s">
        <v>395</v>
      </c>
      <c r="D182" s="147">
        <v>196011</v>
      </c>
    </row>
    <row r="183" spans="2:4" x14ac:dyDescent="0.25">
      <c r="B183" s="149">
        <v>6272</v>
      </c>
      <c r="C183" s="150" t="s">
        <v>396</v>
      </c>
      <c r="D183" s="147">
        <v>276309</v>
      </c>
    </row>
    <row r="184" spans="2:4" x14ac:dyDescent="0.25">
      <c r="B184" s="149">
        <v>6273</v>
      </c>
      <c r="C184" s="150" t="s">
        <v>397</v>
      </c>
      <c r="D184" s="147">
        <v>23812</v>
      </c>
    </row>
    <row r="185" spans="2:4" x14ac:dyDescent="0.25">
      <c r="B185" s="149">
        <v>6274</v>
      </c>
      <c r="C185" s="150" t="s">
        <v>398</v>
      </c>
      <c r="D185" s="147">
        <v>36083</v>
      </c>
    </row>
    <row r="186" spans="2:4" x14ac:dyDescent="0.25">
      <c r="B186" s="149">
        <v>6275</v>
      </c>
      <c r="C186" s="150" t="s">
        <v>399</v>
      </c>
      <c r="D186" s="147">
        <v>73717</v>
      </c>
    </row>
    <row r="187" spans="2:4" x14ac:dyDescent="0.25">
      <c r="B187" s="149">
        <v>6276</v>
      </c>
      <c r="C187" s="150" t="s">
        <v>400</v>
      </c>
      <c r="D187" s="147">
        <v>125417</v>
      </c>
    </row>
    <row r="188" spans="2:4" x14ac:dyDescent="0.25">
      <c r="B188" s="149">
        <v>6277</v>
      </c>
      <c r="C188" s="150" t="s">
        <v>401</v>
      </c>
      <c r="D188" s="147">
        <v>196000</v>
      </c>
    </row>
    <row r="189" spans="2:4" x14ac:dyDescent="0.25">
      <c r="B189" s="149">
        <v>6278</v>
      </c>
      <c r="C189" s="150" t="s">
        <v>402</v>
      </c>
      <c r="D189" s="147">
        <v>276000</v>
      </c>
    </row>
    <row r="190" spans="2:4" x14ac:dyDescent="0.25">
      <c r="B190" s="149">
        <v>6279</v>
      </c>
      <c r="C190" s="150" t="s">
        <v>403</v>
      </c>
      <c r="D190" s="147">
        <v>22963</v>
      </c>
    </row>
    <row r="191" spans="2:4" x14ac:dyDescent="0.25">
      <c r="B191" s="149">
        <v>6280</v>
      </c>
      <c r="C191" s="150" t="s">
        <v>404</v>
      </c>
      <c r="D191" s="147">
        <v>48641</v>
      </c>
    </row>
    <row r="192" spans="2:4" x14ac:dyDescent="0.25">
      <c r="B192" s="149">
        <v>6281</v>
      </c>
      <c r="C192" s="150" t="s">
        <v>405</v>
      </c>
      <c r="D192" s="147">
        <v>82225</v>
      </c>
    </row>
    <row r="193" spans="2:4" x14ac:dyDescent="0.25">
      <c r="B193" s="149">
        <v>6282</v>
      </c>
      <c r="C193" s="150" t="s">
        <v>406</v>
      </c>
      <c r="D193" s="147">
        <v>128579</v>
      </c>
    </row>
    <row r="194" spans="2:4" x14ac:dyDescent="0.25">
      <c r="B194" s="149">
        <v>6283</v>
      </c>
      <c r="C194" s="150" t="s">
        <v>407</v>
      </c>
      <c r="D194" s="147">
        <v>178849</v>
      </c>
    </row>
    <row r="195" spans="2:4" x14ac:dyDescent="0.25">
      <c r="B195" s="149">
        <v>6285</v>
      </c>
      <c r="C195" s="150" t="s">
        <v>408</v>
      </c>
      <c r="D195" s="147">
        <v>346290</v>
      </c>
    </row>
    <row r="196" spans="2:4" x14ac:dyDescent="0.25">
      <c r="B196" s="149">
        <v>6295</v>
      </c>
      <c r="C196" s="150" t="s">
        <v>409</v>
      </c>
      <c r="D196" s="147">
        <v>399999</v>
      </c>
    </row>
    <row r="197" spans="2:4" x14ac:dyDescent="0.25">
      <c r="B197" s="149">
        <v>6296</v>
      </c>
      <c r="C197" s="150" t="s">
        <v>410</v>
      </c>
      <c r="D197" s="147">
        <v>500000</v>
      </c>
    </row>
    <row r="198" spans="2:4" x14ac:dyDescent="0.25">
      <c r="B198" s="149">
        <v>6297</v>
      </c>
      <c r="C198" s="150" t="s">
        <v>411</v>
      </c>
      <c r="D198" s="147">
        <v>600000</v>
      </c>
    </row>
    <row r="199" spans="2:4" x14ac:dyDescent="0.25">
      <c r="B199" s="149">
        <v>6298</v>
      </c>
      <c r="C199" s="150" t="s">
        <v>412</v>
      </c>
      <c r="D199" s="147">
        <v>399999</v>
      </c>
    </row>
    <row r="200" spans="2:4" x14ac:dyDescent="0.25">
      <c r="B200" s="149">
        <v>6303</v>
      </c>
      <c r="C200" s="150" t="s">
        <v>413</v>
      </c>
      <c r="D200" s="147">
        <v>600000</v>
      </c>
    </row>
    <row r="201" spans="2:4" x14ac:dyDescent="0.25">
      <c r="B201" s="149">
        <v>6304</v>
      </c>
      <c r="C201" s="150" t="s">
        <v>414</v>
      </c>
      <c r="D201" s="147">
        <v>700000</v>
      </c>
    </row>
    <row r="202" spans="2:4" x14ac:dyDescent="0.25">
      <c r="B202" s="149">
        <v>6305</v>
      </c>
      <c r="C202" s="150" t="s">
        <v>415</v>
      </c>
      <c r="D202" s="147">
        <v>800000</v>
      </c>
    </row>
    <row r="203" spans="2:4" x14ac:dyDescent="0.25">
      <c r="B203" s="149">
        <v>6306</v>
      </c>
      <c r="C203" s="150" t="s">
        <v>416</v>
      </c>
      <c r="D203" s="147">
        <v>600000</v>
      </c>
    </row>
    <row r="204" spans="2:4" x14ac:dyDescent="0.25">
      <c r="B204" s="149">
        <v>6307</v>
      </c>
      <c r="C204" s="150" t="s">
        <v>417</v>
      </c>
      <c r="D204" s="147">
        <v>700000</v>
      </c>
    </row>
    <row r="205" spans="2:4" x14ac:dyDescent="0.25">
      <c r="B205" s="149">
        <v>6308</v>
      </c>
      <c r="C205" s="150" t="s">
        <v>418</v>
      </c>
      <c r="D205" s="147">
        <v>800000</v>
      </c>
    </row>
    <row r="206" spans="2:4" x14ac:dyDescent="0.25">
      <c r="B206" s="149">
        <v>6309</v>
      </c>
      <c r="C206" s="150" t="s">
        <v>419</v>
      </c>
      <c r="D206" s="147">
        <v>802060</v>
      </c>
    </row>
    <row r="207" spans="2:4" x14ac:dyDescent="0.25">
      <c r="B207" s="149">
        <v>6310</v>
      </c>
      <c r="C207" s="150" t="s">
        <v>420</v>
      </c>
      <c r="D207" s="147">
        <v>927550</v>
      </c>
    </row>
    <row r="208" spans="2:4" x14ac:dyDescent="0.25">
      <c r="B208" s="149">
        <v>6311</v>
      </c>
      <c r="C208" s="150" t="s">
        <v>421</v>
      </c>
      <c r="D208" s="147">
        <v>1300000</v>
      </c>
    </row>
    <row r="209" spans="2:4" x14ac:dyDescent="0.25">
      <c r="B209" s="149">
        <v>6312</v>
      </c>
      <c r="C209" s="150" t="s">
        <v>422</v>
      </c>
      <c r="D209" s="147">
        <v>759700</v>
      </c>
    </row>
    <row r="210" spans="2:4" x14ac:dyDescent="0.25">
      <c r="B210" s="149">
        <v>6314</v>
      </c>
      <c r="C210" s="150" t="s">
        <v>423</v>
      </c>
      <c r="D210" s="147">
        <v>1300000</v>
      </c>
    </row>
    <row r="211" spans="2:4" x14ac:dyDescent="0.25">
      <c r="B211" s="149">
        <v>6315</v>
      </c>
      <c r="C211" s="150" t="s">
        <v>424</v>
      </c>
      <c r="D211" s="147">
        <v>1400000</v>
      </c>
    </row>
    <row r="212" spans="2:4" x14ac:dyDescent="0.25">
      <c r="B212" s="149">
        <v>6316</v>
      </c>
      <c r="C212" s="150" t="s">
        <v>425</v>
      </c>
      <c r="D212" s="147">
        <v>1500000</v>
      </c>
    </row>
    <row r="213" spans="2:4" x14ac:dyDescent="0.25">
      <c r="B213" s="149">
        <v>6317</v>
      </c>
      <c r="C213" s="150" t="s">
        <v>426</v>
      </c>
      <c r="D213" s="147">
        <v>1600000</v>
      </c>
    </row>
    <row r="214" spans="2:4" x14ac:dyDescent="0.25">
      <c r="B214" s="149">
        <v>6318</v>
      </c>
      <c r="C214" s="150" t="s">
        <v>427</v>
      </c>
      <c r="D214" s="147">
        <v>1400000</v>
      </c>
    </row>
    <row r="215" spans="2:4" x14ac:dyDescent="0.25">
      <c r="B215" s="149">
        <v>6319</v>
      </c>
      <c r="C215" s="150" t="s">
        <v>428</v>
      </c>
      <c r="D215" s="147">
        <v>1500000</v>
      </c>
    </row>
    <row r="216" spans="2:4" x14ac:dyDescent="0.25">
      <c r="B216" s="149">
        <v>6320</v>
      </c>
      <c r="C216" s="150" t="s">
        <v>429</v>
      </c>
      <c r="D216" s="147">
        <v>1600000</v>
      </c>
    </row>
    <row r="217" spans="2:4" x14ac:dyDescent="0.25">
      <c r="B217" s="149">
        <v>6324</v>
      </c>
      <c r="C217" s="150" t="s">
        <v>430</v>
      </c>
      <c r="D217" s="147">
        <v>3496808</v>
      </c>
    </row>
    <row r="218" spans="2:4" x14ac:dyDescent="0.25">
      <c r="B218" s="149">
        <v>6326</v>
      </c>
      <c r="C218" s="150" t="s">
        <v>431</v>
      </c>
      <c r="D218" s="147">
        <v>2998862</v>
      </c>
    </row>
    <row r="219" spans="2:4" x14ac:dyDescent="0.25">
      <c r="B219" s="149">
        <v>6327</v>
      </c>
      <c r="C219" s="150" t="s">
        <v>432</v>
      </c>
      <c r="D219" s="147">
        <v>1131588</v>
      </c>
    </row>
    <row r="220" spans="2:4" x14ac:dyDescent="0.25">
      <c r="B220" s="149">
        <v>6328</v>
      </c>
      <c r="C220" s="150" t="s">
        <v>433</v>
      </c>
      <c r="D220" s="147">
        <v>1235118</v>
      </c>
    </row>
    <row r="221" spans="2:4" x14ac:dyDescent="0.25">
      <c r="B221" s="149">
        <v>6329</v>
      </c>
      <c r="C221" s="150" t="s">
        <v>434</v>
      </c>
      <c r="D221" s="147">
        <v>202300</v>
      </c>
    </row>
    <row r="222" spans="2:4" x14ac:dyDescent="0.25">
      <c r="B222" s="149">
        <v>6330</v>
      </c>
      <c r="C222" s="150" t="s">
        <v>435</v>
      </c>
      <c r="D222" s="147">
        <v>333200</v>
      </c>
    </row>
    <row r="223" spans="2:4" x14ac:dyDescent="0.25">
      <c r="B223" s="149">
        <v>6331</v>
      </c>
      <c r="C223" s="150" t="s">
        <v>436</v>
      </c>
      <c r="D223" s="147">
        <v>297500</v>
      </c>
    </row>
    <row r="224" spans="2:4" x14ac:dyDescent="0.25">
      <c r="B224" s="149">
        <v>6332</v>
      </c>
      <c r="C224" s="150" t="s">
        <v>437</v>
      </c>
      <c r="D224" s="147">
        <v>333200</v>
      </c>
    </row>
    <row r="225" spans="2:4" x14ac:dyDescent="0.25">
      <c r="B225" s="149">
        <v>6333</v>
      </c>
      <c r="C225" s="150" t="s">
        <v>438</v>
      </c>
      <c r="D225" s="147">
        <v>606900</v>
      </c>
    </row>
    <row r="226" spans="2:4" x14ac:dyDescent="0.25">
      <c r="B226" s="149">
        <v>6334</v>
      </c>
      <c r="C226" s="150" t="s">
        <v>439</v>
      </c>
      <c r="D226" s="147">
        <v>91333</v>
      </c>
    </row>
    <row r="227" spans="2:4" x14ac:dyDescent="0.25">
      <c r="B227" s="149">
        <v>6335</v>
      </c>
      <c r="C227" s="150" t="s">
        <v>440</v>
      </c>
      <c r="D227" s="147">
        <v>136850</v>
      </c>
    </row>
    <row r="228" spans="2:4" x14ac:dyDescent="0.25">
      <c r="B228" s="149">
        <v>6337</v>
      </c>
      <c r="C228" s="150" t="s">
        <v>441</v>
      </c>
      <c r="D228" s="147">
        <v>487900</v>
      </c>
    </row>
    <row r="229" spans="2:4" x14ac:dyDescent="0.25">
      <c r="B229" s="149">
        <v>6356</v>
      </c>
      <c r="C229" s="150" t="s">
        <v>442</v>
      </c>
      <c r="D229" s="147">
        <v>53978</v>
      </c>
    </row>
    <row r="230" spans="2:4" x14ac:dyDescent="0.25">
      <c r="B230" s="149">
        <v>6370</v>
      </c>
      <c r="C230" s="150" t="s">
        <v>443</v>
      </c>
      <c r="D230" s="147">
        <v>396666</v>
      </c>
    </row>
    <row r="231" spans="2:4" x14ac:dyDescent="0.25">
      <c r="B231" s="149">
        <v>6371</v>
      </c>
      <c r="C231" s="150" t="s">
        <v>444</v>
      </c>
      <c r="D231" s="147">
        <v>429722</v>
      </c>
    </row>
    <row r="232" spans="2:4" x14ac:dyDescent="0.25">
      <c r="B232" s="149">
        <v>6372</v>
      </c>
      <c r="C232" s="150" t="s">
        <v>445</v>
      </c>
      <c r="D232" s="147">
        <v>456166</v>
      </c>
    </row>
    <row r="233" spans="2:4" x14ac:dyDescent="0.25">
      <c r="B233" s="149">
        <v>6373</v>
      </c>
      <c r="C233" s="150" t="s">
        <v>446</v>
      </c>
      <c r="D233" s="147">
        <v>528587</v>
      </c>
    </row>
    <row r="234" spans="2:4" x14ac:dyDescent="0.25">
      <c r="B234" s="149">
        <v>6375</v>
      </c>
      <c r="C234" s="150" t="s">
        <v>447</v>
      </c>
      <c r="D234" s="147">
        <v>647888</v>
      </c>
    </row>
    <row r="235" spans="2:4" x14ac:dyDescent="0.25">
      <c r="B235" s="149">
        <v>6376</v>
      </c>
      <c r="C235" s="150" t="s">
        <v>448</v>
      </c>
      <c r="D235" s="147">
        <v>720612</v>
      </c>
    </row>
    <row r="236" spans="2:4" x14ac:dyDescent="0.25">
      <c r="B236" s="149">
        <v>6377</v>
      </c>
      <c r="C236" s="150" t="s">
        <v>449</v>
      </c>
      <c r="D236" s="147">
        <v>846717</v>
      </c>
    </row>
    <row r="237" spans="2:4" x14ac:dyDescent="0.25">
      <c r="B237" s="149">
        <v>6378</v>
      </c>
      <c r="C237" s="150" t="s">
        <v>450</v>
      </c>
      <c r="D237" s="147">
        <v>885872</v>
      </c>
    </row>
    <row r="238" spans="2:4" x14ac:dyDescent="0.25">
      <c r="B238" s="149">
        <v>6379</v>
      </c>
      <c r="C238" s="150" t="s">
        <v>451</v>
      </c>
      <c r="D238" s="147">
        <v>925027</v>
      </c>
    </row>
    <row r="239" spans="2:4" x14ac:dyDescent="0.25">
      <c r="B239" s="149">
        <v>6380</v>
      </c>
      <c r="C239" s="150" t="s">
        <v>452</v>
      </c>
      <c r="D239" s="147">
        <v>1104056</v>
      </c>
    </row>
    <row r="240" spans="2:4" x14ac:dyDescent="0.25">
      <c r="B240" s="149">
        <v>6381</v>
      </c>
      <c r="C240" s="150" t="s">
        <v>453</v>
      </c>
      <c r="D240" s="147">
        <v>1348666</v>
      </c>
    </row>
    <row r="241" spans="2:4" x14ac:dyDescent="0.25">
      <c r="B241" s="149">
        <v>6382</v>
      </c>
      <c r="C241" s="150" t="s">
        <v>454</v>
      </c>
      <c r="D241" s="147">
        <v>1388334</v>
      </c>
    </row>
    <row r="242" spans="2:4" x14ac:dyDescent="0.25">
      <c r="B242" s="149">
        <v>6383</v>
      </c>
      <c r="C242" s="150" t="s">
        <v>455</v>
      </c>
      <c r="D242" s="147">
        <v>1557710</v>
      </c>
    </row>
    <row r="243" spans="2:4" x14ac:dyDescent="0.25">
      <c r="B243" s="149">
        <v>6384</v>
      </c>
      <c r="C243" s="150" t="s">
        <v>456</v>
      </c>
      <c r="D243" s="147">
        <v>1804040</v>
      </c>
    </row>
    <row r="244" spans="2:4" x14ac:dyDescent="0.25">
      <c r="B244" s="149">
        <v>6385</v>
      </c>
      <c r="C244" s="150" t="s">
        <v>457</v>
      </c>
      <c r="D244" s="147">
        <v>1944460</v>
      </c>
    </row>
    <row r="245" spans="2:4" x14ac:dyDescent="0.25">
      <c r="B245" s="149">
        <v>6387</v>
      </c>
      <c r="C245" s="150" t="s">
        <v>458</v>
      </c>
      <c r="D245" s="147">
        <v>1718888</v>
      </c>
    </row>
    <row r="246" spans="2:4" x14ac:dyDescent="0.25">
      <c r="B246" s="149">
        <v>6388</v>
      </c>
      <c r="C246" s="150" t="s">
        <v>459</v>
      </c>
      <c r="D246" s="147">
        <v>1745334</v>
      </c>
    </row>
    <row r="247" spans="2:4" x14ac:dyDescent="0.25">
      <c r="B247" s="149">
        <v>6389</v>
      </c>
      <c r="C247" s="150" t="s">
        <v>460</v>
      </c>
      <c r="D247" s="147">
        <v>1851112</v>
      </c>
    </row>
    <row r="248" spans="2:4" x14ac:dyDescent="0.25">
      <c r="B248" s="149">
        <v>6390</v>
      </c>
      <c r="C248" s="150" t="s">
        <v>461</v>
      </c>
      <c r="D248" s="147">
        <v>2227944</v>
      </c>
    </row>
    <row r="249" spans="2:4" x14ac:dyDescent="0.25">
      <c r="B249" s="149">
        <v>6391</v>
      </c>
      <c r="C249" s="150" t="s">
        <v>462</v>
      </c>
      <c r="D249" s="147">
        <v>3041112</v>
      </c>
    </row>
    <row r="250" spans="2:4" x14ac:dyDescent="0.25">
      <c r="B250" s="149">
        <v>6392</v>
      </c>
      <c r="C250" s="150" t="s">
        <v>463</v>
      </c>
      <c r="D250" s="147">
        <v>2644444</v>
      </c>
    </row>
    <row r="251" spans="2:4" x14ac:dyDescent="0.25">
      <c r="B251" s="149">
        <v>6393</v>
      </c>
      <c r="C251" s="150" t="s">
        <v>464</v>
      </c>
      <c r="D251" s="147">
        <v>7126190</v>
      </c>
    </row>
    <row r="252" spans="2:4" x14ac:dyDescent="0.25">
      <c r="B252" s="149">
        <v>6394</v>
      </c>
      <c r="C252" s="150" t="s">
        <v>465</v>
      </c>
      <c r="D252" s="147">
        <v>8116997</v>
      </c>
    </row>
    <row r="253" spans="2:4" x14ac:dyDescent="0.25">
      <c r="B253" s="149">
        <v>6395</v>
      </c>
      <c r="C253" s="150" t="s">
        <v>466</v>
      </c>
      <c r="D253" s="147">
        <v>8879157</v>
      </c>
    </row>
    <row r="254" spans="2:4" x14ac:dyDescent="0.25">
      <c r="B254" s="149">
        <v>6396</v>
      </c>
      <c r="C254" s="150" t="s">
        <v>467</v>
      </c>
      <c r="D254" s="147">
        <v>9450776</v>
      </c>
    </row>
    <row r="255" spans="2:4" x14ac:dyDescent="0.25">
      <c r="B255" s="149">
        <v>6397</v>
      </c>
      <c r="C255" s="150" t="s">
        <v>468</v>
      </c>
      <c r="D255" s="147">
        <v>9908072</v>
      </c>
    </row>
    <row r="256" spans="2:4" x14ac:dyDescent="0.25">
      <c r="B256" s="149">
        <v>6398</v>
      </c>
      <c r="C256" s="150" t="s">
        <v>469</v>
      </c>
      <c r="D256" s="147">
        <v>10708339</v>
      </c>
    </row>
    <row r="257" spans="2:4" x14ac:dyDescent="0.25">
      <c r="B257" s="149">
        <v>6399</v>
      </c>
      <c r="C257" s="150" t="s">
        <v>470</v>
      </c>
      <c r="D257" s="147">
        <v>11279959</v>
      </c>
    </row>
    <row r="258" spans="2:4" x14ac:dyDescent="0.25">
      <c r="B258" s="149">
        <v>6400</v>
      </c>
      <c r="C258" s="150" t="s">
        <v>471</v>
      </c>
      <c r="D258" s="147">
        <v>12880494</v>
      </c>
    </row>
    <row r="259" spans="2:4" x14ac:dyDescent="0.25">
      <c r="B259" s="149">
        <v>6401</v>
      </c>
      <c r="C259" s="150" t="s">
        <v>472</v>
      </c>
      <c r="D259" s="147">
        <v>224778</v>
      </c>
    </row>
    <row r="260" spans="2:4" x14ac:dyDescent="0.25">
      <c r="B260" s="149">
        <v>6402</v>
      </c>
      <c r="C260" s="150" t="s">
        <v>473</v>
      </c>
      <c r="D260" s="147">
        <v>264444</v>
      </c>
    </row>
    <row r="261" spans="2:4" x14ac:dyDescent="0.25">
      <c r="B261" s="149">
        <v>6404</v>
      </c>
      <c r="C261" s="150" t="s">
        <v>474</v>
      </c>
      <c r="D261" s="147">
        <v>107100</v>
      </c>
    </row>
    <row r="262" spans="2:4" x14ac:dyDescent="0.25">
      <c r="B262" s="149">
        <v>6405</v>
      </c>
      <c r="C262" s="150" t="s">
        <v>475</v>
      </c>
      <c r="D262" s="147">
        <v>128256</v>
      </c>
    </row>
    <row r="263" spans="2:4" x14ac:dyDescent="0.25">
      <c r="B263" s="149">
        <v>6406</v>
      </c>
      <c r="C263" s="150" t="s">
        <v>476</v>
      </c>
      <c r="D263" s="147">
        <v>198334</v>
      </c>
    </row>
    <row r="264" spans="2:4" x14ac:dyDescent="0.25">
      <c r="B264" s="149">
        <v>6407</v>
      </c>
      <c r="C264" s="150" t="s">
        <v>477</v>
      </c>
      <c r="D264" s="147">
        <v>425756</v>
      </c>
    </row>
    <row r="265" spans="2:4" x14ac:dyDescent="0.25">
      <c r="B265" s="149">
        <v>6408</v>
      </c>
      <c r="C265" s="150" t="s">
        <v>478</v>
      </c>
      <c r="D265" s="147">
        <v>789366</v>
      </c>
    </row>
    <row r="266" spans="2:4" x14ac:dyDescent="0.25">
      <c r="B266" s="149">
        <v>6409</v>
      </c>
      <c r="C266" s="150" t="s">
        <v>479</v>
      </c>
      <c r="D266" s="147">
        <v>1441222</v>
      </c>
    </row>
    <row r="267" spans="2:4" x14ac:dyDescent="0.25">
      <c r="B267" s="149">
        <v>6410</v>
      </c>
      <c r="C267" s="150" t="s">
        <v>480</v>
      </c>
      <c r="D267" s="147">
        <v>1747978</v>
      </c>
    </row>
    <row r="268" spans="2:4" x14ac:dyDescent="0.25">
      <c r="B268" s="149">
        <v>6411</v>
      </c>
      <c r="C268" s="150" t="s">
        <v>481</v>
      </c>
      <c r="D268" s="147">
        <v>4153769</v>
      </c>
    </row>
    <row r="269" spans="2:4" x14ac:dyDescent="0.25">
      <c r="B269" s="149">
        <v>6412</v>
      </c>
      <c r="C269" s="150" t="s">
        <v>482</v>
      </c>
      <c r="D269" s="147">
        <v>4059222</v>
      </c>
    </row>
    <row r="270" spans="2:4" x14ac:dyDescent="0.25">
      <c r="B270" s="149">
        <v>6413</v>
      </c>
      <c r="C270" s="150" t="s">
        <v>483</v>
      </c>
      <c r="D270" s="147">
        <v>6554571</v>
      </c>
    </row>
    <row r="271" spans="2:4" x14ac:dyDescent="0.25">
      <c r="B271" s="149">
        <v>6414</v>
      </c>
      <c r="C271" s="150" t="s">
        <v>484</v>
      </c>
      <c r="D271" s="147">
        <v>6994556</v>
      </c>
    </row>
    <row r="272" spans="2:4" x14ac:dyDescent="0.25">
      <c r="B272" s="149">
        <v>6416</v>
      </c>
      <c r="C272" s="150" t="s">
        <v>485</v>
      </c>
      <c r="D272" s="147">
        <v>124950</v>
      </c>
    </row>
    <row r="273" spans="2:4" x14ac:dyDescent="0.25">
      <c r="B273" s="149">
        <v>6417</v>
      </c>
      <c r="C273" s="150" t="s">
        <v>486</v>
      </c>
      <c r="D273" s="147">
        <v>125612</v>
      </c>
    </row>
    <row r="274" spans="2:4" x14ac:dyDescent="0.25">
      <c r="B274" s="149">
        <v>6418</v>
      </c>
      <c r="C274" s="150" t="s">
        <v>487</v>
      </c>
      <c r="D274" s="147">
        <v>161312</v>
      </c>
    </row>
    <row r="275" spans="2:4" x14ac:dyDescent="0.25">
      <c r="B275" s="149">
        <v>6419</v>
      </c>
      <c r="C275" s="150" t="s">
        <v>488</v>
      </c>
      <c r="D275" s="147">
        <v>359644</v>
      </c>
    </row>
    <row r="276" spans="2:4" x14ac:dyDescent="0.25">
      <c r="B276" s="149">
        <v>6420</v>
      </c>
      <c r="C276" s="150" t="s">
        <v>489</v>
      </c>
      <c r="D276" s="147">
        <v>745734</v>
      </c>
    </row>
    <row r="277" spans="2:4" x14ac:dyDescent="0.25">
      <c r="B277" s="149">
        <v>6421</v>
      </c>
      <c r="C277" s="150" t="s">
        <v>490</v>
      </c>
      <c r="D277" s="147">
        <v>1223056</v>
      </c>
    </row>
    <row r="278" spans="2:4" x14ac:dyDescent="0.25">
      <c r="B278" s="149">
        <v>6422</v>
      </c>
      <c r="C278" s="150" t="s">
        <v>491</v>
      </c>
      <c r="D278" s="147">
        <v>1675256</v>
      </c>
    </row>
    <row r="279" spans="2:4" x14ac:dyDescent="0.25">
      <c r="B279" s="149">
        <v>6423</v>
      </c>
      <c r="C279" s="150" t="s">
        <v>492</v>
      </c>
      <c r="D279" s="147">
        <v>1732378</v>
      </c>
    </row>
    <row r="280" spans="2:4" x14ac:dyDescent="0.25">
      <c r="B280" s="149">
        <v>6424</v>
      </c>
      <c r="C280" s="150" t="s">
        <v>493</v>
      </c>
      <c r="D280" s="147">
        <v>2584201</v>
      </c>
    </row>
    <row r="281" spans="2:4" x14ac:dyDescent="0.25">
      <c r="B281" s="149">
        <v>6425</v>
      </c>
      <c r="C281" s="150" t="s">
        <v>494</v>
      </c>
      <c r="D281" s="147">
        <v>3493459</v>
      </c>
    </row>
    <row r="282" spans="2:4" x14ac:dyDescent="0.25">
      <c r="B282" s="149">
        <v>6426</v>
      </c>
      <c r="C282" s="150" t="s">
        <v>495</v>
      </c>
      <c r="D282" s="147">
        <v>5055702</v>
      </c>
    </row>
    <row r="283" spans="2:4" x14ac:dyDescent="0.25">
      <c r="B283" s="149">
        <v>6430</v>
      </c>
      <c r="C283" s="150" t="s">
        <v>496</v>
      </c>
      <c r="D283" s="147">
        <v>161312</v>
      </c>
    </row>
    <row r="284" spans="2:4" x14ac:dyDescent="0.25">
      <c r="B284" s="149">
        <v>6431</v>
      </c>
      <c r="C284" s="150" t="s">
        <v>497</v>
      </c>
      <c r="D284" s="147">
        <v>293534</v>
      </c>
    </row>
    <row r="285" spans="2:4" x14ac:dyDescent="0.25">
      <c r="B285" s="149">
        <v>6434</v>
      </c>
      <c r="C285" s="150" t="s">
        <v>498</v>
      </c>
      <c r="D285" s="147">
        <v>1454444</v>
      </c>
    </row>
    <row r="286" spans="2:4" x14ac:dyDescent="0.25">
      <c r="B286" s="149">
        <v>6440</v>
      </c>
      <c r="C286" s="150" t="s">
        <v>499</v>
      </c>
      <c r="D286" s="147">
        <v>96390</v>
      </c>
    </row>
    <row r="287" spans="2:4" x14ac:dyDescent="0.25">
      <c r="B287" s="149">
        <v>6441</v>
      </c>
      <c r="C287" s="150" t="s">
        <v>500</v>
      </c>
      <c r="D287" s="147">
        <v>119000</v>
      </c>
    </row>
    <row r="288" spans="2:4" x14ac:dyDescent="0.25">
      <c r="B288" s="149">
        <v>6442</v>
      </c>
      <c r="C288" s="150" t="s">
        <v>501</v>
      </c>
      <c r="D288" s="147">
        <v>154700</v>
      </c>
    </row>
    <row r="289" spans="2:4" x14ac:dyDescent="0.25">
      <c r="B289" s="149">
        <v>6443</v>
      </c>
      <c r="C289" s="150" t="s">
        <v>502</v>
      </c>
      <c r="D289" s="147">
        <v>286922</v>
      </c>
    </row>
    <row r="290" spans="2:4" x14ac:dyDescent="0.25">
      <c r="B290" s="149">
        <v>6446</v>
      </c>
      <c r="C290" s="150" t="s">
        <v>503</v>
      </c>
      <c r="D290" s="147">
        <v>1252144</v>
      </c>
    </row>
    <row r="291" spans="2:4" x14ac:dyDescent="0.25">
      <c r="B291" s="149">
        <v>6454</v>
      </c>
      <c r="C291" s="150" t="s">
        <v>504</v>
      </c>
      <c r="D291" s="147">
        <v>255188</v>
      </c>
    </row>
    <row r="292" spans="2:4" x14ac:dyDescent="0.25">
      <c r="B292" s="149">
        <v>6455</v>
      </c>
      <c r="C292" s="150" t="s">
        <v>505</v>
      </c>
      <c r="D292" s="147">
        <v>374188</v>
      </c>
    </row>
    <row r="293" spans="2:4" x14ac:dyDescent="0.25">
      <c r="B293" s="149">
        <v>6456</v>
      </c>
      <c r="C293" s="150" t="s">
        <v>506</v>
      </c>
      <c r="D293" s="147">
        <v>632022</v>
      </c>
    </row>
    <row r="294" spans="2:4" x14ac:dyDescent="0.25">
      <c r="B294" s="149">
        <v>6457</v>
      </c>
      <c r="C294" s="150" t="s">
        <v>507</v>
      </c>
      <c r="D294" s="147">
        <v>864734</v>
      </c>
    </row>
    <row r="295" spans="2:4" x14ac:dyDescent="0.25">
      <c r="B295" s="149">
        <v>6458</v>
      </c>
      <c r="C295" s="150" t="s">
        <v>508</v>
      </c>
      <c r="D295" s="147">
        <v>921599</v>
      </c>
    </row>
    <row r="296" spans="2:4" x14ac:dyDescent="0.25">
      <c r="B296" s="149">
        <v>6459</v>
      </c>
      <c r="C296" s="150" t="s">
        <v>509</v>
      </c>
      <c r="D296" s="147">
        <v>1284759</v>
      </c>
    </row>
    <row r="297" spans="2:4" x14ac:dyDescent="0.25">
      <c r="B297" s="149">
        <v>6462</v>
      </c>
      <c r="C297" s="150" t="s">
        <v>510</v>
      </c>
      <c r="D297" s="147">
        <v>101812</v>
      </c>
    </row>
    <row r="298" spans="2:4" x14ac:dyDescent="0.25">
      <c r="B298" s="149">
        <v>6463</v>
      </c>
      <c r="C298" s="150" t="s">
        <v>511</v>
      </c>
      <c r="D298" s="147">
        <v>261800</v>
      </c>
    </row>
    <row r="299" spans="2:4" x14ac:dyDescent="0.25">
      <c r="B299" s="149">
        <v>6464</v>
      </c>
      <c r="C299" s="150" t="s">
        <v>512</v>
      </c>
      <c r="D299" s="147">
        <v>465422</v>
      </c>
    </row>
    <row r="300" spans="2:4" x14ac:dyDescent="0.25">
      <c r="B300" s="149">
        <v>6472</v>
      </c>
      <c r="C300" s="150" t="s">
        <v>513</v>
      </c>
      <c r="D300" s="147">
        <v>3737</v>
      </c>
    </row>
    <row r="301" spans="2:4" x14ac:dyDescent="0.25">
      <c r="B301" s="149">
        <v>6473</v>
      </c>
      <c r="C301" s="150" t="s">
        <v>514</v>
      </c>
      <c r="D301" s="147">
        <v>5774</v>
      </c>
    </row>
    <row r="302" spans="2:4" x14ac:dyDescent="0.25">
      <c r="B302" s="149">
        <v>6474</v>
      </c>
      <c r="C302" s="150" t="s">
        <v>515</v>
      </c>
      <c r="D302" s="147">
        <v>7362</v>
      </c>
    </row>
    <row r="303" spans="2:4" x14ac:dyDescent="0.25">
      <c r="B303" s="149">
        <v>6475</v>
      </c>
      <c r="C303" s="150" t="s">
        <v>516</v>
      </c>
      <c r="D303" s="147">
        <v>11323</v>
      </c>
    </row>
    <row r="304" spans="2:4" x14ac:dyDescent="0.25">
      <c r="B304" s="149">
        <v>6476</v>
      </c>
      <c r="C304" s="150" t="s">
        <v>517</v>
      </c>
      <c r="D304" s="147">
        <v>497420</v>
      </c>
    </row>
    <row r="305" spans="2:4" x14ac:dyDescent="0.25">
      <c r="B305" s="149">
        <v>6477</v>
      </c>
      <c r="C305" s="150" t="s">
        <v>518</v>
      </c>
      <c r="D305" s="147">
        <v>708050</v>
      </c>
    </row>
    <row r="306" spans="2:4" x14ac:dyDescent="0.25">
      <c r="B306" s="149">
        <v>6479</v>
      </c>
      <c r="C306" s="150" t="s">
        <v>519</v>
      </c>
      <c r="D306" s="147">
        <v>1812370</v>
      </c>
    </row>
    <row r="307" spans="2:4" x14ac:dyDescent="0.25">
      <c r="B307" s="149">
        <v>6480</v>
      </c>
      <c r="C307" s="150" t="s">
        <v>520</v>
      </c>
      <c r="D307" s="147">
        <v>2651320</v>
      </c>
    </row>
    <row r="308" spans="2:4" x14ac:dyDescent="0.25">
      <c r="B308" s="149">
        <v>6481</v>
      </c>
      <c r="C308" s="150" t="s">
        <v>521</v>
      </c>
      <c r="D308" s="147">
        <v>2378640</v>
      </c>
    </row>
    <row r="309" spans="2:4" x14ac:dyDescent="0.25">
      <c r="B309" s="149">
        <v>6482</v>
      </c>
      <c r="C309" s="150" t="s">
        <v>522</v>
      </c>
      <c r="D309" s="147">
        <v>3435813</v>
      </c>
    </row>
    <row r="310" spans="2:4" x14ac:dyDescent="0.25">
      <c r="B310" s="149">
        <v>6483</v>
      </c>
      <c r="C310" s="150" t="s">
        <v>523</v>
      </c>
      <c r="D310" s="147">
        <v>6627110</v>
      </c>
    </row>
    <row r="311" spans="2:4" x14ac:dyDescent="0.25">
      <c r="B311" s="149">
        <v>6484</v>
      </c>
      <c r="C311" s="150" t="s">
        <v>524</v>
      </c>
      <c r="D311" s="147">
        <v>2527560</v>
      </c>
    </row>
    <row r="312" spans="2:4" x14ac:dyDescent="0.25">
      <c r="B312" s="149">
        <v>6485</v>
      </c>
      <c r="C312" s="150" t="s">
        <v>525</v>
      </c>
      <c r="D312" s="147">
        <v>2766750</v>
      </c>
    </row>
    <row r="313" spans="2:4" x14ac:dyDescent="0.25">
      <c r="B313" s="149">
        <v>6507</v>
      </c>
      <c r="C313" s="150" t="s">
        <v>526</v>
      </c>
      <c r="D313" s="147">
        <v>171955</v>
      </c>
    </row>
    <row r="314" spans="2:4" x14ac:dyDescent="0.25">
      <c r="B314" s="149">
        <v>6527</v>
      </c>
      <c r="C314" s="150" t="s">
        <v>527</v>
      </c>
      <c r="D314" s="147">
        <v>220990</v>
      </c>
    </row>
    <row r="315" spans="2:4" x14ac:dyDescent="0.25">
      <c r="B315" s="149">
        <v>6528</v>
      </c>
      <c r="C315" s="150" t="s">
        <v>528</v>
      </c>
      <c r="D315" s="147">
        <v>406334</v>
      </c>
    </row>
    <row r="316" spans="2:4" x14ac:dyDescent="0.25">
      <c r="B316" s="149">
        <v>6530</v>
      </c>
      <c r="C316" s="150" t="s">
        <v>529</v>
      </c>
      <c r="D316" s="147">
        <v>1270461</v>
      </c>
    </row>
    <row r="317" spans="2:4" x14ac:dyDescent="0.25">
      <c r="B317" s="149">
        <v>6534</v>
      </c>
      <c r="C317" s="150" t="s">
        <v>530</v>
      </c>
      <c r="D317" s="147">
        <v>309400</v>
      </c>
    </row>
    <row r="318" spans="2:4" x14ac:dyDescent="0.25">
      <c r="B318" s="149">
        <v>6535</v>
      </c>
      <c r="C318" s="150" t="s">
        <v>531</v>
      </c>
      <c r="D318" s="147">
        <v>116620</v>
      </c>
    </row>
    <row r="319" spans="2:4" x14ac:dyDescent="0.25">
      <c r="B319" s="149">
        <v>6539</v>
      </c>
      <c r="C319" s="150" t="s">
        <v>532</v>
      </c>
      <c r="D319" s="147">
        <v>8197</v>
      </c>
    </row>
    <row r="320" spans="2:4" x14ac:dyDescent="0.25">
      <c r="B320" s="149">
        <v>6540</v>
      </c>
      <c r="C320" s="150" t="s">
        <v>533</v>
      </c>
      <c r="D320" s="147">
        <v>15913</v>
      </c>
    </row>
    <row r="321" spans="2:4" x14ac:dyDescent="0.25">
      <c r="B321" s="149">
        <v>6543</v>
      </c>
      <c r="C321" s="150" t="s">
        <v>534</v>
      </c>
      <c r="D321" s="147">
        <v>344196</v>
      </c>
    </row>
    <row r="322" spans="2:4" x14ac:dyDescent="0.25">
      <c r="B322" s="149">
        <v>6545</v>
      </c>
      <c r="C322" s="150" t="s">
        <v>535</v>
      </c>
      <c r="D322" s="147">
        <v>555573</v>
      </c>
    </row>
    <row r="323" spans="2:4" x14ac:dyDescent="0.25">
      <c r="B323" s="149">
        <v>6551</v>
      </c>
      <c r="C323" s="150" t="s">
        <v>536</v>
      </c>
      <c r="D323" s="147">
        <v>386750</v>
      </c>
    </row>
    <row r="324" spans="2:4" x14ac:dyDescent="0.25">
      <c r="B324" s="149">
        <v>6552</v>
      </c>
      <c r="C324" s="150" t="s">
        <v>537</v>
      </c>
      <c r="D324" s="147">
        <v>257683</v>
      </c>
    </row>
    <row r="325" spans="2:4" x14ac:dyDescent="0.25">
      <c r="B325" s="149">
        <v>6553</v>
      </c>
      <c r="C325" s="150" t="s">
        <v>538</v>
      </c>
      <c r="D325" s="147">
        <v>297500</v>
      </c>
    </row>
    <row r="326" spans="2:4" x14ac:dyDescent="0.25">
      <c r="B326" s="149">
        <v>6554</v>
      </c>
      <c r="C326" s="150" t="s">
        <v>539</v>
      </c>
      <c r="D326" s="147">
        <v>362908</v>
      </c>
    </row>
    <row r="327" spans="2:4" x14ac:dyDescent="0.25">
      <c r="B327" s="149">
        <v>6555</v>
      </c>
      <c r="C327" s="150" t="s">
        <v>540</v>
      </c>
      <c r="D327" s="147">
        <v>53550</v>
      </c>
    </row>
    <row r="328" spans="2:4" x14ac:dyDescent="0.25">
      <c r="B328" s="149">
        <v>6556</v>
      </c>
      <c r="C328" s="150" t="s">
        <v>541</v>
      </c>
      <c r="D328" s="147">
        <v>4522</v>
      </c>
    </row>
    <row r="329" spans="2:4" x14ac:dyDescent="0.25">
      <c r="B329" s="149">
        <v>6559</v>
      </c>
      <c r="C329" s="150" t="s">
        <v>542</v>
      </c>
      <c r="D329" s="147">
        <v>7203</v>
      </c>
    </row>
    <row r="330" spans="2:4" x14ac:dyDescent="0.25">
      <c r="B330" s="149">
        <v>6560</v>
      </c>
      <c r="C330" s="150" t="s">
        <v>543</v>
      </c>
      <c r="D330" s="147">
        <v>28314</v>
      </c>
    </row>
    <row r="331" spans="2:4" x14ac:dyDescent="0.25">
      <c r="B331" s="149">
        <v>6561</v>
      </c>
      <c r="C331" s="150" t="s">
        <v>544</v>
      </c>
      <c r="D331" s="147">
        <v>52084</v>
      </c>
    </row>
    <row r="332" spans="2:4" x14ac:dyDescent="0.25">
      <c r="B332" s="149">
        <v>6567</v>
      </c>
      <c r="C332" s="150" t="s">
        <v>545</v>
      </c>
      <c r="D332" s="147">
        <v>35000</v>
      </c>
    </row>
    <row r="333" spans="2:4" x14ac:dyDescent="0.25">
      <c r="B333" s="149">
        <v>6578</v>
      </c>
      <c r="C333" s="150" t="s">
        <v>546</v>
      </c>
      <c r="D333" s="147">
        <v>59500</v>
      </c>
    </row>
    <row r="334" spans="2:4" x14ac:dyDescent="0.25">
      <c r="B334" s="149">
        <v>6624</v>
      </c>
      <c r="C334" s="150" t="s">
        <v>547</v>
      </c>
      <c r="D334" s="147">
        <v>41650</v>
      </c>
    </row>
    <row r="335" spans="2:4" x14ac:dyDescent="0.25">
      <c r="B335" s="149">
        <v>6625</v>
      </c>
      <c r="C335" s="150" t="s">
        <v>548</v>
      </c>
      <c r="D335" s="147">
        <v>52063</v>
      </c>
    </row>
    <row r="336" spans="2:4" x14ac:dyDescent="0.25">
      <c r="B336" s="149">
        <v>6628</v>
      </c>
      <c r="C336" s="150" t="s">
        <v>549</v>
      </c>
      <c r="D336" s="147">
        <v>416500</v>
      </c>
    </row>
    <row r="337" spans="2:4" x14ac:dyDescent="0.25">
      <c r="B337" s="149">
        <v>6629</v>
      </c>
      <c r="C337" s="150" t="s">
        <v>550</v>
      </c>
      <c r="D337" s="147">
        <v>41990</v>
      </c>
    </row>
    <row r="338" spans="2:4" x14ac:dyDescent="0.25">
      <c r="B338" s="149">
        <v>6630</v>
      </c>
      <c r="C338" s="150" t="s">
        <v>551</v>
      </c>
      <c r="D338" s="147">
        <v>19040</v>
      </c>
    </row>
    <row r="339" spans="2:4" x14ac:dyDescent="0.25">
      <c r="B339" s="149">
        <v>6631</v>
      </c>
      <c r="C339" s="150" t="s">
        <v>552</v>
      </c>
      <c r="D339" s="147">
        <v>27370</v>
      </c>
    </row>
    <row r="340" spans="2:4" x14ac:dyDescent="0.25">
      <c r="B340" s="149">
        <v>6632</v>
      </c>
      <c r="C340" s="150" t="s">
        <v>553</v>
      </c>
      <c r="D340" s="147">
        <v>32130</v>
      </c>
    </row>
    <row r="341" spans="2:4" x14ac:dyDescent="0.25">
      <c r="B341" s="149">
        <v>6633</v>
      </c>
      <c r="C341" s="150" t="s">
        <v>554</v>
      </c>
      <c r="D341" s="147">
        <v>47600</v>
      </c>
    </row>
    <row r="342" spans="2:4" x14ac:dyDescent="0.25">
      <c r="B342" s="149">
        <v>6636</v>
      </c>
      <c r="C342" s="150" t="s">
        <v>555</v>
      </c>
      <c r="D342" s="147">
        <v>2946621</v>
      </c>
    </row>
    <row r="343" spans="2:4" x14ac:dyDescent="0.25">
      <c r="B343" s="149">
        <v>6645</v>
      </c>
      <c r="C343" s="150" t="s">
        <v>556</v>
      </c>
      <c r="D343" s="147">
        <v>75868</v>
      </c>
    </row>
    <row r="344" spans="2:4" x14ac:dyDescent="0.25">
      <c r="B344" s="149">
        <v>6646</v>
      </c>
      <c r="C344" s="150" t="s">
        <v>557</v>
      </c>
      <c r="D344" s="147">
        <v>110257</v>
      </c>
    </row>
    <row r="345" spans="2:4" x14ac:dyDescent="0.25">
      <c r="B345" s="149">
        <v>6647</v>
      </c>
      <c r="C345" s="150" t="s">
        <v>558</v>
      </c>
      <c r="D345" s="147">
        <v>298665</v>
      </c>
    </row>
    <row r="346" spans="2:4" x14ac:dyDescent="0.25">
      <c r="B346" s="149">
        <v>6648</v>
      </c>
      <c r="C346" s="150" t="s">
        <v>559</v>
      </c>
      <c r="D346" s="147">
        <v>2379564</v>
      </c>
    </row>
    <row r="347" spans="2:4" x14ac:dyDescent="0.25">
      <c r="B347" s="149">
        <v>6649</v>
      </c>
      <c r="C347" s="150" t="s">
        <v>560</v>
      </c>
      <c r="D347" s="147">
        <v>70509</v>
      </c>
    </row>
    <row r="348" spans="2:4" x14ac:dyDescent="0.25">
      <c r="B348" s="149">
        <v>6650</v>
      </c>
      <c r="C348" s="150" t="s">
        <v>561</v>
      </c>
      <c r="D348" s="147">
        <v>70265</v>
      </c>
    </row>
    <row r="349" spans="2:4" x14ac:dyDescent="0.25">
      <c r="B349" s="149">
        <v>6651</v>
      </c>
      <c r="C349" s="150" t="s">
        <v>562</v>
      </c>
      <c r="D349" s="147">
        <v>104639</v>
      </c>
    </row>
    <row r="350" spans="2:4" x14ac:dyDescent="0.25">
      <c r="B350" s="149">
        <v>6652</v>
      </c>
      <c r="C350" s="150" t="s">
        <v>563</v>
      </c>
      <c r="D350" s="147">
        <v>138096</v>
      </c>
    </row>
    <row r="351" spans="2:4" x14ac:dyDescent="0.25">
      <c r="B351" s="149">
        <v>6653</v>
      </c>
      <c r="C351" s="150" t="s">
        <v>564</v>
      </c>
      <c r="D351" s="147">
        <v>259237</v>
      </c>
    </row>
    <row r="352" spans="2:4" x14ac:dyDescent="0.25">
      <c r="B352" s="149">
        <v>6654</v>
      </c>
      <c r="C352" s="150" t="s">
        <v>565</v>
      </c>
      <c r="D352" s="147">
        <v>726883</v>
      </c>
    </row>
    <row r="353" spans="2:4" x14ac:dyDescent="0.25">
      <c r="B353" s="149">
        <v>6655</v>
      </c>
      <c r="C353" s="150" t="s">
        <v>566</v>
      </c>
      <c r="D353" s="147">
        <v>1556693</v>
      </c>
    </row>
    <row r="354" spans="2:4" x14ac:dyDescent="0.25">
      <c r="B354" s="149">
        <v>6656</v>
      </c>
      <c r="C354" s="150" t="s">
        <v>567</v>
      </c>
      <c r="D354" s="147">
        <v>2185141</v>
      </c>
    </row>
    <row r="355" spans="2:4" x14ac:dyDescent="0.25">
      <c r="B355" s="149">
        <v>6657</v>
      </c>
      <c r="C355" s="150" t="s">
        <v>568</v>
      </c>
      <c r="D355" s="147">
        <v>34021</v>
      </c>
    </row>
    <row r="356" spans="2:4" x14ac:dyDescent="0.25">
      <c r="B356" s="149">
        <v>6658</v>
      </c>
      <c r="C356" s="150" t="s">
        <v>569</v>
      </c>
      <c r="D356" s="147">
        <v>45984</v>
      </c>
    </row>
    <row r="357" spans="2:4" x14ac:dyDescent="0.25">
      <c r="B357" s="149">
        <v>6659</v>
      </c>
      <c r="C357" s="150" t="s">
        <v>570</v>
      </c>
      <c r="D357" s="147">
        <v>66234</v>
      </c>
    </row>
    <row r="358" spans="2:4" x14ac:dyDescent="0.25">
      <c r="B358" s="149">
        <v>6660</v>
      </c>
      <c r="C358" s="150" t="s">
        <v>571</v>
      </c>
      <c r="D358" s="147">
        <v>108806</v>
      </c>
    </row>
    <row r="359" spans="2:4" x14ac:dyDescent="0.25">
      <c r="B359" s="149">
        <v>6661</v>
      </c>
      <c r="C359" s="150" t="s">
        <v>572</v>
      </c>
      <c r="D359" s="147">
        <v>267348</v>
      </c>
    </row>
    <row r="360" spans="2:4" x14ac:dyDescent="0.25">
      <c r="B360" s="149">
        <v>6662</v>
      </c>
      <c r="C360" s="150" t="s">
        <v>573</v>
      </c>
      <c r="D360" s="147">
        <v>481950</v>
      </c>
    </row>
    <row r="361" spans="2:4" x14ac:dyDescent="0.25">
      <c r="B361" s="149">
        <v>6663</v>
      </c>
      <c r="C361" s="150" t="s">
        <v>574</v>
      </c>
      <c r="D361" s="147">
        <v>1090040</v>
      </c>
    </row>
    <row r="362" spans="2:4" x14ac:dyDescent="0.25">
      <c r="B362" s="149">
        <v>6664</v>
      </c>
      <c r="C362" s="150" t="s">
        <v>575</v>
      </c>
      <c r="D362" s="147">
        <v>1413720</v>
      </c>
    </row>
    <row r="363" spans="2:4" x14ac:dyDescent="0.25">
      <c r="B363" s="149">
        <v>6665</v>
      </c>
      <c r="C363" s="150" t="s">
        <v>576</v>
      </c>
      <c r="D363" s="147">
        <v>39333</v>
      </c>
    </row>
    <row r="364" spans="2:4" x14ac:dyDescent="0.25">
      <c r="B364" s="149">
        <v>6666</v>
      </c>
      <c r="C364" s="150" t="s">
        <v>577</v>
      </c>
      <c r="D364" s="147">
        <v>43479</v>
      </c>
    </row>
    <row r="365" spans="2:4" x14ac:dyDescent="0.25">
      <c r="B365" s="149">
        <v>6667</v>
      </c>
      <c r="C365" s="150" t="s">
        <v>578</v>
      </c>
      <c r="D365" s="147">
        <v>60370</v>
      </c>
    </row>
    <row r="366" spans="2:4" x14ac:dyDescent="0.25">
      <c r="B366" s="149">
        <v>6668</v>
      </c>
      <c r="C366" s="150" t="s">
        <v>579</v>
      </c>
      <c r="D366" s="147">
        <v>103375</v>
      </c>
    </row>
    <row r="367" spans="2:4" x14ac:dyDescent="0.25">
      <c r="B367" s="149">
        <v>6669</v>
      </c>
      <c r="C367" s="150" t="s">
        <v>580</v>
      </c>
      <c r="D367" s="147">
        <v>239053</v>
      </c>
    </row>
    <row r="368" spans="2:4" x14ac:dyDescent="0.25">
      <c r="B368" s="149">
        <v>6670</v>
      </c>
      <c r="C368" s="150" t="s">
        <v>581</v>
      </c>
      <c r="D368" s="147">
        <v>467670</v>
      </c>
    </row>
    <row r="369" spans="2:4" x14ac:dyDescent="0.25">
      <c r="B369" s="149">
        <v>6671</v>
      </c>
      <c r="C369" s="150" t="s">
        <v>582</v>
      </c>
      <c r="D369" s="147">
        <v>990080</v>
      </c>
    </row>
    <row r="370" spans="2:4" x14ac:dyDescent="0.25">
      <c r="B370" s="149">
        <v>6672</v>
      </c>
      <c r="C370" s="150" t="s">
        <v>583</v>
      </c>
      <c r="D370" s="147">
        <v>1216180</v>
      </c>
    </row>
    <row r="371" spans="2:4" x14ac:dyDescent="0.25">
      <c r="B371" s="149">
        <v>6673</v>
      </c>
      <c r="C371" s="150" t="s">
        <v>584</v>
      </c>
      <c r="D371" s="147">
        <v>3689000</v>
      </c>
    </row>
    <row r="372" spans="2:4" x14ac:dyDescent="0.25">
      <c r="B372" s="149">
        <v>6674</v>
      </c>
      <c r="C372" s="150" t="s">
        <v>585</v>
      </c>
      <c r="D372" s="147">
        <v>8449000</v>
      </c>
    </row>
    <row r="373" spans="2:4" x14ac:dyDescent="0.25">
      <c r="B373" s="149">
        <v>6675</v>
      </c>
      <c r="C373" s="150" t="s">
        <v>586</v>
      </c>
      <c r="D373" s="147">
        <v>642600</v>
      </c>
    </row>
    <row r="374" spans="2:4" x14ac:dyDescent="0.25">
      <c r="B374" s="149">
        <v>6677</v>
      </c>
      <c r="C374" s="150" t="s">
        <v>587</v>
      </c>
      <c r="D374" s="147">
        <v>511700</v>
      </c>
    </row>
    <row r="375" spans="2:4" x14ac:dyDescent="0.25">
      <c r="B375" s="149">
        <v>6679</v>
      </c>
      <c r="C375" s="150" t="s">
        <v>588</v>
      </c>
      <c r="D375" s="147">
        <v>666400</v>
      </c>
    </row>
    <row r="376" spans="2:4" x14ac:dyDescent="0.25">
      <c r="B376" s="149">
        <v>6680</v>
      </c>
      <c r="C376" s="150" t="s">
        <v>589</v>
      </c>
      <c r="D376" s="147">
        <v>190400</v>
      </c>
    </row>
    <row r="377" spans="2:4" x14ac:dyDescent="0.25">
      <c r="B377" s="149">
        <v>6681</v>
      </c>
      <c r="C377" s="150" t="s">
        <v>590</v>
      </c>
      <c r="D377" s="147">
        <v>3751713</v>
      </c>
    </row>
    <row r="378" spans="2:4" x14ac:dyDescent="0.25">
      <c r="B378" s="149">
        <v>6682</v>
      </c>
      <c r="C378" s="150" t="s">
        <v>591</v>
      </c>
      <c r="D378" s="147">
        <v>145180</v>
      </c>
    </row>
    <row r="379" spans="2:4" x14ac:dyDescent="0.25">
      <c r="B379" s="149">
        <v>6683</v>
      </c>
      <c r="C379" s="150" t="s">
        <v>592</v>
      </c>
      <c r="D379" s="147">
        <v>99603</v>
      </c>
    </row>
    <row r="380" spans="2:4" x14ac:dyDescent="0.25">
      <c r="B380" s="149">
        <v>6684</v>
      </c>
      <c r="C380" s="150" t="s">
        <v>593</v>
      </c>
      <c r="D380" s="147">
        <v>4430</v>
      </c>
    </row>
    <row r="381" spans="2:4" x14ac:dyDescent="0.25">
      <c r="B381" s="149">
        <v>6698</v>
      </c>
      <c r="C381" s="150" t="s">
        <v>594</v>
      </c>
      <c r="D381" s="147">
        <v>4403</v>
      </c>
    </row>
    <row r="382" spans="2:4" x14ac:dyDescent="0.25">
      <c r="B382" s="149">
        <v>6700</v>
      </c>
      <c r="C382" s="150" t="s">
        <v>595</v>
      </c>
      <c r="D382" s="147">
        <v>5831</v>
      </c>
    </row>
    <row r="383" spans="2:4" x14ac:dyDescent="0.25">
      <c r="B383" s="149">
        <v>6701</v>
      </c>
      <c r="C383" s="150" t="s">
        <v>596</v>
      </c>
      <c r="D383" s="147">
        <v>7735</v>
      </c>
    </row>
    <row r="384" spans="2:4" x14ac:dyDescent="0.25">
      <c r="B384" s="149">
        <v>6702</v>
      </c>
      <c r="C384" s="150" t="s">
        <v>597</v>
      </c>
      <c r="D384" s="147">
        <v>9330</v>
      </c>
    </row>
    <row r="385" spans="2:4" x14ac:dyDescent="0.25">
      <c r="B385" s="149">
        <v>6703</v>
      </c>
      <c r="C385" s="150" t="s">
        <v>598</v>
      </c>
      <c r="D385" s="147">
        <v>9330</v>
      </c>
    </row>
    <row r="386" spans="2:4" x14ac:dyDescent="0.25">
      <c r="B386" s="149">
        <v>6704</v>
      </c>
      <c r="C386" s="150" t="s">
        <v>599</v>
      </c>
      <c r="D386" s="147">
        <v>16779</v>
      </c>
    </row>
    <row r="387" spans="2:4" x14ac:dyDescent="0.25">
      <c r="B387" s="149">
        <v>6710</v>
      </c>
      <c r="C387" s="150" t="s">
        <v>600</v>
      </c>
      <c r="D387" s="147">
        <v>5423</v>
      </c>
    </row>
    <row r="388" spans="2:4" x14ac:dyDescent="0.25">
      <c r="B388" s="149">
        <v>6715</v>
      </c>
      <c r="C388" s="150" t="s">
        <v>601</v>
      </c>
      <c r="D388" s="147">
        <v>20988</v>
      </c>
    </row>
    <row r="389" spans="2:4" x14ac:dyDescent="0.25">
      <c r="B389" s="149">
        <v>6722</v>
      </c>
      <c r="C389" s="150" t="s">
        <v>602</v>
      </c>
      <c r="D389" s="147">
        <v>17850</v>
      </c>
    </row>
    <row r="390" spans="2:4" x14ac:dyDescent="0.25">
      <c r="B390" s="149">
        <v>6733</v>
      </c>
      <c r="C390" s="150" t="s">
        <v>603</v>
      </c>
      <c r="D390" s="147">
        <v>754</v>
      </c>
    </row>
    <row r="391" spans="2:4" x14ac:dyDescent="0.25">
      <c r="B391" s="149">
        <v>6739</v>
      </c>
      <c r="C391" s="150" t="s">
        <v>604</v>
      </c>
      <c r="D391" s="147">
        <v>45220</v>
      </c>
    </row>
    <row r="392" spans="2:4" x14ac:dyDescent="0.25">
      <c r="B392" s="149">
        <v>6780</v>
      </c>
      <c r="C392" s="150" t="s">
        <v>605</v>
      </c>
      <c r="D392" s="147">
        <v>40047</v>
      </c>
    </row>
    <row r="393" spans="2:4" x14ac:dyDescent="0.25">
      <c r="B393" s="149">
        <v>6789</v>
      </c>
      <c r="C393" s="150" t="s">
        <v>606</v>
      </c>
      <c r="D393" s="147">
        <v>2832</v>
      </c>
    </row>
    <row r="394" spans="2:4" x14ac:dyDescent="0.25">
      <c r="B394" s="149">
        <v>6792</v>
      </c>
      <c r="C394" s="150" t="s">
        <v>607</v>
      </c>
      <c r="D394" s="147">
        <v>375183</v>
      </c>
    </row>
    <row r="395" spans="2:4" x14ac:dyDescent="0.25">
      <c r="B395" s="149">
        <v>6793</v>
      </c>
      <c r="C395" s="150" t="s">
        <v>608</v>
      </c>
      <c r="D395" s="147">
        <v>478447</v>
      </c>
    </row>
    <row r="396" spans="2:4" x14ac:dyDescent="0.25">
      <c r="B396" s="149">
        <v>6807</v>
      </c>
      <c r="C396" s="150" t="s">
        <v>609</v>
      </c>
      <c r="D396" s="147">
        <v>41319</v>
      </c>
    </row>
    <row r="397" spans="2:4" x14ac:dyDescent="0.25">
      <c r="B397" s="149">
        <v>6824</v>
      </c>
      <c r="C397" s="150" t="s">
        <v>610</v>
      </c>
      <c r="D397" s="147">
        <v>32</v>
      </c>
    </row>
    <row r="398" spans="2:4" x14ac:dyDescent="0.25">
      <c r="B398" s="149">
        <v>6825</v>
      </c>
      <c r="C398" s="150" t="s">
        <v>611</v>
      </c>
      <c r="D398" s="147">
        <v>258081</v>
      </c>
    </row>
    <row r="399" spans="2:4" x14ac:dyDescent="0.25">
      <c r="B399" s="149">
        <v>6826</v>
      </c>
      <c r="C399" s="150" t="s">
        <v>612</v>
      </c>
      <c r="D399" s="147">
        <v>398620</v>
      </c>
    </row>
    <row r="400" spans="2:4" x14ac:dyDescent="0.25">
      <c r="B400" s="149">
        <v>6830</v>
      </c>
      <c r="C400" s="150" t="s">
        <v>613</v>
      </c>
      <c r="D400" s="147">
        <v>362950</v>
      </c>
    </row>
    <row r="401" spans="2:4" x14ac:dyDescent="0.25">
      <c r="B401" s="149">
        <v>6831</v>
      </c>
      <c r="C401" s="150" t="s">
        <v>614</v>
      </c>
      <c r="D401" s="147">
        <v>386750</v>
      </c>
    </row>
    <row r="402" spans="2:4" x14ac:dyDescent="0.25">
      <c r="B402" s="149">
        <v>6832</v>
      </c>
      <c r="C402" s="150" t="s">
        <v>615</v>
      </c>
      <c r="D402" s="147">
        <v>401328</v>
      </c>
    </row>
    <row r="403" spans="2:4" x14ac:dyDescent="0.25">
      <c r="B403" s="149">
        <v>6834</v>
      </c>
      <c r="C403" s="150" t="s">
        <v>616</v>
      </c>
      <c r="D403" s="147">
        <v>3290</v>
      </c>
    </row>
    <row r="404" spans="2:4" x14ac:dyDescent="0.25">
      <c r="B404" s="149">
        <v>6835</v>
      </c>
      <c r="C404" s="150" t="s">
        <v>617</v>
      </c>
      <c r="D404" s="147">
        <v>501</v>
      </c>
    </row>
    <row r="405" spans="2:4" x14ac:dyDescent="0.25">
      <c r="B405" s="149">
        <v>6846</v>
      </c>
      <c r="C405" s="150" t="s">
        <v>618</v>
      </c>
      <c r="D405" s="147">
        <v>1247</v>
      </c>
    </row>
    <row r="406" spans="2:4" x14ac:dyDescent="0.25">
      <c r="B406" s="149">
        <v>6847</v>
      </c>
      <c r="C406" s="150" t="s">
        <v>619</v>
      </c>
      <c r="D406" s="147">
        <v>1432</v>
      </c>
    </row>
    <row r="407" spans="2:4" x14ac:dyDescent="0.25">
      <c r="B407" s="149">
        <v>6853</v>
      </c>
      <c r="C407" s="150" t="s">
        <v>620</v>
      </c>
      <c r="D407" s="147">
        <v>1068</v>
      </c>
    </row>
    <row r="408" spans="2:4" x14ac:dyDescent="0.25">
      <c r="B408" s="149">
        <v>6858</v>
      </c>
      <c r="C408" s="150" t="s">
        <v>621</v>
      </c>
      <c r="D408" s="147">
        <v>451605</v>
      </c>
    </row>
    <row r="409" spans="2:4" x14ac:dyDescent="0.25">
      <c r="B409" s="149">
        <v>6859</v>
      </c>
      <c r="C409" s="150" t="s">
        <v>622</v>
      </c>
      <c r="D409" s="147">
        <v>447440</v>
      </c>
    </row>
    <row r="410" spans="2:4" x14ac:dyDescent="0.25">
      <c r="B410" s="149">
        <v>6861</v>
      </c>
      <c r="C410" s="150" t="s">
        <v>623</v>
      </c>
      <c r="D410" s="147">
        <v>46268</v>
      </c>
    </row>
    <row r="411" spans="2:4" x14ac:dyDescent="0.25">
      <c r="B411" s="149">
        <v>6863</v>
      </c>
      <c r="C411" s="150" t="s">
        <v>624</v>
      </c>
      <c r="D411" s="147">
        <v>31966</v>
      </c>
    </row>
    <row r="412" spans="2:4" x14ac:dyDescent="0.25">
      <c r="B412" s="149">
        <v>6865</v>
      </c>
      <c r="C412" s="150" t="s">
        <v>625</v>
      </c>
      <c r="D412" s="147">
        <v>413525</v>
      </c>
    </row>
    <row r="413" spans="2:4" x14ac:dyDescent="0.25">
      <c r="B413" s="149">
        <v>6867</v>
      </c>
      <c r="C413" s="150" t="s">
        <v>626</v>
      </c>
      <c r="D413" s="147">
        <v>547918</v>
      </c>
    </row>
    <row r="414" spans="2:4" x14ac:dyDescent="0.25">
      <c r="B414" s="149">
        <v>6875</v>
      </c>
      <c r="C414" s="150" t="s">
        <v>627</v>
      </c>
      <c r="D414" s="147">
        <v>4213</v>
      </c>
    </row>
    <row r="415" spans="2:4" x14ac:dyDescent="0.25">
      <c r="B415" s="149">
        <v>6878</v>
      </c>
      <c r="C415" s="150" t="s">
        <v>628</v>
      </c>
      <c r="D415" s="147">
        <v>1428</v>
      </c>
    </row>
    <row r="416" spans="2:4" x14ac:dyDescent="0.25">
      <c r="B416" s="149">
        <v>6884</v>
      </c>
      <c r="C416" s="150" t="s">
        <v>629</v>
      </c>
      <c r="D416" s="147">
        <v>2756637</v>
      </c>
    </row>
    <row r="417" spans="2:4" x14ac:dyDescent="0.25">
      <c r="B417" s="149">
        <v>6889</v>
      </c>
      <c r="C417" s="150" t="s">
        <v>630</v>
      </c>
      <c r="D417" s="147">
        <v>915</v>
      </c>
    </row>
    <row r="418" spans="2:4" x14ac:dyDescent="0.25">
      <c r="B418" s="149">
        <v>6914</v>
      </c>
      <c r="C418" s="150" t="s">
        <v>631</v>
      </c>
      <c r="D418" s="147">
        <v>7053</v>
      </c>
    </row>
    <row r="419" spans="2:4" x14ac:dyDescent="0.25">
      <c r="B419" s="149">
        <v>6919</v>
      </c>
      <c r="C419" s="150" t="s">
        <v>632</v>
      </c>
      <c r="D419" s="147">
        <v>180000</v>
      </c>
    </row>
    <row r="420" spans="2:4" x14ac:dyDescent="0.25">
      <c r="B420" s="149">
        <v>6944</v>
      </c>
      <c r="C420" s="150" t="s">
        <v>633</v>
      </c>
      <c r="D420" s="147">
        <v>432732</v>
      </c>
    </row>
    <row r="421" spans="2:4" x14ac:dyDescent="0.25">
      <c r="B421" s="149">
        <v>6958</v>
      </c>
      <c r="C421" s="150" t="s">
        <v>634</v>
      </c>
      <c r="D421" s="147">
        <v>10472</v>
      </c>
    </row>
    <row r="422" spans="2:4" x14ac:dyDescent="0.25">
      <c r="B422" s="149">
        <v>6962</v>
      </c>
      <c r="C422" s="150" t="s">
        <v>635</v>
      </c>
      <c r="D422" s="147">
        <v>1949</v>
      </c>
    </row>
    <row r="423" spans="2:4" x14ac:dyDescent="0.25">
      <c r="B423" s="149">
        <v>6963</v>
      </c>
      <c r="C423" s="150" t="s">
        <v>636</v>
      </c>
      <c r="D423" s="147">
        <v>2067</v>
      </c>
    </row>
    <row r="424" spans="2:4" x14ac:dyDescent="0.25">
      <c r="B424" s="149">
        <v>6964</v>
      </c>
      <c r="C424" s="150" t="s">
        <v>637</v>
      </c>
      <c r="D424" s="147">
        <v>3511</v>
      </c>
    </row>
    <row r="425" spans="2:4" x14ac:dyDescent="0.25">
      <c r="B425" s="149">
        <v>7004</v>
      </c>
      <c r="C425" s="150" t="s">
        <v>638</v>
      </c>
      <c r="D425" s="147">
        <v>38080</v>
      </c>
    </row>
    <row r="426" spans="2:4" x14ac:dyDescent="0.25">
      <c r="B426" s="149">
        <v>7005</v>
      </c>
      <c r="C426" s="150" t="s">
        <v>639</v>
      </c>
      <c r="D426" s="147">
        <v>12495</v>
      </c>
    </row>
    <row r="427" spans="2:4" x14ac:dyDescent="0.25">
      <c r="B427" s="149">
        <v>7009</v>
      </c>
      <c r="C427" s="150" t="s">
        <v>640</v>
      </c>
      <c r="D427" s="147">
        <v>62315</v>
      </c>
    </row>
    <row r="428" spans="2:4" x14ac:dyDescent="0.25">
      <c r="B428" s="149">
        <v>7012</v>
      </c>
      <c r="C428" s="150" t="s">
        <v>641</v>
      </c>
      <c r="D428" s="147">
        <v>997</v>
      </c>
    </row>
    <row r="429" spans="2:4" x14ac:dyDescent="0.25">
      <c r="B429" s="149">
        <v>7018</v>
      </c>
      <c r="C429" s="150" t="s">
        <v>642</v>
      </c>
      <c r="D429" s="147">
        <v>256148</v>
      </c>
    </row>
    <row r="430" spans="2:4" x14ac:dyDescent="0.25">
      <c r="B430" s="149">
        <v>7019</v>
      </c>
      <c r="C430" s="150" t="s">
        <v>643</v>
      </c>
      <c r="D430" s="147">
        <v>9152</v>
      </c>
    </row>
    <row r="431" spans="2:4" x14ac:dyDescent="0.25">
      <c r="B431" s="149">
        <v>7020</v>
      </c>
      <c r="C431" s="150" t="s">
        <v>644</v>
      </c>
      <c r="D431" s="147">
        <v>140420</v>
      </c>
    </row>
    <row r="432" spans="2:4" x14ac:dyDescent="0.25">
      <c r="B432" s="149">
        <v>7021</v>
      </c>
      <c r="C432" s="150" t="s">
        <v>645</v>
      </c>
      <c r="D432" s="147">
        <v>154700</v>
      </c>
    </row>
    <row r="433" spans="2:4" x14ac:dyDescent="0.25">
      <c r="B433" s="149">
        <v>7022</v>
      </c>
      <c r="C433" s="150" t="s">
        <v>646</v>
      </c>
      <c r="D433" s="147">
        <v>186434</v>
      </c>
    </row>
    <row r="434" spans="2:4" x14ac:dyDescent="0.25">
      <c r="B434" s="149">
        <v>7023</v>
      </c>
      <c r="C434" s="150" t="s">
        <v>647</v>
      </c>
      <c r="D434" s="147">
        <v>275306</v>
      </c>
    </row>
    <row r="435" spans="2:4" x14ac:dyDescent="0.25">
      <c r="B435" s="149">
        <v>7024</v>
      </c>
      <c r="C435" s="150" t="s">
        <v>648</v>
      </c>
      <c r="D435" s="147">
        <v>268412</v>
      </c>
    </row>
    <row r="436" spans="2:4" x14ac:dyDescent="0.25">
      <c r="B436" s="149">
        <v>7025</v>
      </c>
      <c r="C436" s="150" t="s">
        <v>649</v>
      </c>
      <c r="D436" s="147">
        <v>543333</v>
      </c>
    </row>
    <row r="437" spans="2:4" x14ac:dyDescent="0.25">
      <c r="B437" s="149">
        <v>7026</v>
      </c>
      <c r="C437" s="150" t="s">
        <v>650</v>
      </c>
      <c r="D437" s="147">
        <v>798889</v>
      </c>
    </row>
    <row r="438" spans="2:4" x14ac:dyDescent="0.25">
      <c r="B438" s="149">
        <v>7041</v>
      </c>
      <c r="C438" s="150" t="s">
        <v>651</v>
      </c>
      <c r="D438" s="147">
        <v>1393335</v>
      </c>
    </row>
    <row r="439" spans="2:4" x14ac:dyDescent="0.25">
      <c r="B439" s="149">
        <v>7050</v>
      </c>
      <c r="C439" s="150" t="s">
        <v>652</v>
      </c>
      <c r="D439" s="147">
        <v>11464</v>
      </c>
    </row>
    <row r="440" spans="2:4" x14ac:dyDescent="0.25">
      <c r="B440" s="149">
        <v>7055</v>
      </c>
      <c r="C440" s="150" t="s">
        <v>653</v>
      </c>
      <c r="D440" s="147">
        <v>547</v>
      </c>
    </row>
    <row r="441" spans="2:4" x14ac:dyDescent="0.25">
      <c r="B441" s="149">
        <v>7057</v>
      </c>
      <c r="C441" s="150" t="s">
        <v>654</v>
      </c>
      <c r="D441" s="147">
        <v>7965</v>
      </c>
    </row>
    <row r="442" spans="2:4" x14ac:dyDescent="0.25">
      <c r="B442" s="149">
        <v>7071</v>
      </c>
      <c r="C442" s="150" t="s">
        <v>655</v>
      </c>
      <c r="D442" s="147">
        <v>3094</v>
      </c>
    </row>
    <row r="443" spans="2:4" x14ac:dyDescent="0.25">
      <c r="B443" s="149">
        <v>7080</v>
      </c>
      <c r="C443" s="150" t="s">
        <v>656</v>
      </c>
      <c r="D443" s="147">
        <v>31765</v>
      </c>
    </row>
    <row r="444" spans="2:4" x14ac:dyDescent="0.25">
      <c r="B444" s="149">
        <v>7081</v>
      </c>
      <c r="C444" s="150" t="s">
        <v>657</v>
      </c>
      <c r="D444" s="147">
        <v>66655</v>
      </c>
    </row>
    <row r="445" spans="2:4" x14ac:dyDescent="0.25">
      <c r="B445" s="149">
        <v>7082</v>
      </c>
      <c r="C445" s="150" t="s">
        <v>658</v>
      </c>
      <c r="D445" s="147">
        <v>1059005</v>
      </c>
    </row>
    <row r="446" spans="2:4" x14ac:dyDescent="0.25">
      <c r="B446" s="149">
        <v>7084</v>
      </c>
      <c r="C446" s="150" t="s">
        <v>659</v>
      </c>
      <c r="D446" s="147">
        <v>927453</v>
      </c>
    </row>
    <row r="447" spans="2:4" x14ac:dyDescent="0.25">
      <c r="B447" s="149">
        <v>7085</v>
      </c>
      <c r="C447" s="150" t="s">
        <v>660</v>
      </c>
      <c r="D447" s="147">
        <v>853587</v>
      </c>
    </row>
    <row r="448" spans="2:4" x14ac:dyDescent="0.25">
      <c r="B448" s="149">
        <v>7086</v>
      </c>
      <c r="C448" s="150" t="s">
        <v>661</v>
      </c>
      <c r="D448" s="147">
        <v>432269</v>
      </c>
    </row>
    <row r="449" spans="2:4" x14ac:dyDescent="0.25">
      <c r="B449" s="149">
        <v>7087</v>
      </c>
      <c r="C449" s="150" t="s">
        <v>662</v>
      </c>
      <c r="D449" s="147">
        <v>234866</v>
      </c>
    </row>
    <row r="450" spans="2:4" x14ac:dyDescent="0.25">
      <c r="B450" s="149">
        <v>7088</v>
      </c>
      <c r="C450" s="150" t="s">
        <v>663</v>
      </c>
      <c r="D450" s="147">
        <v>2832</v>
      </c>
    </row>
    <row r="451" spans="2:4" x14ac:dyDescent="0.25">
      <c r="B451" s="149">
        <v>7089</v>
      </c>
      <c r="C451" s="150" t="s">
        <v>664</v>
      </c>
      <c r="D451" s="147">
        <v>441019</v>
      </c>
    </row>
    <row r="452" spans="2:4" x14ac:dyDescent="0.25">
      <c r="B452" s="149">
        <v>7091</v>
      </c>
      <c r="C452" s="150" t="s">
        <v>665</v>
      </c>
      <c r="D452" s="147">
        <v>1370154</v>
      </c>
    </row>
    <row r="453" spans="2:4" x14ac:dyDescent="0.25">
      <c r="B453" s="149">
        <v>7092</v>
      </c>
      <c r="C453" s="150" t="s">
        <v>666</v>
      </c>
      <c r="D453" s="147">
        <v>1839216</v>
      </c>
    </row>
    <row r="454" spans="2:4" x14ac:dyDescent="0.25">
      <c r="B454" s="149">
        <v>7093</v>
      </c>
      <c r="C454" s="150" t="s">
        <v>667</v>
      </c>
      <c r="D454" s="147">
        <v>2129162</v>
      </c>
    </row>
    <row r="455" spans="2:4" x14ac:dyDescent="0.25">
      <c r="B455" s="149">
        <v>7094</v>
      </c>
      <c r="C455" s="150" t="s">
        <v>668</v>
      </c>
      <c r="D455" s="147">
        <v>2947511</v>
      </c>
    </row>
    <row r="456" spans="2:4" x14ac:dyDescent="0.25">
      <c r="B456" s="149">
        <v>7096</v>
      </c>
      <c r="C456" s="150" t="s">
        <v>669</v>
      </c>
      <c r="D456" s="147">
        <v>1391241</v>
      </c>
    </row>
    <row r="457" spans="2:4" x14ac:dyDescent="0.25">
      <c r="B457" s="149">
        <v>7097</v>
      </c>
      <c r="C457" s="150" t="s">
        <v>670</v>
      </c>
      <c r="D457" s="147">
        <v>2149750</v>
      </c>
    </row>
    <row r="458" spans="2:4" x14ac:dyDescent="0.25">
      <c r="B458" s="149">
        <v>7098</v>
      </c>
      <c r="C458" s="150" t="s">
        <v>671</v>
      </c>
      <c r="D458" s="147">
        <v>2731426</v>
      </c>
    </row>
    <row r="459" spans="2:4" x14ac:dyDescent="0.25">
      <c r="B459" s="149">
        <v>7099</v>
      </c>
      <c r="C459" s="150" t="s">
        <v>672</v>
      </c>
      <c r="D459" s="147">
        <v>2826286</v>
      </c>
    </row>
    <row r="460" spans="2:4" x14ac:dyDescent="0.25">
      <c r="B460" s="149">
        <v>7101</v>
      </c>
      <c r="C460" s="150" t="s">
        <v>673</v>
      </c>
      <c r="D460" s="147">
        <v>761507</v>
      </c>
    </row>
    <row r="461" spans="2:4" x14ac:dyDescent="0.25">
      <c r="B461" s="149">
        <v>7104</v>
      </c>
      <c r="C461" s="150" t="s">
        <v>674</v>
      </c>
      <c r="D461" s="147">
        <v>272284</v>
      </c>
    </row>
    <row r="462" spans="2:4" x14ac:dyDescent="0.25">
      <c r="B462" s="149">
        <v>7105</v>
      </c>
      <c r="C462" s="150" t="s">
        <v>675</v>
      </c>
      <c r="D462" s="147">
        <v>12894</v>
      </c>
    </row>
    <row r="463" spans="2:4" x14ac:dyDescent="0.25">
      <c r="B463" s="149">
        <v>7106</v>
      </c>
      <c r="C463" s="150" t="s">
        <v>676</v>
      </c>
      <c r="D463" s="147">
        <v>22050</v>
      </c>
    </row>
    <row r="464" spans="2:4" x14ac:dyDescent="0.25">
      <c r="B464" s="149">
        <v>7107</v>
      </c>
      <c r="C464" s="150" t="s">
        <v>677</v>
      </c>
      <c r="D464" s="147">
        <v>42668</v>
      </c>
    </row>
    <row r="465" spans="2:4" x14ac:dyDescent="0.25">
      <c r="B465" s="149">
        <v>7109</v>
      </c>
      <c r="C465" s="150" t="s">
        <v>678</v>
      </c>
      <c r="D465" s="147">
        <v>16699</v>
      </c>
    </row>
    <row r="466" spans="2:4" x14ac:dyDescent="0.25">
      <c r="B466" s="149">
        <v>7110</v>
      </c>
      <c r="C466" s="150" t="s">
        <v>679</v>
      </c>
      <c r="D466" s="147">
        <v>23779</v>
      </c>
    </row>
    <row r="467" spans="2:4" x14ac:dyDescent="0.25">
      <c r="B467" s="149">
        <v>7111</v>
      </c>
      <c r="C467" s="150" t="s">
        <v>680</v>
      </c>
      <c r="D467" s="147">
        <v>66488</v>
      </c>
    </row>
    <row r="468" spans="2:4" x14ac:dyDescent="0.25">
      <c r="B468" s="149">
        <v>7114</v>
      </c>
      <c r="C468" s="150" t="s">
        <v>681</v>
      </c>
      <c r="D468" s="147">
        <v>425425</v>
      </c>
    </row>
    <row r="469" spans="2:4" x14ac:dyDescent="0.25">
      <c r="B469" s="149">
        <v>7115</v>
      </c>
      <c r="C469" s="150" t="s">
        <v>682</v>
      </c>
      <c r="D469" s="147">
        <v>9127</v>
      </c>
    </row>
    <row r="470" spans="2:4" x14ac:dyDescent="0.25">
      <c r="B470" s="149">
        <v>7119</v>
      </c>
      <c r="C470" s="150" t="s">
        <v>683</v>
      </c>
      <c r="D470" s="147">
        <v>542118</v>
      </c>
    </row>
    <row r="471" spans="2:4" x14ac:dyDescent="0.25">
      <c r="B471" s="149">
        <v>7120</v>
      </c>
      <c r="C471" s="150" t="s">
        <v>684</v>
      </c>
      <c r="D471" s="147">
        <v>649119</v>
      </c>
    </row>
    <row r="472" spans="2:4" x14ac:dyDescent="0.25">
      <c r="B472" s="149">
        <v>7121</v>
      </c>
      <c r="C472" s="150" t="s">
        <v>685</v>
      </c>
      <c r="D472" s="147">
        <v>810038</v>
      </c>
    </row>
    <row r="473" spans="2:4" x14ac:dyDescent="0.25">
      <c r="B473" s="149">
        <v>7122</v>
      </c>
      <c r="C473" s="150" t="s">
        <v>686</v>
      </c>
      <c r="D473" s="147">
        <v>1077829</v>
      </c>
    </row>
    <row r="474" spans="2:4" x14ac:dyDescent="0.25">
      <c r="B474" s="149">
        <v>7123</v>
      </c>
      <c r="C474" s="150" t="s">
        <v>687</v>
      </c>
      <c r="D474" s="147">
        <v>1503529</v>
      </c>
    </row>
    <row r="475" spans="2:4" x14ac:dyDescent="0.25">
      <c r="B475" s="149">
        <v>7124</v>
      </c>
      <c r="C475" s="150" t="s">
        <v>688</v>
      </c>
      <c r="D475" s="147">
        <v>2011658</v>
      </c>
    </row>
    <row r="476" spans="2:4" x14ac:dyDescent="0.25">
      <c r="B476" s="149">
        <v>7125</v>
      </c>
      <c r="C476" s="150" t="s">
        <v>689</v>
      </c>
      <c r="D476" s="147">
        <v>2361667</v>
      </c>
    </row>
    <row r="477" spans="2:4" x14ac:dyDescent="0.25">
      <c r="B477" s="149">
        <v>7131</v>
      </c>
      <c r="C477" s="150" t="s">
        <v>690</v>
      </c>
      <c r="D477" s="147">
        <v>5474</v>
      </c>
    </row>
    <row r="478" spans="2:4" x14ac:dyDescent="0.25">
      <c r="B478" s="149">
        <v>7133</v>
      </c>
      <c r="C478" s="150" t="s">
        <v>691</v>
      </c>
      <c r="D478" s="147">
        <v>19397</v>
      </c>
    </row>
    <row r="479" spans="2:4" x14ac:dyDescent="0.25">
      <c r="B479" s="149">
        <v>7134</v>
      </c>
      <c r="C479" s="150" t="s">
        <v>692</v>
      </c>
      <c r="D479" s="147">
        <v>5236</v>
      </c>
    </row>
    <row r="480" spans="2:4" x14ac:dyDescent="0.25">
      <c r="B480" s="149">
        <v>7135</v>
      </c>
      <c r="C480" s="150" t="s">
        <v>693</v>
      </c>
      <c r="D480" s="147">
        <v>680</v>
      </c>
    </row>
    <row r="481" spans="2:4" x14ac:dyDescent="0.25">
      <c r="B481" s="149">
        <v>7138</v>
      </c>
      <c r="C481" s="150" t="s">
        <v>694</v>
      </c>
      <c r="D481" s="147">
        <v>19700</v>
      </c>
    </row>
    <row r="482" spans="2:4" x14ac:dyDescent="0.25">
      <c r="B482" s="149">
        <v>7141</v>
      </c>
      <c r="C482" s="150" t="s">
        <v>695</v>
      </c>
      <c r="D482" s="147">
        <v>36809</v>
      </c>
    </row>
    <row r="483" spans="2:4" x14ac:dyDescent="0.25">
      <c r="B483" s="149">
        <v>7142</v>
      </c>
      <c r="C483" s="150" t="s">
        <v>696</v>
      </c>
      <c r="D483" s="147">
        <v>52199</v>
      </c>
    </row>
    <row r="484" spans="2:4" x14ac:dyDescent="0.25">
      <c r="B484" s="149">
        <v>7145</v>
      </c>
      <c r="C484" s="150" t="s">
        <v>697</v>
      </c>
      <c r="D484" s="147">
        <v>282482</v>
      </c>
    </row>
    <row r="485" spans="2:4" x14ac:dyDescent="0.25">
      <c r="B485" s="149">
        <v>7146</v>
      </c>
      <c r="C485" s="150" t="s">
        <v>698</v>
      </c>
      <c r="D485" s="147">
        <v>72500</v>
      </c>
    </row>
    <row r="486" spans="2:4" x14ac:dyDescent="0.25">
      <c r="B486" s="149">
        <v>7147</v>
      </c>
      <c r="C486" s="150" t="s">
        <v>699</v>
      </c>
      <c r="D486" s="147">
        <v>500000</v>
      </c>
    </row>
    <row r="487" spans="2:4" x14ac:dyDescent="0.25">
      <c r="B487" s="149">
        <v>7151</v>
      </c>
      <c r="C487" s="150" t="s">
        <v>700</v>
      </c>
      <c r="D487" s="147">
        <v>346371</v>
      </c>
    </row>
    <row r="488" spans="2:4" x14ac:dyDescent="0.25">
      <c r="B488" s="149">
        <v>7152</v>
      </c>
      <c r="C488" s="150" t="s">
        <v>701</v>
      </c>
      <c r="D488" s="147">
        <v>574665</v>
      </c>
    </row>
    <row r="489" spans="2:4" x14ac:dyDescent="0.25">
      <c r="B489" s="149">
        <v>7153</v>
      </c>
      <c r="C489" s="150" t="s">
        <v>702</v>
      </c>
      <c r="D489" s="147">
        <v>2532</v>
      </c>
    </row>
    <row r="490" spans="2:4" x14ac:dyDescent="0.25">
      <c r="B490" s="149">
        <v>7154</v>
      </c>
      <c r="C490" s="150" t="s">
        <v>703</v>
      </c>
      <c r="D490" s="147">
        <v>2697</v>
      </c>
    </row>
    <row r="491" spans="2:4" x14ac:dyDescent="0.25">
      <c r="B491" s="149">
        <v>7157</v>
      </c>
      <c r="C491" s="150" t="s">
        <v>704</v>
      </c>
      <c r="D491" s="147">
        <v>64260</v>
      </c>
    </row>
    <row r="492" spans="2:4" x14ac:dyDescent="0.25">
      <c r="B492" s="149">
        <v>7158</v>
      </c>
      <c r="C492" s="150" t="s">
        <v>705</v>
      </c>
      <c r="D492" s="147">
        <v>69020</v>
      </c>
    </row>
    <row r="493" spans="2:4" x14ac:dyDescent="0.25">
      <c r="B493" s="149">
        <v>7159</v>
      </c>
      <c r="C493" s="150" t="s">
        <v>706</v>
      </c>
      <c r="D493" s="147">
        <v>69020</v>
      </c>
    </row>
    <row r="494" spans="2:4" x14ac:dyDescent="0.25">
      <c r="B494" s="149">
        <v>7160</v>
      </c>
      <c r="C494" s="150" t="s">
        <v>707</v>
      </c>
      <c r="D494" s="147">
        <v>55930</v>
      </c>
    </row>
    <row r="495" spans="2:4" x14ac:dyDescent="0.25">
      <c r="B495" s="149">
        <v>7161</v>
      </c>
      <c r="C495" s="150" t="s">
        <v>708</v>
      </c>
      <c r="D495" s="147">
        <v>57120</v>
      </c>
    </row>
    <row r="496" spans="2:4" x14ac:dyDescent="0.25">
      <c r="B496" s="149">
        <v>7162</v>
      </c>
      <c r="C496" s="150" t="s">
        <v>709</v>
      </c>
      <c r="D496" s="147">
        <v>57120</v>
      </c>
    </row>
    <row r="497" spans="2:4" x14ac:dyDescent="0.25">
      <c r="B497" s="149">
        <v>7166</v>
      </c>
      <c r="C497" s="150" t="s">
        <v>710</v>
      </c>
      <c r="D497" s="147">
        <v>550000</v>
      </c>
    </row>
    <row r="498" spans="2:4" x14ac:dyDescent="0.25">
      <c r="B498" s="149">
        <v>7172</v>
      </c>
      <c r="C498" s="150" t="s">
        <v>711</v>
      </c>
      <c r="D498" s="147">
        <v>575960</v>
      </c>
    </row>
    <row r="499" spans="2:4" x14ac:dyDescent="0.25">
      <c r="B499" s="149">
        <v>7174</v>
      </c>
      <c r="C499" s="150" t="s">
        <v>712</v>
      </c>
      <c r="D499" s="147">
        <v>581851</v>
      </c>
    </row>
    <row r="500" spans="2:4" x14ac:dyDescent="0.25">
      <c r="B500" s="149">
        <v>7181</v>
      </c>
      <c r="C500" s="150" t="s">
        <v>713</v>
      </c>
      <c r="D500" s="147">
        <v>620335</v>
      </c>
    </row>
    <row r="501" spans="2:4" x14ac:dyDescent="0.25">
      <c r="B501" s="149">
        <v>7199</v>
      </c>
      <c r="C501" s="150" t="s">
        <v>714</v>
      </c>
      <c r="D501" s="147">
        <v>431970</v>
      </c>
    </row>
    <row r="502" spans="2:4" x14ac:dyDescent="0.25">
      <c r="B502" s="149">
        <v>7200</v>
      </c>
      <c r="C502" s="150" t="s">
        <v>715</v>
      </c>
      <c r="D502" s="147">
        <v>418630</v>
      </c>
    </row>
    <row r="503" spans="2:4" x14ac:dyDescent="0.25">
      <c r="B503" s="149">
        <v>7202</v>
      </c>
      <c r="C503" s="150" t="s">
        <v>716</v>
      </c>
      <c r="D503" s="147">
        <v>3749</v>
      </c>
    </row>
    <row r="504" spans="2:4" x14ac:dyDescent="0.25">
      <c r="B504" s="149">
        <v>7203</v>
      </c>
      <c r="C504" s="150" t="s">
        <v>717</v>
      </c>
      <c r="D504" s="147">
        <v>3749</v>
      </c>
    </row>
    <row r="505" spans="2:4" x14ac:dyDescent="0.25">
      <c r="B505" s="149">
        <v>7204</v>
      </c>
      <c r="C505" s="150" t="s">
        <v>718</v>
      </c>
      <c r="D505" s="147">
        <v>3630</v>
      </c>
    </row>
    <row r="506" spans="2:4" x14ac:dyDescent="0.25">
      <c r="B506" s="149">
        <v>7205</v>
      </c>
      <c r="C506" s="150" t="s">
        <v>719</v>
      </c>
      <c r="D506" s="147">
        <v>3630</v>
      </c>
    </row>
    <row r="507" spans="2:4" x14ac:dyDescent="0.25">
      <c r="B507" s="149">
        <v>7206</v>
      </c>
      <c r="C507" s="150" t="s">
        <v>720</v>
      </c>
      <c r="D507" s="147">
        <v>3630</v>
      </c>
    </row>
    <row r="508" spans="2:4" x14ac:dyDescent="0.25">
      <c r="B508" s="149">
        <v>7207</v>
      </c>
      <c r="C508" s="150" t="s">
        <v>721</v>
      </c>
      <c r="D508" s="147">
        <v>3344</v>
      </c>
    </row>
    <row r="509" spans="2:4" x14ac:dyDescent="0.25">
      <c r="B509" s="149">
        <v>7208</v>
      </c>
      <c r="C509" s="150" t="s">
        <v>722</v>
      </c>
      <c r="D509" s="147">
        <v>3749</v>
      </c>
    </row>
    <row r="510" spans="2:4" x14ac:dyDescent="0.25">
      <c r="B510" s="149">
        <v>7216</v>
      </c>
      <c r="C510" s="150" t="s">
        <v>723</v>
      </c>
      <c r="D510" s="147">
        <v>121085</v>
      </c>
    </row>
    <row r="511" spans="2:4" x14ac:dyDescent="0.25">
      <c r="B511" s="149">
        <v>7219</v>
      </c>
      <c r="C511" s="150" t="s">
        <v>724</v>
      </c>
      <c r="D511" s="147">
        <v>861460</v>
      </c>
    </row>
    <row r="512" spans="2:4" x14ac:dyDescent="0.25">
      <c r="B512" s="149">
        <v>7224</v>
      </c>
      <c r="C512" s="150" t="s">
        <v>725</v>
      </c>
      <c r="D512" s="147">
        <v>318991</v>
      </c>
    </row>
    <row r="513" spans="2:4" x14ac:dyDescent="0.25">
      <c r="B513" s="149">
        <v>7227</v>
      </c>
      <c r="C513" s="150" t="s">
        <v>726</v>
      </c>
      <c r="D513" s="147">
        <v>20411</v>
      </c>
    </row>
    <row r="514" spans="2:4" x14ac:dyDescent="0.25">
      <c r="B514" s="149">
        <v>7228</v>
      </c>
      <c r="C514" s="150" t="s">
        <v>727</v>
      </c>
      <c r="D514" s="147">
        <v>150440</v>
      </c>
    </row>
    <row r="515" spans="2:4" x14ac:dyDescent="0.25">
      <c r="B515" s="149">
        <v>7229</v>
      </c>
      <c r="C515" s="150" t="s">
        <v>728</v>
      </c>
      <c r="D515" s="147">
        <v>50000</v>
      </c>
    </row>
    <row r="516" spans="2:4" x14ac:dyDescent="0.25">
      <c r="B516" s="149">
        <v>7231</v>
      </c>
      <c r="C516" s="150" t="s">
        <v>729</v>
      </c>
      <c r="D516" s="147">
        <v>4467</v>
      </c>
    </row>
    <row r="517" spans="2:4" x14ac:dyDescent="0.25">
      <c r="B517" s="149">
        <v>7236</v>
      </c>
      <c r="C517" s="150" t="s">
        <v>730</v>
      </c>
      <c r="D517" s="147">
        <v>27769</v>
      </c>
    </row>
    <row r="518" spans="2:4" x14ac:dyDescent="0.25">
      <c r="B518" s="149">
        <v>7244</v>
      </c>
      <c r="C518" s="150" t="s">
        <v>731</v>
      </c>
      <c r="D518" s="147">
        <v>12621</v>
      </c>
    </row>
    <row r="519" spans="2:4" x14ac:dyDescent="0.25">
      <c r="B519" s="149">
        <v>7245</v>
      </c>
      <c r="C519" s="150" t="s">
        <v>732</v>
      </c>
      <c r="D519" s="147">
        <v>37991</v>
      </c>
    </row>
    <row r="520" spans="2:4" x14ac:dyDescent="0.25">
      <c r="B520" s="149">
        <v>7246</v>
      </c>
      <c r="C520" s="150" t="s">
        <v>733</v>
      </c>
      <c r="D520" s="147">
        <v>105713</v>
      </c>
    </row>
    <row r="521" spans="2:4" x14ac:dyDescent="0.25">
      <c r="B521" s="149">
        <v>7247</v>
      </c>
      <c r="C521" s="150" t="s">
        <v>734</v>
      </c>
      <c r="D521" s="147">
        <v>13215</v>
      </c>
    </row>
    <row r="522" spans="2:4" x14ac:dyDescent="0.25">
      <c r="B522" s="149">
        <v>7248</v>
      </c>
      <c r="C522" s="150" t="s">
        <v>735</v>
      </c>
      <c r="D522" s="147">
        <v>105713</v>
      </c>
    </row>
    <row r="523" spans="2:4" x14ac:dyDescent="0.25">
      <c r="B523" s="149">
        <v>7249</v>
      </c>
      <c r="C523" s="150" t="s">
        <v>736</v>
      </c>
      <c r="D523" s="147">
        <v>13215</v>
      </c>
    </row>
    <row r="524" spans="2:4" x14ac:dyDescent="0.25">
      <c r="B524" s="149">
        <v>7252</v>
      </c>
      <c r="C524" s="150" t="s">
        <v>737</v>
      </c>
      <c r="D524" s="147">
        <v>27846</v>
      </c>
    </row>
    <row r="525" spans="2:4" x14ac:dyDescent="0.25">
      <c r="B525" s="149">
        <v>7253</v>
      </c>
      <c r="C525" s="150" t="s">
        <v>738</v>
      </c>
      <c r="D525" s="147">
        <v>53550</v>
      </c>
    </row>
    <row r="526" spans="2:4" x14ac:dyDescent="0.25">
      <c r="B526" s="149">
        <v>7254</v>
      </c>
      <c r="C526" s="150" t="s">
        <v>739</v>
      </c>
      <c r="D526" s="147">
        <v>83300</v>
      </c>
    </row>
    <row r="527" spans="2:4" x14ac:dyDescent="0.25">
      <c r="B527" s="149">
        <v>7255</v>
      </c>
      <c r="C527" s="150" t="s">
        <v>740</v>
      </c>
      <c r="D527" s="147">
        <v>107100</v>
      </c>
    </row>
    <row r="528" spans="2:4" x14ac:dyDescent="0.25">
      <c r="B528" s="149">
        <v>7256</v>
      </c>
      <c r="C528" s="150" t="s">
        <v>741</v>
      </c>
      <c r="D528" s="147">
        <v>11424</v>
      </c>
    </row>
    <row r="529" spans="2:4" x14ac:dyDescent="0.25">
      <c r="B529" s="149">
        <v>7257</v>
      </c>
      <c r="C529" s="150" t="s">
        <v>742</v>
      </c>
      <c r="D529" s="147">
        <v>26775</v>
      </c>
    </row>
    <row r="530" spans="2:4" x14ac:dyDescent="0.25">
      <c r="B530" s="149">
        <v>7258</v>
      </c>
      <c r="C530" s="150" t="s">
        <v>743</v>
      </c>
      <c r="D530" s="147">
        <v>41650</v>
      </c>
    </row>
    <row r="531" spans="2:4" x14ac:dyDescent="0.25">
      <c r="B531" s="149">
        <v>7259</v>
      </c>
      <c r="C531" s="150" t="s">
        <v>744</v>
      </c>
      <c r="D531" s="147">
        <v>53550</v>
      </c>
    </row>
    <row r="532" spans="2:4" x14ac:dyDescent="0.25">
      <c r="B532" s="149">
        <v>7260</v>
      </c>
      <c r="C532" s="150" t="s">
        <v>745</v>
      </c>
      <c r="D532" s="147">
        <v>5712</v>
      </c>
    </row>
    <row r="533" spans="2:4" x14ac:dyDescent="0.25">
      <c r="B533" s="149">
        <v>7261</v>
      </c>
      <c r="C533" s="150" t="s">
        <v>746</v>
      </c>
      <c r="D533" s="147">
        <v>13388</v>
      </c>
    </row>
    <row r="534" spans="2:4" x14ac:dyDescent="0.25">
      <c r="B534" s="149">
        <v>7262</v>
      </c>
      <c r="C534" s="150" t="s">
        <v>747</v>
      </c>
      <c r="D534" s="147">
        <v>25109</v>
      </c>
    </row>
    <row r="535" spans="2:4" x14ac:dyDescent="0.25">
      <c r="B535" s="149">
        <v>7263</v>
      </c>
      <c r="C535" s="150" t="s">
        <v>748</v>
      </c>
      <c r="D535" s="147">
        <v>53550</v>
      </c>
    </row>
    <row r="536" spans="2:4" x14ac:dyDescent="0.25">
      <c r="B536" s="149">
        <v>7264</v>
      </c>
      <c r="C536" s="150" t="s">
        <v>749</v>
      </c>
      <c r="D536" s="147">
        <v>83300</v>
      </c>
    </row>
    <row r="537" spans="2:4" x14ac:dyDescent="0.25">
      <c r="B537" s="149">
        <v>7265</v>
      </c>
      <c r="C537" s="150" t="s">
        <v>750</v>
      </c>
      <c r="D537" s="147">
        <v>107100</v>
      </c>
    </row>
    <row r="538" spans="2:4" x14ac:dyDescent="0.25">
      <c r="B538" s="149">
        <v>7266</v>
      </c>
      <c r="C538" s="150" t="s">
        <v>751</v>
      </c>
      <c r="D538" s="147">
        <v>22015</v>
      </c>
    </row>
    <row r="539" spans="2:4" x14ac:dyDescent="0.25">
      <c r="B539" s="149">
        <v>7267</v>
      </c>
      <c r="C539" s="150" t="s">
        <v>752</v>
      </c>
      <c r="D539" s="147">
        <v>18445</v>
      </c>
    </row>
    <row r="540" spans="2:4" x14ac:dyDescent="0.25">
      <c r="B540" s="149">
        <v>7268</v>
      </c>
      <c r="C540" s="150" t="s">
        <v>753</v>
      </c>
      <c r="D540" s="147">
        <v>14994</v>
      </c>
    </row>
    <row r="541" spans="2:4" x14ac:dyDescent="0.25">
      <c r="B541" s="149">
        <v>7269</v>
      </c>
      <c r="C541" s="150" t="s">
        <v>754</v>
      </c>
      <c r="D541" s="147">
        <v>11543</v>
      </c>
    </row>
    <row r="542" spans="2:4" x14ac:dyDescent="0.25">
      <c r="B542" s="149">
        <v>7270</v>
      </c>
      <c r="C542" s="150" t="s">
        <v>755</v>
      </c>
      <c r="D542" s="147">
        <v>17850</v>
      </c>
    </row>
    <row r="543" spans="2:4" x14ac:dyDescent="0.25">
      <c r="B543" s="149">
        <v>7271</v>
      </c>
      <c r="C543" s="150" t="s">
        <v>756</v>
      </c>
      <c r="D543" s="147">
        <v>14994</v>
      </c>
    </row>
    <row r="544" spans="2:4" x14ac:dyDescent="0.25">
      <c r="B544" s="149">
        <v>7272</v>
      </c>
      <c r="C544" s="150" t="s">
        <v>757</v>
      </c>
      <c r="D544" s="147">
        <v>12257</v>
      </c>
    </row>
    <row r="545" spans="2:4" x14ac:dyDescent="0.25">
      <c r="B545" s="149">
        <v>7273</v>
      </c>
      <c r="C545" s="150" t="s">
        <v>758</v>
      </c>
      <c r="D545" s="147">
        <v>9401</v>
      </c>
    </row>
    <row r="546" spans="2:4" x14ac:dyDescent="0.25">
      <c r="B546" s="149">
        <v>7274</v>
      </c>
      <c r="C546" s="150" t="s">
        <v>759</v>
      </c>
      <c r="D546" s="147">
        <v>35700</v>
      </c>
    </row>
    <row r="547" spans="2:4" x14ac:dyDescent="0.25">
      <c r="B547" s="149">
        <v>7275</v>
      </c>
      <c r="C547" s="150" t="s">
        <v>760</v>
      </c>
      <c r="D547" s="147">
        <v>10115</v>
      </c>
    </row>
    <row r="548" spans="2:4" x14ac:dyDescent="0.25">
      <c r="B548" s="149">
        <v>7276</v>
      </c>
      <c r="C548" s="150" t="s">
        <v>761</v>
      </c>
      <c r="D548" s="147">
        <v>17010</v>
      </c>
    </row>
    <row r="549" spans="2:4" x14ac:dyDescent="0.25">
      <c r="B549" s="149">
        <v>7277</v>
      </c>
      <c r="C549" s="150" t="s">
        <v>762</v>
      </c>
      <c r="D549" s="147">
        <v>22680</v>
      </c>
    </row>
    <row r="550" spans="2:4" x14ac:dyDescent="0.25">
      <c r="B550" s="149">
        <v>7278</v>
      </c>
      <c r="C550" s="150" t="s">
        <v>763</v>
      </c>
      <c r="D550" s="147">
        <v>28350</v>
      </c>
    </row>
    <row r="551" spans="2:4" x14ac:dyDescent="0.25">
      <c r="B551" s="149">
        <v>7279</v>
      </c>
      <c r="C551" s="150" t="s">
        <v>764</v>
      </c>
      <c r="D551" s="147">
        <v>31500</v>
      </c>
    </row>
    <row r="552" spans="2:4" x14ac:dyDescent="0.25">
      <c r="B552" s="149">
        <v>7280</v>
      </c>
      <c r="C552" s="150" t="s">
        <v>765</v>
      </c>
      <c r="D552" s="147">
        <v>58800</v>
      </c>
    </row>
    <row r="553" spans="2:4" x14ac:dyDescent="0.25">
      <c r="B553" s="149">
        <v>7281</v>
      </c>
      <c r="C553" s="150" t="s">
        <v>766</v>
      </c>
      <c r="D553" s="147">
        <v>67200</v>
      </c>
    </row>
    <row r="554" spans="2:4" x14ac:dyDescent="0.25">
      <c r="B554" s="149">
        <v>7282</v>
      </c>
      <c r="C554" s="150" t="s">
        <v>767</v>
      </c>
      <c r="D554" s="147">
        <v>8400</v>
      </c>
    </row>
    <row r="555" spans="2:4" x14ac:dyDescent="0.25">
      <c r="B555" s="149">
        <v>7283</v>
      </c>
      <c r="C555" s="150" t="s">
        <v>768</v>
      </c>
      <c r="D555" s="147">
        <v>12075</v>
      </c>
    </row>
    <row r="556" spans="2:4" x14ac:dyDescent="0.25">
      <c r="B556" s="149">
        <v>7284</v>
      </c>
      <c r="C556" s="150" t="s">
        <v>769</v>
      </c>
      <c r="D556" s="147">
        <v>15225</v>
      </c>
    </row>
    <row r="557" spans="2:4" x14ac:dyDescent="0.25">
      <c r="B557" s="149">
        <v>7285</v>
      </c>
      <c r="C557" s="150" t="s">
        <v>770</v>
      </c>
      <c r="D557" s="147">
        <v>12390</v>
      </c>
    </row>
    <row r="558" spans="2:4" x14ac:dyDescent="0.25">
      <c r="B558" s="149">
        <v>7287</v>
      </c>
      <c r="C558" s="150" t="s">
        <v>771</v>
      </c>
      <c r="D558" s="147">
        <v>5775</v>
      </c>
    </row>
    <row r="559" spans="2:4" x14ac:dyDescent="0.25">
      <c r="B559" s="149">
        <v>7288</v>
      </c>
      <c r="C559" s="150" t="s">
        <v>772</v>
      </c>
      <c r="D559" s="147">
        <v>10710</v>
      </c>
    </row>
    <row r="560" spans="2:4" x14ac:dyDescent="0.25">
      <c r="B560" s="149">
        <v>7289</v>
      </c>
      <c r="C560" s="150" t="s">
        <v>773</v>
      </c>
      <c r="D560" s="147">
        <v>4430</v>
      </c>
    </row>
    <row r="561" spans="2:4" x14ac:dyDescent="0.25">
      <c r="B561" s="149">
        <v>7291</v>
      </c>
      <c r="C561" s="150" t="s">
        <v>774</v>
      </c>
      <c r="D561" s="147">
        <v>372351</v>
      </c>
    </row>
    <row r="562" spans="2:4" x14ac:dyDescent="0.25">
      <c r="B562" s="149">
        <v>7293</v>
      </c>
      <c r="C562" s="150" t="s">
        <v>775</v>
      </c>
      <c r="D562" s="147">
        <v>351050</v>
      </c>
    </row>
    <row r="563" spans="2:4" x14ac:dyDescent="0.25">
      <c r="B563" s="149">
        <v>7295</v>
      </c>
      <c r="C563" s="150" t="s">
        <v>776</v>
      </c>
      <c r="D563" s="147">
        <v>511700</v>
      </c>
    </row>
    <row r="564" spans="2:4" x14ac:dyDescent="0.25">
      <c r="B564" s="149">
        <v>7298</v>
      </c>
      <c r="C564" s="150" t="s">
        <v>777</v>
      </c>
      <c r="D564" s="147">
        <v>253113</v>
      </c>
    </row>
    <row r="565" spans="2:4" x14ac:dyDescent="0.25">
      <c r="B565" s="149">
        <v>7300</v>
      </c>
      <c r="C565" s="150" t="s">
        <v>778</v>
      </c>
      <c r="D565" s="147">
        <v>51268</v>
      </c>
    </row>
    <row r="566" spans="2:4" x14ac:dyDescent="0.25">
      <c r="B566" s="149">
        <v>7302</v>
      </c>
      <c r="C566" s="150" t="s">
        <v>779</v>
      </c>
      <c r="D566" s="147">
        <v>9100</v>
      </c>
    </row>
    <row r="567" spans="2:4" x14ac:dyDescent="0.25">
      <c r="B567" s="149">
        <v>7303</v>
      </c>
      <c r="C567" s="150" t="s">
        <v>780</v>
      </c>
      <c r="D567" s="147">
        <v>20147</v>
      </c>
    </row>
    <row r="568" spans="2:4" x14ac:dyDescent="0.25">
      <c r="B568" s="149">
        <v>7304</v>
      </c>
      <c r="C568" s="150" t="s">
        <v>781</v>
      </c>
      <c r="D568" s="147">
        <v>34029</v>
      </c>
    </row>
    <row r="569" spans="2:4" x14ac:dyDescent="0.25">
      <c r="B569" s="149">
        <v>7305</v>
      </c>
      <c r="C569" s="150" t="s">
        <v>782</v>
      </c>
      <c r="D569" s="147">
        <v>70974</v>
      </c>
    </row>
    <row r="570" spans="2:4" x14ac:dyDescent="0.25">
      <c r="B570" s="149">
        <v>7306</v>
      </c>
      <c r="C570" s="150" t="s">
        <v>783</v>
      </c>
      <c r="D570" s="147">
        <v>28649</v>
      </c>
    </row>
    <row r="571" spans="2:4" x14ac:dyDescent="0.25">
      <c r="B571" s="149">
        <v>7307</v>
      </c>
      <c r="C571" s="150" t="s">
        <v>784</v>
      </c>
      <c r="D571" s="147">
        <v>82900</v>
      </c>
    </row>
    <row r="572" spans="2:4" x14ac:dyDescent="0.25">
      <c r="B572" s="149">
        <v>7308</v>
      </c>
      <c r="C572" s="150" t="s">
        <v>785</v>
      </c>
      <c r="D572" s="147">
        <v>1160000</v>
      </c>
    </row>
    <row r="573" spans="2:4" x14ac:dyDescent="0.25">
      <c r="B573" s="149">
        <v>7309</v>
      </c>
      <c r="C573" s="150" t="s">
        <v>786</v>
      </c>
      <c r="D573" s="147">
        <v>3332</v>
      </c>
    </row>
    <row r="574" spans="2:4" x14ac:dyDescent="0.25">
      <c r="B574" s="149">
        <v>7313</v>
      </c>
      <c r="C574" s="150" t="s">
        <v>787</v>
      </c>
      <c r="D574" s="147">
        <v>26180</v>
      </c>
    </row>
    <row r="575" spans="2:4" x14ac:dyDescent="0.25">
      <c r="B575" s="149">
        <v>7317</v>
      </c>
      <c r="C575" s="150" t="s">
        <v>788</v>
      </c>
      <c r="D575" s="147">
        <v>4998</v>
      </c>
    </row>
    <row r="576" spans="2:4" x14ac:dyDescent="0.25">
      <c r="B576" s="149">
        <v>7325</v>
      </c>
      <c r="C576" s="150" t="s">
        <v>789</v>
      </c>
      <c r="D576" s="147">
        <v>6831</v>
      </c>
    </row>
    <row r="577" spans="2:4" x14ac:dyDescent="0.25">
      <c r="B577" s="149">
        <v>7336</v>
      </c>
      <c r="C577" s="150" t="s">
        <v>790</v>
      </c>
      <c r="D577" s="147">
        <v>36388</v>
      </c>
    </row>
    <row r="578" spans="2:4" x14ac:dyDescent="0.25">
      <c r="B578" s="149">
        <v>7337</v>
      </c>
      <c r="C578" s="150" t="s">
        <v>791</v>
      </c>
      <c r="D578" s="147">
        <v>117778</v>
      </c>
    </row>
    <row r="579" spans="2:4" x14ac:dyDescent="0.25">
      <c r="B579" s="149">
        <v>7338</v>
      </c>
      <c r="C579" s="150" t="s">
        <v>792</v>
      </c>
      <c r="D579" s="147">
        <v>32950</v>
      </c>
    </row>
    <row r="580" spans="2:4" x14ac:dyDescent="0.25">
      <c r="B580" s="149">
        <v>7343</v>
      </c>
      <c r="C580" s="150" t="s">
        <v>793</v>
      </c>
      <c r="D580" s="147">
        <v>248710</v>
      </c>
    </row>
    <row r="581" spans="2:4" x14ac:dyDescent="0.25">
      <c r="B581" s="149">
        <v>7344</v>
      </c>
      <c r="C581" s="150" t="s">
        <v>794</v>
      </c>
      <c r="D581" s="147">
        <v>273700</v>
      </c>
    </row>
    <row r="582" spans="2:4" x14ac:dyDescent="0.25">
      <c r="B582" s="149">
        <v>7345</v>
      </c>
      <c r="C582" s="150" t="s">
        <v>795</v>
      </c>
      <c r="D582" s="147">
        <v>547400</v>
      </c>
    </row>
    <row r="583" spans="2:4" x14ac:dyDescent="0.25">
      <c r="B583" s="149">
        <v>7346</v>
      </c>
      <c r="C583" s="150" t="s">
        <v>796</v>
      </c>
      <c r="D583" s="147">
        <v>4105500</v>
      </c>
    </row>
    <row r="584" spans="2:4" x14ac:dyDescent="0.25">
      <c r="B584" s="149">
        <v>7351</v>
      </c>
      <c r="C584" s="150" t="s">
        <v>797</v>
      </c>
      <c r="D584" s="147">
        <v>110670</v>
      </c>
    </row>
    <row r="585" spans="2:4" x14ac:dyDescent="0.25">
      <c r="B585" s="149">
        <v>7352</v>
      </c>
      <c r="C585" s="150" t="s">
        <v>798</v>
      </c>
      <c r="D585" s="147">
        <v>136850</v>
      </c>
    </row>
    <row r="586" spans="2:4" x14ac:dyDescent="0.25">
      <c r="B586" s="149">
        <v>7353</v>
      </c>
      <c r="C586" s="150" t="s">
        <v>799</v>
      </c>
      <c r="D586" s="147">
        <v>220244</v>
      </c>
    </row>
    <row r="587" spans="2:4" x14ac:dyDescent="0.25">
      <c r="B587" s="149">
        <v>7354</v>
      </c>
      <c r="C587" s="150" t="s">
        <v>800</v>
      </c>
      <c r="D587" s="147">
        <v>357000</v>
      </c>
    </row>
    <row r="588" spans="2:4" x14ac:dyDescent="0.25">
      <c r="B588" s="149">
        <v>7355</v>
      </c>
      <c r="C588" s="150" t="s">
        <v>801</v>
      </c>
      <c r="D588" s="147">
        <v>548590</v>
      </c>
    </row>
    <row r="589" spans="2:4" x14ac:dyDescent="0.25">
      <c r="B589" s="149">
        <v>7356</v>
      </c>
      <c r="C589" s="150" t="s">
        <v>802</v>
      </c>
      <c r="D589" s="147">
        <v>810390</v>
      </c>
    </row>
    <row r="590" spans="2:4" x14ac:dyDescent="0.25">
      <c r="B590" s="149">
        <v>7359</v>
      </c>
      <c r="C590" s="150" t="s">
        <v>803</v>
      </c>
      <c r="D590" s="147">
        <v>148167</v>
      </c>
    </row>
    <row r="591" spans="2:4" x14ac:dyDescent="0.25">
      <c r="B591" s="149">
        <v>7360</v>
      </c>
      <c r="C591" s="150" t="s">
        <v>804</v>
      </c>
      <c r="D591" s="147">
        <v>374850</v>
      </c>
    </row>
    <row r="592" spans="2:4" x14ac:dyDescent="0.25">
      <c r="B592" s="149">
        <v>7361</v>
      </c>
      <c r="C592" s="150" t="s">
        <v>805</v>
      </c>
      <c r="D592" s="147">
        <v>1000</v>
      </c>
    </row>
    <row r="593" spans="2:4" x14ac:dyDescent="0.25">
      <c r="B593" s="149">
        <v>7362</v>
      </c>
      <c r="C593" s="150" t="s">
        <v>806</v>
      </c>
      <c r="D593" s="147">
        <v>1000</v>
      </c>
    </row>
    <row r="594" spans="2:4" x14ac:dyDescent="0.25">
      <c r="B594" s="149">
        <v>7363</v>
      </c>
      <c r="C594" s="150" t="s">
        <v>807</v>
      </c>
      <c r="D594" s="147">
        <v>184003</v>
      </c>
    </row>
    <row r="595" spans="2:4" x14ac:dyDescent="0.25">
      <c r="B595" s="149">
        <v>7364</v>
      </c>
      <c r="C595" s="150" t="s">
        <v>808</v>
      </c>
      <c r="D595" s="147">
        <v>303486</v>
      </c>
    </row>
    <row r="596" spans="2:4" x14ac:dyDescent="0.25">
      <c r="B596" s="149">
        <v>7366</v>
      </c>
      <c r="C596" s="150" t="s">
        <v>809</v>
      </c>
      <c r="D596" s="147">
        <v>63771</v>
      </c>
    </row>
    <row r="597" spans="2:4" x14ac:dyDescent="0.25">
      <c r="B597" s="149">
        <v>7367</v>
      </c>
      <c r="C597" s="150" t="s">
        <v>810</v>
      </c>
      <c r="D597" s="147">
        <v>181138</v>
      </c>
    </row>
    <row r="598" spans="2:4" x14ac:dyDescent="0.25">
      <c r="B598" s="149">
        <v>7368</v>
      </c>
      <c r="C598" s="150" t="s">
        <v>811</v>
      </c>
      <c r="D598" s="147">
        <v>309932</v>
      </c>
    </row>
    <row r="599" spans="2:4" x14ac:dyDescent="0.25">
      <c r="B599" s="149">
        <v>7369</v>
      </c>
      <c r="C599" s="150" t="s">
        <v>812</v>
      </c>
      <c r="D599" s="147">
        <v>472541</v>
      </c>
    </row>
    <row r="600" spans="2:4" x14ac:dyDescent="0.25">
      <c r="B600" s="149">
        <v>7370</v>
      </c>
      <c r="C600" s="150" t="s">
        <v>813</v>
      </c>
      <c r="D600" s="147">
        <v>497053</v>
      </c>
    </row>
    <row r="601" spans="2:4" x14ac:dyDescent="0.25">
      <c r="B601" s="149">
        <v>7371</v>
      </c>
      <c r="C601" s="150" t="s">
        <v>814</v>
      </c>
      <c r="D601" s="147">
        <v>558432</v>
      </c>
    </row>
    <row r="602" spans="2:4" x14ac:dyDescent="0.25">
      <c r="B602" s="149">
        <v>7372</v>
      </c>
      <c r="C602" s="150" t="s">
        <v>815</v>
      </c>
      <c r="D602" s="147">
        <v>482612</v>
      </c>
    </row>
    <row r="603" spans="2:4" x14ac:dyDescent="0.25">
      <c r="B603" s="149">
        <v>7373</v>
      </c>
      <c r="C603" s="150" t="s">
        <v>816</v>
      </c>
      <c r="D603" s="147">
        <v>125612</v>
      </c>
    </row>
    <row r="604" spans="2:4" x14ac:dyDescent="0.25">
      <c r="B604" s="149">
        <v>7374</v>
      </c>
      <c r="C604" s="150" t="s">
        <v>817</v>
      </c>
      <c r="D604" s="147">
        <v>938910</v>
      </c>
    </row>
    <row r="605" spans="2:4" x14ac:dyDescent="0.25">
      <c r="B605" s="149">
        <v>7375</v>
      </c>
      <c r="C605" s="150" t="s">
        <v>818</v>
      </c>
      <c r="D605" s="147">
        <v>3886090</v>
      </c>
    </row>
    <row r="606" spans="2:4" x14ac:dyDescent="0.25">
      <c r="B606" s="149">
        <v>7376</v>
      </c>
      <c r="C606" s="150" t="s">
        <v>819</v>
      </c>
      <c r="D606" s="147">
        <v>4600661</v>
      </c>
    </row>
    <row r="607" spans="2:4" x14ac:dyDescent="0.25">
      <c r="B607" s="149">
        <v>7377</v>
      </c>
      <c r="C607" s="150" t="s">
        <v>820</v>
      </c>
      <c r="D607" s="147">
        <v>96390</v>
      </c>
    </row>
    <row r="608" spans="2:4" x14ac:dyDescent="0.25">
      <c r="B608" s="149">
        <v>7378</v>
      </c>
      <c r="C608" s="150" t="s">
        <v>821</v>
      </c>
      <c r="D608" s="147">
        <v>142800</v>
      </c>
    </row>
    <row r="609" spans="2:4" x14ac:dyDescent="0.25">
      <c r="B609" s="149">
        <v>7379</v>
      </c>
      <c r="C609" s="150" t="s">
        <v>822</v>
      </c>
      <c r="D609" s="147">
        <v>188020</v>
      </c>
    </row>
    <row r="610" spans="2:4" x14ac:dyDescent="0.25">
      <c r="B610" s="149">
        <v>7380</v>
      </c>
      <c r="C610" s="150" t="s">
        <v>823</v>
      </c>
      <c r="D610" s="147">
        <v>346290</v>
      </c>
    </row>
    <row r="611" spans="2:4" x14ac:dyDescent="0.25">
      <c r="B611" s="149">
        <v>7381</v>
      </c>
      <c r="C611" s="150" t="s">
        <v>824</v>
      </c>
      <c r="D611" s="147">
        <v>584290</v>
      </c>
    </row>
    <row r="612" spans="2:4" x14ac:dyDescent="0.25">
      <c r="B612" s="149">
        <v>7382</v>
      </c>
      <c r="C612" s="150" t="s">
        <v>825</v>
      </c>
      <c r="D612" s="147">
        <v>116620</v>
      </c>
    </row>
    <row r="613" spans="2:4" x14ac:dyDescent="0.25">
      <c r="B613" s="149">
        <v>7384</v>
      </c>
      <c r="C613" s="150" t="s">
        <v>826</v>
      </c>
      <c r="D613" s="147">
        <v>135660</v>
      </c>
    </row>
    <row r="614" spans="2:4" x14ac:dyDescent="0.25">
      <c r="B614" s="149">
        <v>7385</v>
      </c>
      <c r="C614" s="150" t="s">
        <v>827</v>
      </c>
      <c r="D614" s="147">
        <v>326060</v>
      </c>
    </row>
    <row r="615" spans="2:4" x14ac:dyDescent="0.25">
      <c r="B615" s="149">
        <v>7386</v>
      </c>
      <c r="C615" s="150" t="s">
        <v>828</v>
      </c>
      <c r="D615" s="147">
        <v>439110</v>
      </c>
    </row>
    <row r="616" spans="2:4" x14ac:dyDescent="0.25">
      <c r="B616" s="149">
        <v>7387</v>
      </c>
      <c r="C616" s="150" t="s">
        <v>829</v>
      </c>
      <c r="D616" s="147">
        <v>35842</v>
      </c>
    </row>
    <row r="617" spans="2:4" x14ac:dyDescent="0.25">
      <c r="B617" s="149">
        <v>7388</v>
      </c>
      <c r="C617" s="150" t="s">
        <v>830</v>
      </c>
      <c r="D617" s="147">
        <v>66174</v>
      </c>
    </row>
    <row r="618" spans="2:4" x14ac:dyDescent="0.25">
      <c r="B618" s="149">
        <v>7389</v>
      </c>
      <c r="C618" s="150" t="s">
        <v>831</v>
      </c>
      <c r="D618" s="147">
        <v>170251</v>
      </c>
    </row>
    <row r="619" spans="2:4" x14ac:dyDescent="0.25">
      <c r="B619" s="149">
        <v>7390</v>
      </c>
      <c r="C619" s="150" t="s">
        <v>832</v>
      </c>
      <c r="D619" s="147">
        <v>460336</v>
      </c>
    </row>
    <row r="620" spans="2:4" x14ac:dyDescent="0.25">
      <c r="B620" s="149">
        <v>7391</v>
      </c>
      <c r="C620" s="150" t="s">
        <v>833</v>
      </c>
      <c r="D620" s="147">
        <v>231388</v>
      </c>
    </row>
    <row r="621" spans="2:4" x14ac:dyDescent="0.25">
      <c r="B621" s="149">
        <v>7392</v>
      </c>
      <c r="C621" s="150" t="s">
        <v>834</v>
      </c>
      <c r="D621" s="147">
        <v>310722</v>
      </c>
    </row>
    <row r="622" spans="2:4" x14ac:dyDescent="0.25">
      <c r="B622" s="149">
        <v>7393</v>
      </c>
      <c r="C622" s="150" t="s">
        <v>835</v>
      </c>
      <c r="D622" s="147">
        <v>317334</v>
      </c>
    </row>
    <row r="623" spans="2:4" x14ac:dyDescent="0.25">
      <c r="B623" s="149">
        <v>7396</v>
      </c>
      <c r="C623" s="150" t="s">
        <v>836</v>
      </c>
      <c r="D623" s="147">
        <v>383444</v>
      </c>
    </row>
    <row r="624" spans="2:4" x14ac:dyDescent="0.25">
      <c r="B624" s="149">
        <v>7397</v>
      </c>
      <c r="C624" s="150" t="s">
        <v>837</v>
      </c>
      <c r="D624" s="147">
        <v>429722</v>
      </c>
    </row>
    <row r="625" spans="2:4" x14ac:dyDescent="0.25">
      <c r="B625" s="149">
        <v>7398</v>
      </c>
      <c r="C625" s="150" t="s">
        <v>838</v>
      </c>
      <c r="D625" s="147">
        <v>601612</v>
      </c>
    </row>
    <row r="626" spans="2:4" x14ac:dyDescent="0.25">
      <c r="B626" s="149">
        <v>7399</v>
      </c>
      <c r="C626" s="150" t="s">
        <v>839</v>
      </c>
      <c r="D626" s="147">
        <v>647888</v>
      </c>
    </row>
    <row r="627" spans="2:4" x14ac:dyDescent="0.25">
      <c r="B627" s="149">
        <v>7400</v>
      </c>
      <c r="C627" s="150" t="s">
        <v>840</v>
      </c>
      <c r="D627" s="147">
        <v>674334</v>
      </c>
    </row>
    <row r="628" spans="2:4" x14ac:dyDescent="0.25">
      <c r="B628" s="149">
        <v>7401</v>
      </c>
      <c r="C628" s="150" t="s">
        <v>841</v>
      </c>
      <c r="D628" s="147">
        <v>766888</v>
      </c>
    </row>
    <row r="629" spans="2:4" x14ac:dyDescent="0.25">
      <c r="B629" s="149">
        <v>7403</v>
      </c>
      <c r="C629" s="150" t="s">
        <v>842</v>
      </c>
      <c r="D629" s="147">
        <v>1031334</v>
      </c>
    </row>
    <row r="630" spans="2:4" x14ac:dyDescent="0.25">
      <c r="B630" s="149">
        <v>7404</v>
      </c>
      <c r="C630" s="150" t="s">
        <v>843</v>
      </c>
      <c r="D630" s="147">
        <v>1150334</v>
      </c>
    </row>
    <row r="631" spans="2:4" x14ac:dyDescent="0.25">
      <c r="B631" s="149">
        <v>7405</v>
      </c>
      <c r="C631" s="150" t="s">
        <v>844</v>
      </c>
      <c r="D631" s="147">
        <v>1150334</v>
      </c>
    </row>
    <row r="632" spans="2:4" x14ac:dyDescent="0.25">
      <c r="B632" s="149">
        <v>7406</v>
      </c>
      <c r="C632" s="150" t="s">
        <v>845</v>
      </c>
      <c r="D632" s="147">
        <v>1553612</v>
      </c>
    </row>
    <row r="633" spans="2:4" x14ac:dyDescent="0.25">
      <c r="B633" s="149">
        <v>7407</v>
      </c>
      <c r="C633" s="150" t="s">
        <v>846</v>
      </c>
      <c r="D633" s="147">
        <v>38995</v>
      </c>
    </row>
    <row r="634" spans="2:4" x14ac:dyDescent="0.25">
      <c r="B634" s="149">
        <v>7409</v>
      </c>
      <c r="C634" s="150" t="s">
        <v>847</v>
      </c>
      <c r="D634" s="147">
        <v>62113</v>
      </c>
    </row>
    <row r="635" spans="2:4" x14ac:dyDescent="0.25">
      <c r="B635" s="149">
        <v>7410</v>
      </c>
      <c r="C635" s="150" t="s">
        <v>848</v>
      </c>
      <c r="D635" s="147">
        <v>95432</v>
      </c>
    </row>
    <row r="636" spans="2:4" x14ac:dyDescent="0.25">
      <c r="B636" s="149">
        <v>7411</v>
      </c>
      <c r="C636" s="150" t="s">
        <v>849</v>
      </c>
      <c r="D636" s="147">
        <v>694016</v>
      </c>
    </row>
    <row r="637" spans="2:4" x14ac:dyDescent="0.25">
      <c r="B637" s="149">
        <v>7412</v>
      </c>
      <c r="C637" s="150" t="s">
        <v>850</v>
      </c>
      <c r="D637" s="147">
        <v>155890</v>
      </c>
    </row>
    <row r="638" spans="2:4" x14ac:dyDescent="0.25">
      <c r="B638" s="149">
        <v>7413</v>
      </c>
      <c r="C638" s="150" t="s">
        <v>851</v>
      </c>
      <c r="D638" s="147">
        <v>172550</v>
      </c>
    </row>
    <row r="639" spans="2:4" x14ac:dyDescent="0.25">
      <c r="B639" s="149">
        <v>7414</v>
      </c>
      <c r="C639" s="150" t="s">
        <v>852</v>
      </c>
      <c r="D639" s="147">
        <v>327250</v>
      </c>
    </row>
    <row r="640" spans="2:4" x14ac:dyDescent="0.25">
      <c r="B640" s="149">
        <v>7415</v>
      </c>
      <c r="C640" s="150" t="s">
        <v>853</v>
      </c>
      <c r="D640" s="147">
        <v>506940</v>
      </c>
    </row>
    <row r="641" spans="2:4" x14ac:dyDescent="0.25">
      <c r="B641" s="149">
        <v>7416</v>
      </c>
      <c r="C641" s="150" t="s">
        <v>854</v>
      </c>
      <c r="D641" s="147">
        <v>860370</v>
      </c>
    </row>
    <row r="642" spans="2:4" x14ac:dyDescent="0.25">
      <c r="B642" s="149">
        <v>7417</v>
      </c>
      <c r="C642" s="150" t="s">
        <v>855</v>
      </c>
      <c r="D642" s="147">
        <v>899640</v>
      </c>
    </row>
    <row r="643" spans="2:4" x14ac:dyDescent="0.25">
      <c r="B643" s="149">
        <v>7418</v>
      </c>
      <c r="C643" s="150" t="s">
        <v>856</v>
      </c>
      <c r="D643" s="147">
        <v>140606</v>
      </c>
    </row>
    <row r="644" spans="2:4" x14ac:dyDescent="0.25">
      <c r="B644" s="149">
        <v>7419</v>
      </c>
      <c r="C644" s="150" t="s">
        <v>857</v>
      </c>
      <c r="D644" s="147">
        <v>423045</v>
      </c>
    </row>
    <row r="645" spans="2:4" x14ac:dyDescent="0.25">
      <c r="B645" s="149">
        <v>7420</v>
      </c>
      <c r="C645" s="150" t="s">
        <v>858</v>
      </c>
      <c r="D645" s="147">
        <v>403589</v>
      </c>
    </row>
    <row r="646" spans="2:4" x14ac:dyDescent="0.25">
      <c r="B646" s="149">
        <v>7421</v>
      </c>
      <c r="C646" s="150" t="s">
        <v>859</v>
      </c>
      <c r="D646" s="147">
        <v>412335</v>
      </c>
    </row>
    <row r="647" spans="2:4" x14ac:dyDescent="0.25">
      <c r="B647" s="149">
        <v>7422</v>
      </c>
      <c r="C647" s="150" t="s">
        <v>860</v>
      </c>
      <c r="D647" s="147">
        <v>419832</v>
      </c>
    </row>
    <row r="648" spans="2:4" x14ac:dyDescent="0.25">
      <c r="B648" s="149">
        <v>7423</v>
      </c>
      <c r="C648" s="150" t="s">
        <v>861</v>
      </c>
      <c r="D648" s="147">
        <v>452</v>
      </c>
    </row>
    <row r="649" spans="2:4" x14ac:dyDescent="0.25">
      <c r="B649" s="149">
        <v>7426</v>
      </c>
      <c r="C649" s="150" t="s">
        <v>862</v>
      </c>
      <c r="D649" s="147">
        <v>38080</v>
      </c>
    </row>
    <row r="650" spans="2:4" x14ac:dyDescent="0.25">
      <c r="B650" s="149">
        <v>7427</v>
      </c>
      <c r="C650" s="150" t="s">
        <v>863</v>
      </c>
      <c r="D650" s="147">
        <v>81015</v>
      </c>
    </row>
    <row r="651" spans="2:4" x14ac:dyDescent="0.25">
      <c r="B651" s="149">
        <v>7428</v>
      </c>
      <c r="C651" s="150" t="s">
        <v>864</v>
      </c>
      <c r="D651" s="147">
        <v>33320</v>
      </c>
    </row>
    <row r="652" spans="2:4" x14ac:dyDescent="0.25">
      <c r="B652" s="149">
        <v>7429</v>
      </c>
      <c r="C652" s="150" t="s">
        <v>865</v>
      </c>
      <c r="D652" s="147">
        <v>49980</v>
      </c>
    </row>
    <row r="653" spans="2:4" x14ac:dyDescent="0.25">
      <c r="B653" s="149">
        <v>7430</v>
      </c>
      <c r="C653" s="150" t="s">
        <v>866</v>
      </c>
      <c r="D653" s="147">
        <v>92820</v>
      </c>
    </row>
    <row r="654" spans="2:4" x14ac:dyDescent="0.25">
      <c r="B654" s="149">
        <v>7434</v>
      </c>
      <c r="C654" s="150" t="s">
        <v>867</v>
      </c>
      <c r="D654" s="147">
        <v>535000</v>
      </c>
    </row>
    <row r="655" spans="2:4" x14ac:dyDescent="0.25">
      <c r="B655" s="149">
        <v>7436</v>
      </c>
      <c r="C655" s="150" t="s">
        <v>868</v>
      </c>
      <c r="D655" s="147">
        <v>70732</v>
      </c>
    </row>
    <row r="656" spans="2:4" x14ac:dyDescent="0.25">
      <c r="B656" s="149">
        <v>7437</v>
      </c>
      <c r="C656" s="150" t="s">
        <v>869</v>
      </c>
      <c r="D656" s="147">
        <v>23800</v>
      </c>
    </row>
    <row r="657" spans="2:4" x14ac:dyDescent="0.25">
      <c r="B657" s="149">
        <v>7438</v>
      </c>
      <c r="C657" s="150" t="s">
        <v>870</v>
      </c>
      <c r="D657" s="147">
        <v>161158</v>
      </c>
    </row>
    <row r="658" spans="2:4" x14ac:dyDescent="0.25">
      <c r="B658" s="149">
        <v>7439</v>
      </c>
      <c r="C658" s="150" t="s">
        <v>871</v>
      </c>
      <c r="D658" s="147">
        <v>4983</v>
      </c>
    </row>
    <row r="659" spans="2:4" x14ac:dyDescent="0.25">
      <c r="B659" s="149">
        <v>7442</v>
      </c>
      <c r="C659" s="150" t="s">
        <v>872</v>
      </c>
      <c r="D659" s="147">
        <v>1571</v>
      </c>
    </row>
    <row r="660" spans="2:4" x14ac:dyDescent="0.25">
      <c r="B660" s="149">
        <v>7443</v>
      </c>
      <c r="C660" s="150" t="s">
        <v>873</v>
      </c>
      <c r="D660" s="147">
        <v>3123</v>
      </c>
    </row>
    <row r="661" spans="2:4" x14ac:dyDescent="0.25">
      <c r="B661" s="149">
        <v>7444</v>
      </c>
      <c r="C661" s="150" t="s">
        <v>874</v>
      </c>
      <c r="D661" s="147">
        <v>10080</v>
      </c>
    </row>
    <row r="662" spans="2:4" x14ac:dyDescent="0.25">
      <c r="B662" s="149">
        <v>7445</v>
      </c>
      <c r="C662" s="150" t="s">
        <v>875</v>
      </c>
      <c r="D662" s="147">
        <v>254660</v>
      </c>
    </row>
    <row r="663" spans="2:4" x14ac:dyDescent="0.25">
      <c r="B663" s="149">
        <v>7446</v>
      </c>
      <c r="C663" s="150" t="s">
        <v>876</v>
      </c>
      <c r="D663" s="147">
        <v>402220</v>
      </c>
    </row>
    <row r="664" spans="2:4" x14ac:dyDescent="0.25">
      <c r="B664" s="149">
        <v>7448</v>
      </c>
      <c r="C664" s="150" t="s">
        <v>877</v>
      </c>
      <c r="D664" s="147">
        <v>736610</v>
      </c>
    </row>
    <row r="665" spans="2:4" x14ac:dyDescent="0.25">
      <c r="B665" s="149">
        <v>7451</v>
      </c>
      <c r="C665" s="150" t="s">
        <v>878</v>
      </c>
      <c r="D665" s="147">
        <v>2832</v>
      </c>
    </row>
    <row r="666" spans="2:4" x14ac:dyDescent="0.25">
      <c r="B666" s="149">
        <v>7452</v>
      </c>
      <c r="C666" s="150" t="s">
        <v>879</v>
      </c>
      <c r="D666" s="147">
        <v>3332</v>
      </c>
    </row>
    <row r="667" spans="2:4" x14ac:dyDescent="0.25">
      <c r="B667" s="149">
        <v>7453</v>
      </c>
      <c r="C667" s="150" t="s">
        <v>880</v>
      </c>
      <c r="D667" s="147">
        <v>155890</v>
      </c>
    </row>
    <row r="668" spans="2:4" x14ac:dyDescent="0.25">
      <c r="B668" s="149">
        <v>7455</v>
      </c>
      <c r="C668" s="150" t="s">
        <v>881</v>
      </c>
      <c r="D668" s="147">
        <v>495834</v>
      </c>
    </row>
    <row r="669" spans="2:4" x14ac:dyDescent="0.25">
      <c r="B669" s="149">
        <v>7457</v>
      </c>
      <c r="C669" s="150" t="s">
        <v>882</v>
      </c>
      <c r="D669" s="147">
        <v>17433</v>
      </c>
    </row>
    <row r="670" spans="2:4" x14ac:dyDescent="0.25">
      <c r="B670" s="149">
        <v>7458</v>
      </c>
      <c r="C670" s="150" t="s">
        <v>883</v>
      </c>
      <c r="D670" s="147">
        <v>32205</v>
      </c>
    </row>
    <row r="671" spans="2:4" x14ac:dyDescent="0.25">
      <c r="B671" s="149">
        <v>7460</v>
      </c>
      <c r="C671" s="150" t="s">
        <v>884</v>
      </c>
      <c r="D671" s="147">
        <v>36050</v>
      </c>
    </row>
    <row r="672" spans="2:4" x14ac:dyDescent="0.25">
      <c r="B672" s="149">
        <v>7461</v>
      </c>
      <c r="C672" s="150" t="s">
        <v>885</v>
      </c>
      <c r="D672" s="147">
        <v>81086</v>
      </c>
    </row>
    <row r="673" spans="2:4" x14ac:dyDescent="0.25">
      <c r="B673" s="149">
        <v>7462</v>
      </c>
      <c r="C673" s="150" t="s">
        <v>886</v>
      </c>
      <c r="D673" s="147">
        <v>1449</v>
      </c>
    </row>
    <row r="674" spans="2:4" x14ac:dyDescent="0.25">
      <c r="B674" s="149">
        <v>7463</v>
      </c>
      <c r="C674" s="150" t="s">
        <v>887</v>
      </c>
      <c r="D674" s="147">
        <v>3213</v>
      </c>
    </row>
    <row r="675" spans="2:4" x14ac:dyDescent="0.25">
      <c r="B675" s="149">
        <v>7464</v>
      </c>
      <c r="C675" s="150" t="s">
        <v>888</v>
      </c>
      <c r="D675" s="147">
        <v>4046</v>
      </c>
    </row>
    <row r="676" spans="2:4" x14ac:dyDescent="0.25">
      <c r="B676" s="149">
        <v>7465</v>
      </c>
      <c r="C676" s="150" t="s">
        <v>889</v>
      </c>
      <c r="D676" s="147">
        <v>4522</v>
      </c>
    </row>
    <row r="677" spans="2:4" x14ac:dyDescent="0.25">
      <c r="B677" s="149">
        <v>7466</v>
      </c>
      <c r="C677" s="150" t="s">
        <v>890</v>
      </c>
      <c r="D677" s="147">
        <v>5888</v>
      </c>
    </row>
    <row r="678" spans="2:4" x14ac:dyDescent="0.25">
      <c r="B678" s="149">
        <v>7467</v>
      </c>
      <c r="C678" s="150" t="s">
        <v>891</v>
      </c>
      <c r="D678" s="147">
        <v>4578</v>
      </c>
    </row>
    <row r="679" spans="2:4" x14ac:dyDescent="0.25">
      <c r="B679" s="149">
        <v>7468</v>
      </c>
      <c r="C679" s="150" t="s">
        <v>892</v>
      </c>
      <c r="D679" s="147">
        <v>3451</v>
      </c>
    </row>
    <row r="680" spans="2:4" x14ac:dyDescent="0.25">
      <c r="B680" s="149">
        <v>7471</v>
      </c>
      <c r="C680" s="150" t="s">
        <v>893</v>
      </c>
      <c r="D680" s="147">
        <v>71421</v>
      </c>
    </row>
    <row r="681" spans="2:4" x14ac:dyDescent="0.25">
      <c r="B681" s="149">
        <v>7472</v>
      </c>
      <c r="C681" s="150" t="s">
        <v>894</v>
      </c>
      <c r="D681" s="147">
        <v>57120</v>
      </c>
    </row>
    <row r="682" spans="2:4" x14ac:dyDescent="0.25">
      <c r="B682" s="149">
        <v>7482</v>
      </c>
      <c r="C682" s="150" t="s">
        <v>895</v>
      </c>
      <c r="D682" s="147">
        <v>92000</v>
      </c>
    </row>
    <row r="683" spans="2:4" x14ac:dyDescent="0.25">
      <c r="B683" s="149">
        <v>7485</v>
      </c>
      <c r="C683" s="150" t="s">
        <v>896</v>
      </c>
      <c r="D683" s="147">
        <v>111265</v>
      </c>
    </row>
    <row r="684" spans="2:4" x14ac:dyDescent="0.25">
      <c r="B684" s="149">
        <v>7487</v>
      </c>
      <c r="C684" s="150" t="s">
        <v>897</v>
      </c>
      <c r="D684" s="147">
        <v>155000</v>
      </c>
    </row>
    <row r="685" spans="2:4" x14ac:dyDescent="0.25">
      <c r="B685" s="149">
        <v>7488</v>
      </c>
      <c r="C685" s="150" t="s">
        <v>898</v>
      </c>
      <c r="D685" s="147">
        <v>10115</v>
      </c>
    </row>
    <row r="686" spans="2:4" x14ac:dyDescent="0.25">
      <c r="B686" s="149">
        <v>7489</v>
      </c>
      <c r="C686" s="150" t="s">
        <v>899</v>
      </c>
      <c r="D686" s="147">
        <v>32000</v>
      </c>
    </row>
    <row r="687" spans="2:4" x14ac:dyDescent="0.25">
      <c r="B687" s="149">
        <v>7490</v>
      </c>
      <c r="C687" s="150" t="s">
        <v>900</v>
      </c>
      <c r="D687" s="147">
        <v>148750</v>
      </c>
    </row>
    <row r="688" spans="2:4" x14ac:dyDescent="0.25">
      <c r="B688" s="149">
        <v>7493</v>
      </c>
      <c r="C688" s="150" t="s">
        <v>901</v>
      </c>
      <c r="D688" s="147">
        <v>42364</v>
      </c>
    </row>
    <row r="689" spans="2:4" x14ac:dyDescent="0.25">
      <c r="B689" s="149">
        <v>7494</v>
      </c>
      <c r="C689" s="150" t="s">
        <v>902</v>
      </c>
      <c r="D689" s="147">
        <v>51765</v>
      </c>
    </row>
    <row r="690" spans="2:4" x14ac:dyDescent="0.25">
      <c r="B690" s="149">
        <v>7496</v>
      </c>
      <c r="C690" s="150" t="s">
        <v>903</v>
      </c>
      <c r="D690" s="147">
        <v>77945</v>
      </c>
    </row>
    <row r="691" spans="2:4" x14ac:dyDescent="0.25">
      <c r="B691" s="149">
        <v>7497</v>
      </c>
      <c r="C691" s="150" t="s">
        <v>904</v>
      </c>
      <c r="D691" s="147">
        <v>62713</v>
      </c>
    </row>
    <row r="692" spans="2:4" x14ac:dyDescent="0.25">
      <c r="B692" s="149">
        <v>7501</v>
      </c>
      <c r="C692" s="150" t="s">
        <v>905</v>
      </c>
      <c r="D692" s="147">
        <v>268940</v>
      </c>
    </row>
    <row r="693" spans="2:4" x14ac:dyDescent="0.25">
      <c r="B693" s="149">
        <v>7502</v>
      </c>
      <c r="C693" s="150" t="s">
        <v>906</v>
      </c>
      <c r="D693" s="147">
        <v>600000</v>
      </c>
    </row>
    <row r="694" spans="2:4" x14ac:dyDescent="0.25">
      <c r="B694" s="149">
        <v>7503</v>
      </c>
      <c r="C694" s="150" t="s">
        <v>907</v>
      </c>
      <c r="D694" s="147">
        <v>596428</v>
      </c>
    </row>
    <row r="695" spans="2:4" x14ac:dyDescent="0.25">
      <c r="B695" s="149">
        <v>7511</v>
      </c>
      <c r="C695" s="150" t="s">
        <v>908</v>
      </c>
      <c r="D695" s="147">
        <v>280840</v>
      </c>
    </row>
    <row r="696" spans="2:4" x14ac:dyDescent="0.25">
      <c r="B696" s="149">
        <v>7520</v>
      </c>
      <c r="C696" s="150" t="s">
        <v>909</v>
      </c>
      <c r="D696" s="147">
        <v>120190</v>
      </c>
    </row>
    <row r="697" spans="2:4" x14ac:dyDescent="0.25">
      <c r="B697" s="149">
        <v>7523</v>
      </c>
      <c r="C697" s="150" t="s">
        <v>910</v>
      </c>
      <c r="D697" s="147">
        <v>164792</v>
      </c>
    </row>
    <row r="698" spans="2:4" x14ac:dyDescent="0.25">
      <c r="B698" s="149">
        <v>7524</v>
      </c>
      <c r="C698" s="150" t="s">
        <v>911</v>
      </c>
      <c r="D698" s="147">
        <v>196350</v>
      </c>
    </row>
    <row r="699" spans="2:4" x14ac:dyDescent="0.25">
      <c r="B699" s="149">
        <v>7530</v>
      </c>
      <c r="C699" s="150" t="s">
        <v>912</v>
      </c>
      <c r="D699" s="147">
        <v>92106</v>
      </c>
    </row>
    <row r="700" spans="2:4" x14ac:dyDescent="0.25">
      <c r="B700" s="149">
        <v>7542</v>
      </c>
      <c r="C700" s="150" t="s">
        <v>913</v>
      </c>
      <c r="D700" s="147">
        <v>5236</v>
      </c>
    </row>
    <row r="701" spans="2:4" x14ac:dyDescent="0.25">
      <c r="B701" s="149">
        <v>7544</v>
      </c>
      <c r="C701" s="150" t="s">
        <v>914</v>
      </c>
      <c r="D701" s="147">
        <v>17374</v>
      </c>
    </row>
    <row r="702" spans="2:4" x14ac:dyDescent="0.25">
      <c r="B702" s="149">
        <v>7550</v>
      </c>
      <c r="C702" s="150" t="s">
        <v>915</v>
      </c>
      <c r="D702" s="147">
        <v>134600</v>
      </c>
    </row>
    <row r="703" spans="2:4" x14ac:dyDescent="0.25">
      <c r="B703" s="149">
        <v>7551</v>
      </c>
      <c r="C703" s="150" t="s">
        <v>916</v>
      </c>
      <c r="D703" s="147">
        <v>47600</v>
      </c>
    </row>
    <row r="704" spans="2:4" x14ac:dyDescent="0.25">
      <c r="B704" s="149">
        <v>7554</v>
      </c>
      <c r="C704" s="150" t="s">
        <v>917</v>
      </c>
      <c r="D704" s="147">
        <v>43962</v>
      </c>
    </row>
    <row r="705" spans="2:4" x14ac:dyDescent="0.25">
      <c r="B705" s="149">
        <v>7555</v>
      </c>
      <c r="C705" s="150" t="s">
        <v>918</v>
      </c>
      <c r="D705" s="147">
        <v>37188</v>
      </c>
    </row>
    <row r="706" spans="2:4" x14ac:dyDescent="0.25">
      <c r="B706" s="149">
        <v>7556</v>
      </c>
      <c r="C706" s="150" t="s">
        <v>919</v>
      </c>
      <c r="D706" s="147">
        <v>1312</v>
      </c>
    </row>
    <row r="707" spans="2:4" x14ac:dyDescent="0.25">
      <c r="B707" s="149">
        <v>7557</v>
      </c>
      <c r="C707" s="150" t="s">
        <v>920</v>
      </c>
      <c r="D707" s="147">
        <v>1018</v>
      </c>
    </row>
    <row r="708" spans="2:4" x14ac:dyDescent="0.25">
      <c r="B708" s="149">
        <v>7558</v>
      </c>
      <c r="C708" s="150" t="s">
        <v>921</v>
      </c>
      <c r="D708" s="147">
        <v>465433</v>
      </c>
    </row>
    <row r="709" spans="2:4" x14ac:dyDescent="0.25">
      <c r="B709" s="149">
        <v>7559</v>
      </c>
      <c r="C709" s="150" t="s">
        <v>922</v>
      </c>
      <c r="D709" s="147">
        <v>793</v>
      </c>
    </row>
    <row r="710" spans="2:4" x14ac:dyDescent="0.25">
      <c r="B710" s="149">
        <v>7560</v>
      </c>
      <c r="C710" s="150" t="s">
        <v>923</v>
      </c>
      <c r="D710" s="147">
        <v>1687</v>
      </c>
    </row>
    <row r="711" spans="2:4" x14ac:dyDescent="0.25">
      <c r="B711" s="149">
        <v>7561</v>
      </c>
      <c r="C711" s="150" t="s">
        <v>924</v>
      </c>
      <c r="D711" s="147">
        <v>1112</v>
      </c>
    </row>
    <row r="712" spans="2:4" x14ac:dyDescent="0.25">
      <c r="B712" s="149">
        <v>7562</v>
      </c>
      <c r="C712" s="150" t="s">
        <v>925</v>
      </c>
      <c r="D712" s="147">
        <v>8715</v>
      </c>
    </row>
    <row r="713" spans="2:4" x14ac:dyDescent="0.25">
      <c r="B713" s="149">
        <v>7567</v>
      </c>
      <c r="C713" s="150" t="s">
        <v>926</v>
      </c>
      <c r="D713" s="147">
        <v>85680</v>
      </c>
    </row>
    <row r="714" spans="2:4" x14ac:dyDescent="0.25">
      <c r="B714" s="149">
        <v>7568</v>
      </c>
      <c r="C714" s="150" t="s">
        <v>927</v>
      </c>
      <c r="D714" s="147">
        <v>27000</v>
      </c>
    </row>
    <row r="715" spans="2:4" x14ac:dyDescent="0.25">
      <c r="B715" s="149">
        <v>7569</v>
      </c>
      <c r="C715" s="150" t="s">
        <v>928</v>
      </c>
      <c r="D715" s="147">
        <v>51308</v>
      </c>
    </row>
    <row r="716" spans="2:4" x14ac:dyDescent="0.25">
      <c r="B716" s="149">
        <v>7570</v>
      </c>
      <c r="C716" s="150" t="s">
        <v>929</v>
      </c>
      <c r="D716" s="147">
        <v>250</v>
      </c>
    </row>
    <row r="717" spans="2:4" x14ac:dyDescent="0.25">
      <c r="B717" s="149">
        <v>7571</v>
      </c>
      <c r="C717" s="150" t="s">
        <v>930</v>
      </c>
      <c r="D717" s="147">
        <v>89250</v>
      </c>
    </row>
    <row r="718" spans="2:4" x14ac:dyDescent="0.25">
      <c r="B718" s="149">
        <v>7575</v>
      </c>
      <c r="C718" s="150" t="s">
        <v>931</v>
      </c>
      <c r="D718" s="147">
        <v>31300</v>
      </c>
    </row>
    <row r="719" spans="2:4" x14ac:dyDescent="0.25">
      <c r="B719" s="149">
        <v>7576</v>
      </c>
      <c r="C719" s="150" t="s">
        <v>932</v>
      </c>
      <c r="D719" s="147">
        <v>630</v>
      </c>
    </row>
    <row r="720" spans="2:4" x14ac:dyDescent="0.25">
      <c r="B720" s="149">
        <v>7577</v>
      </c>
      <c r="C720" s="150" t="s">
        <v>933</v>
      </c>
      <c r="D720" s="147">
        <v>4641</v>
      </c>
    </row>
    <row r="721" spans="2:4" x14ac:dyDescent="0.25">
      <c r="B721" s="149">
        <v>7578</v>
      </c>
      <c r="C721" s="150" t="s">
        <v>934</v>
      </c>
      <c r="D721" s="147">
        <v>5831</v>
      </c>
    </row>
    <row r="722" spans="2:4" x14ac:dyDescent="0.25">
      <c r="B722" s="149">
        <v>7579</v>
      </c>
      <c r="C722" s="150" t="s">
        <v>935</v>
      </c>
      <c r="D722" s="147">
        <v>620</v>
      </c>
    </row>
    <row r="723" spans="2:4" x14ac:dyDescent="0.25">
      <c r="B723" s="149">
        <v>7580</v>
      </c>
      <c r="C723" s="150" t="s">
        <v>936</v>
      </c>
      <c r="D723" s="147">
        <v>20111</v>
      </c>
    </row>
    <row r="724" spans="2:4" x14ac:dyDescent="0.25">
      <c r="B724" s="149">
        <v>7582</v>
      </c>
      <c r="C724" s="150" t="s">
        <v>937</v>
      </c>
      <c r="D724" s="147">
        <v>17850</v>
      </c>
    </row>
    <row r="725" spans="2:4" x14ac:dyDescent="0.25">
      <c r="B725" s="149">
        <v>7583</v>
      </c>
      <c r="C725" s="150" t="s">
        <v>938</v>
      </c>
      <c r="D725" s="147">
        <v>18921</v>
      </c>
    </row>
    <row r="726" spans="2:4" x14ac:dyDescent="0.25">
      <c r="B726" s="149">
        <v>7585</v>
      </c>
      <c r="C726" s="150" t="s">
        <v>939</v>
      </c>
      <c r="D726" s="147">
        <v>37404</v>
      </c>
    </row>
    <row r="727" spans="2:4" x14ac:dyDescent="0.25">
      <c r="B727" s="149">
        <v>7586</v>
      </c>
      <c r="C727" s="150" t="s">
        <v>940</v>
      </c>
      <c r="D727" s="147">
        <v>2380</v>
      </c>
    </row>
    <row r="728" spans="2:4" x14ac:dyDescent="0.25">
      <c r="B728" s="149">
        <v>7587</v>
      </c>
      <c r="C728" s="150" t="s">
        <v>941</v>
      </c>
      <c r="D728" s="147">
        <v>109868</v>
      </c>
    </row>
    <row r="729" spans="2:4" x14ac:dyDescent="0.25">
      <c r="B729" s="149">
        <v>7596</v>
      </c>
      <c r="C729" s="150" t="s">
        <v>942</v>
      </c>
      <c r="D729" s="147">
        <v>29163</v>
      </c>
    </row>
    <row r="730" spans="2:4" x14ac:dyDescent="0.25">
      <c r="B730" s="149">
        <v>7598</v>
      </c>
      <c r="C730" s="150" t="s">
        <v>943</v>
      </c>
      <c r="D730" s="147">
        <v>61642</v>
      </c>
    </row>
    <row r="731" spans="2:4" x14ac:dyDescent="0.25">
      <c r="B731" s="149">
        <v>7603</v>
      </c>
      <c r="C731" s="150" t="s">
        <v>944</v>
      </c>
      <c r="D731" s="147">
        <v>446112</v>
      </c>
    </row>
    <row r="732" spans="2:4" x14ac:dyDescent="0.25">
      <c r="B732" s="149">
        <v>7604</v>
      </c>
      <c r="C732" s="150" t="s">
        <v>945</v>
      </c>
      <c r="D732" s="147">
        <v>585902</v>
      </c>
    </row>
    <row r="733" spans="2:4" x14ac:dyDescent="0.25">
      <c r="B733" s="149">
        <v>7606</v>
      </c>
      <c r="C733" s="150" t="s">
        <v>946</v>
      </c>
      <c r="D733" s="147">
        <v>769129</v>
      </c>
    </row>
    <row r="734" spans="2:4" x14ac:dyDescent="0.25">
      <c r="B734" s="149">
        <v>7607</v>
      </c>
      <c r="C734" s="150" t="s">
        <v>947</v>
      </c>
      <c r="D734" s="147">
        <v>903352</v>
      </c>
    </row>
    <row r="735" spans="2:4" x14ac:dyDescent="0.25">
      <c r="B735" s="149">
        <v>7608</v>
      </c>
      <c r="C735" s="150" t="s">
        <v>948</v>
      </c>
      <c r="D735" s="147">
        <v>1127487</v>
      </c>
    </row>
    <row r="736" spans="2:4" x14ac:dyDescent="0.25">
      <c r="B736" s="149">
        <v>7610</v>
      </c>
      <c r="C736" s="150" t="s">
        <v>949</v>
      </c>
      <c r="D736" s="147">
        <v>8996</v>
      </c>
    </row>
    <row r="737" spans="2:4" x14ac:dyDescent="0.25">
      <c r="B737" s="149">
        <v>7611</v>
      </c>
      <c r="C737" s="150" t="s">
        <v>950</v>
      </c>
      <c r="D737" s="147">
        <v>13828</v>
      </c>
    </row>
    <row r="738" spans="2:4" x14ac:dyDescent="0.25">
      <c r="B738" s="149">
        <v>7613</v>
      </c>
      <c r="C738" s="150" t="s">
        <v>951</v>
      </c>
      <c r="D738" s="147">
        <v>1387591</v>
      </c>
    </row>
    <row r="739" spans="2:4" x14ac:dyDescent="0.25">
      <c r="B739" s="149">
        <v>7614</v>
      </c>
      <c r="C739" s="150" t="s">
        <v>952</v>
      </c>
      <c r="D739" s="147">
        <v>1687539</v>
      </c>
    </row>
    <row r="740" spans="2:4" x14ac:dyDescent="0.25">
      <c r="B740" s="149">
        <v>7615</v>
      </c>
      <c r="C740" s="150" t="s">
        <v>953</v>
      </c>
      <c r="D740" s="147">
        <v>1906296</v>
      </c>
    </row>
    <row r="741" spans="2:4" x14ac:dyDescent="0.25">
      <c r="B741" s="149">
        <v>7616</v>
      </c>
      <c r="C741" s="150" t="s">
        <v>954</v>
      </c>
      <c r="D741" s="147">
        <v>2237315</v>
      </c>
    </row>
    <row r="742" spans="2:4" x14ac:dyDescent="0.25">
      <c r="B742" s="149">
        <v>7617</v>
      </c>
      <c r="C742" s="150" t="s">
        <v>955</v>
      </c>
      <c r="D742" s="147">
        <v>2622132</v>
      </c>
    </row>
    <row r="743" spans="2:4" x14ac:dyDescent="0.25">
      <c r="B743" s="149">
        <v>7618</v>
      </c>
      <c r="C743" s="150" t="s">
        <v>956</v>
      </c>
      <c r="D743" s="147">
        <v>3015790</v>
      </c>
    </row>
    <row r="744" spans="2:4" x14ac:dyDescent="0.25">
      <c r="B744" s="149">
        <v>7619</v>
      </c>
      <c r="C744" s="150" t="s">
        <v>957</v>
      </c>
      <c r="D744" s="147">
        <v>3417054</v>
      </c>
    </row>
    <row r="745" spans="2:4" x14ac:dyDescent="0.25">
      <c r="B745" s="149">
        <v>7620</v>
      </c>
      <c r="C745" s="150" t="s">
        <v>958</v>
      </c>
      <c r="D745" s="147">
        <v>3890795</v>
      </c>
    </row>
    <row r="746" spans="2:4" x14ac:dyDescent="0.25">
      <c r="B746" s="149">
        <v>7621</v>
      </c>
      <c r="C746" s="150" t="s">
        <v>959</v>
      </c>
      <c r="D746" s="147">
        <v>4388982</v>
      </c>
    </row>
    <row r="747" spans="2:4" x14ac:dyDescent="0.25">
      <c r="B747" s="149">
        <v>7622</v>
      </c>
      <c r="C747" s="150" t="s">
        <v>960</v>
      </c>
      <c r="D747" s="147">
        <v>4911760</v>
      </c>
    </row>
    <row r="748" spans="2:4" x14ac:dyDescent="0.25">
      <c r="B748" s="149">
        <v>7626</v>
      </c>
      <c r="C748" s="150" t="s">
        <v>961</v>
      </c>
      <c r="D748" s="147">
        <v>693590</v>
      </c>
    </row>
    <row r="749" spans="2:4" x14ac:dyDescent="0.25">
      <c r="B749" s="149">
        <v>7627</v>
      </c>
      <c r="C749" s="150" t="s">
        <v>962</v>
      </c>
      <c r="D749" s="147">
        <v>737466</v>
      </c>
    </row>
    <row r="750" spans="2:4" x14ac:dyDescent="0.25">
      <c r="B750" s="149">
        <v>7628</v>
      </c>
      <c r="C750" s="150" t="s">
        <v>963</v>
      </c>
      <c r="D750" s="147">
        <v>781342</v>
      </c>
    </row>
    <row r="751" spans="2:4" x14ac:dyDescent="0.25">
      <c r="B751" s="149">
        <v>7630</v>
      </c>
      <c r="C751" s="150" t="s">
        <v>964</v>
      </c>
      <c r="D751" s="147">
        <v>849070</v>
      </c>
    </row>
    <row r="752" spans="2:4" x14ac:dyDescent="0.25">
      <c r="B752" s="149">
        <v>7631</v>
      </c>
      <c r="C752" s="150" t="s">
        <v>965</v>
      </c>
      <c r="D752" s="147">
        <v>1164657</v>
      </c>
    </row>
    <row r="753" spans="2:4" x14ac:dyDescent="0.25">
      <c r="B753" s="149">
        <v>7632</v>
      </c>
      <c r="C753" s="150" t="s">
        <v>966</v>
      </c>
      <c r="D753" s="147">
        <v>1284961</v>
      </c>
    </row>
    <row r="754" spans="2:4" x14ac:dyDescent="0.25">
      <c r="B754" s="149">
        <v>7633</v>
      </c>
      <c r="C754" s="150" t="s">
        <v>967</v>
      </c>
      <c r="D754" s="147">
        <v>1437720</v>
      </c>
    </row>
    <row r="755" spans="2:4" x14ac:dyDescent="0.25">
      <c r="B755" s="149">
        <v>7634</v>
      </c>
      <c r="C755" s="150" t="s">
        <v>968</v>
      </c>
      <c r="D755" s="147">
        <v>1594970</v>
      </c>
    </row>
    <row r="756" spans="2:4" x14ac:dyDescent="0.25">
      <c r="B756" s="149">
        <v>7635</v>
      </c>
      <c r="C756" s="150" t="s">
        <v>969</v>
      </c>
      <c r="D756" s="147">
        <v>949851</v>
      </c>
    </row>
    <row r="757" spans="2:4" x14ac:dyDescent="0.25">
      <c r="B757" s="149">
        <v>7636</v>
      </c>
      <c r="C757" s="150" t="s">
        <v>970</v>
      </c>
      <c r="D757" s="147">
        <v>1015727</v>
      </c>
    </row>
    <row r="758" spans="2:4" x14ac:dyDescent="0.25">
      <c r="B758" s="149">
        <v>7637</v>
      </c>
      <c r="C758" s="150" t="s">
        <v>971</v>
      </c>
      <c r="D758" s="147">
        <v>1200393</v>
      </c>
    </row>
    <row r="759" spans="2:4" x14ac:dyDescent="0.25">
      <c r="B759" s="149">
        <v>7638</v>
      </c>
      <c r="C759" s="150" t="s">
        <v>972</v>
      </c>
      <c r="D759" s="147">
        <v>1591932</v>
      </c>
    </row>
    <row r="760" spans="2:4" x14ac:dyDescent="0.25">
      <c r="B760" s="149">
        <v>7639</v>
      </c>
      <c r="C760" s="150" t="s">
        <v>973</v>
      </c>
      <c r="D760" s="147">
        <v>1697812</v>
      </c>
    </row>
    <row r="761" spans="2:4" x14ac:dyDescent="0.25">
      <c r="B761" s="149">
        <v>7640</v>
      </c>
      <c r="C761" s="150" t="s">
        <v>974</v>
      </c>
      <c r="D761" s="147">
        <v>1828085</v>
      </c>
    </row>
    <row r="762" spans="2:4" x14ac:dyDescent="0.25">
      <c r="B762" s="149">
        <v>7641</v>
      </c>
      <c r="C762" s="150" t="s">
        <v>975</v>
      </c>
      <c r="D762" s="147">
        <v>2018415</v>
      </c>
    </row>
    <row r="763" spans="2:4" x14ac:dyDescent="0.25">
      <c r="B763" s="149">
        <v>7642</v>
      </c>
      <c r="C763" s="150" t="s">
        <v>976</v>
      </c>
      <c r="D763" s="147">
        <v>2128441</v>
      </c>
    </row>
    <row r="764" spans="2:4" x14ac:dyDescent="0.25">
      <c r="B764" s="149">
        <v>7643</v>
      </c>
      <c r="C764" s="150" t="s">
        <v>977</v>
      </c>
      <c r="D764" s="147">
        <v>2367983</v>
      </c>
    </row>
    <row r="765" spans="2:4" x14ac:dyDescent="0.25">
      <c r="B765" s="149">
        <v>7644</v>
      </c>
      <c r="C765" s="150" t="s">
        <v>978</v>
      </c>
      <c r="D765" s="147">
        <v>2596806</v>
      </c>
    </row>
    <row r="766" spans="2:4" x14ac:dyDescent="0.25">
      <c r="B766" s="149">
        <v>7645</v>
      </c>
      <c r="C766" s="150" t="s">
        <v>979</v>
      </c>
      <c r="D766" s="147">
        <v>5484880</v>
      </c>
    </row>
    <row r="767" spans="2:4" x14ac:dyDescent="0.25">
      <c r="B767" s="149">
        <v>7646</v>
      </c>
      <c r="C767" s="150" t="s">
        <v>980</v>
      </c>
      <c r="D767" s="147">
        <v>6679631</v>
      </c>
    </row>
    <row r="768" spans="2:4" x14ac:dyDescent="0.25">
      <c r="B768" s="149">
        <v>7647</v>
      </c>
      <c r="C768" s="150" t="s">
        <v>981</v>
      </c>
      <c r="D768" s="147">
        <v>3109876</v>
      </c>
    </row>
    <row r="769" spans="2:4" x14ac:dyDescent="0.25">
      <c r="B769" s="149">
        <v>7648</v>
      </c>
      <c r="C769" s="150" t="s">
        <v>982</v>
      </c>
      <c r="D769" s="147">
        <v>9469343</v>
      </c>
    </row>
    <row r="770" spans="2:4" x14ac:dyDescent="0.25">
      <c r="B770" s="149">
        <v>7650</v>
      </c>
      <c r="C770" s="150" t="s">
        <v>983</v>
      </c>
      <c r="D770" s="147">
        <v>171785</v>
      </c>
    </row>
    <row r="771" spans="2:4" x14ac:dyDescent="0.25">
      <c r="B771" s="149">
        <v>7651</v>
      </c>
      <c r="C771" s="150" t="s">
        <v>984</v>
      </c>
      <c r="D771" s="147">
        <v>110509</v>
      </c>
    </row>
    <row r="772" spans="2:4" x14ac:dyDescent="0.25">
      <c r="B772" s="149">
        <v>7652</v>
      </c>
      <c r="C772" s="150" t="s">
        <v>985</v>
      </c>
      <c r="D772" s="147">
        <v>226271</v>
      </c>
    </row>
    <row r="773" spans="2:4" x14ac:dyDescent="0.25">
      <c r="B773" s="149">
        <v>7653</v>
      </c>
      <c r="C773" s="150" t="s">
        <v>986</v>
      </c>
      <c r="D773" s="147">
        <v>360000</v>
      </c>
    </row>
    <row r="774" spans="2:4" x14ac:dyDescent="0.25">
      <c r="B774" s="149">
        <v>7654</v>
      </c>
      <c r="C774" s="150" t="s">
        <v>987</v>
      </c>
      <c r="D774" s="147">
        <v>48000</v>
      </c>
    </row>
    <row r="775" spans="2:4" x14ac:dyDescent="0.25">
      <c r="B775" s="149">
        <v>7655</v>
      </c>
      <c r="C775" s="150" t="s">
        <v>988</v>
      </c>
      <c r="D775" s="147">
        <v>44000</v>
      </c>
    </row>
    <row r="776" spans="2:4" x14ac:dyDescent="0.25">
      <c r="B776" s="149">
        <v>7656</v>
      </c>
      <c r="C776" s="150" t="s">
        <v>989</v>
      </c>
      <c r="D776" s="147">
        <v>145000</v>
      </c>
    </row>
    <row r="777" spans="2:4" x14ac:dyDescent="0.25">
      <c r="B777" s="149">
        <v>7657</v>
      </c>
      <c r="C777" s="150" t="s">
        <v>990</v>
      </c>
      <c r="D777" s="147">
        <v>122505</v>
      </c>
    </row>
    <row r="778" spans="2:4" x14ac:dyDescent="0.25">
      <c r="B778" s="149">
        <v>7658</v>
      </c>
      <c r="C778" s="150" t="s">
        <v>991</v>
      </c>
      <c r="D778" s="147">
        <v>821100</v>
      </c>
    </row>
    <row r="779" spans="2:4" x14ac:dyDescent="0.25">
      <c r="B779" s="149">
        <v>7664</v>
      </c>
      <c r="C779" s="150" t="s">
        <v>992</v>
      </c>
      <c r="D779" s="147">
        <v>1026607</v>
      </c>
    </row>
    <row r="780" spans="2:4" x14ac:dyDescent="0.25">
      <c r="B780" s="149">
        <v>7680</v>
      </c>
      <c r="C780" s="150" t="s">
        <v>993</v>
      </c>
      <c r="D780" s="147">
        <v>55330</v>
      </c>
    </row>
    <row r="781" spans="2:4" x14ac:dyDescent="0.25">
      <c r="B781" s="149">
        <v>7686</v>
      </c>
      <c r="C781" s="150" t="s">
        <v>994</v>
      </c>
      <c r="D781" s="147">
        <v>67949</v>
      </c>
    </row>
    <row r="782" spans="2:4" x14ac:dyDescent="0.25">
      <c r="B782" s="149">
        <v>7687</v>
      </c>
      <c r="C782" s="150" t="s">
        <v>995</v>
      </c>
      <c r="D782" s="147">
        <v>80742</v>
      </c>
    </row>
    <row r="783" spans="2:4" x14ac:dyDescent="0.25">
      <c r="B783" s="149">
        <v>7688</v>
      </c>
      <c r="C783" s="150" t="s">
        <v>996</v>
      </c>
      <c r="D783" s="147">
        <v>66045</v>
      </c>
    </row>
    <row r="784" spans="2:4" x14ac:dyDescent="0.25">
      <c r="B784" s="149">
        <v>7689</v>
      </c>
      <c r="C784" s="150" t="s">
        <v>997</v>
      </c>
      <c r="D784" s="147">
        <v>68663</v>
      </c>
    </row>
    <row r="785" spans="2:4" x14ac:dyDescent="0.25">
      <c r="B785" s="149">
        <v>7690</v>
      </c>
      <c r="C785" s="150" t="s">
        <v>998</v>
      </c>
      <c r="D785" s="147">
        <v>61523</v>
      </c>
    </row>
    <row r="786" spans="2:4" x14ac:dyDescent="0.25">
      <c r="B786" s="149">
        <v>7691</v>
      </c>
      <c r="C786" s="150" t="s">
        <v>999</v>
      </c>
      <c r="D786" s="147">
        <v>61523</v>
      </c>
    </row>
    <row r="787" spans="2:4" x14ac:dyDescent="0.25">
      <c r="B787" s="149">
        <v>7692</v>
      </c>
      <c r="C787" s="150" t="s">
        <v>1000</v>
      </c>
      <c r="D787" s="147">
        <v>59500</v>
      </c>
    </row>
    <row r="788" spans="2:4" x14ac:dyDescent="0.25">
      <c r="B788" s="149">
        <v>7695</v>
      </c>
      <c r="C788" s="150" t="s">
        <v>1001</v>
      </c>
      <c r="D788" s="147">
        <v>1413</v>
      </c>
    </row>
    <row r="789" spans="2:4" x14ac:dyDescent="0.25">
      <c r="B789" s="149">
        <v>7696</v>
      </c>
      <c r="C789" s="150" t="s">
        <v>1002</v>
      </c>
      <c r="D789" s="147">
        <v>1636</v>
      </c>
    </row>
    <row r="790" spans="2:4" x14ac:dyDescent="0.25">
      <c r="B790" s="149">
        <v>7697</v>
      </c>
      <c r="C790" s="150" t="s">
        <v>1003</v>
      </c>
      <c r="D790" s="147">
        <v>6464</v>
      </c>
    </row>
    <row r="791" spans="2:4" x14ac:dyDescent="0.25">
      <c r="B791" s="149">
        <v>7698</v>
      </c>
      <c r="C791" s="150" t="s">
        <v>1004</v>
      </c>
      <c r="D791" s="147">
        <v>1636</v>
      </c>
    </row>
    <row r="792" spans="2:4" x14ac:dyDescent="0.25">
      <c r="B792" s="149">
        <v>7699</v>
      </c>
      <c r="C792" s="150" t="s">
        <v>1005</v>
      </c>
      <c r="D792" s="147">
        <v>4640</v>
      </c>
    </row>
    <row r="793" spans="2:4" x14ac:dyDescent="0.25">
      <c r="B793" s="149">
        <v>7700</v>
      </c>
      <c r="C793" s="150" t="s">
        <v>1006</v>
      </c>
      <c r="D793" s="147">
        <v>7600</v>
      </c>
    </row>
    <row r="794" spans="2:4" x14ac:dyDescent="0.25">
      <c r="B794" s="149">
        <v>7701</v>
      </c>
      <c r="C794" s="150" t="s">
        <v>1007</v>
      </c>
      <c r="D794" s="147">
        <v>3421</v>
      </c>
    </row>
    <row r="795" spans="2:4" x14ac:dyDescent="0.25">
      <c r="B795" s="149">
        <v>7702</v>
      </c>
      <c r="C795" s="150" t="s">
        <v>1008</v>
      </c>
      <c r="D795" s="147">
        <v>389546</v>
      </c>
    </row>
    <row r="796" spans="2:4" x14ac:dyDescent="0.25">
      <c r="B796" s="149">
        <v>7707</v>
      </c>
      <c r="C796" s="150" t="s">
        <v>1009</v>
      </c>
      <c r="D796" s="147">
        <v>31900</v>
      </c>
    </row>
    <row r="797" spans="2:4" x14ac:dyDescent="0.25">
      <c r="B797" s="149">
        <v>7710</v>
      </c>
      <c r="C797" s="150" t="s">
        <v>1010</v>
      </c>
      <c r="D797" s="147">
        <v>77916</v>
      </c>
    </row>
    <row r="798" spans="2:4" x14ac:dyDescent="0.25">
      <c r="B798" s="149">
        <v>7713</v>
      </c>
      <c r="C798" s="150" t="s">
        <v>1011</v>
      </c>
      <c r="D798" s="147">
        <v>8115</v>
      </c>
    </row>
    <row r="799" spans="2:4" x14ac:dyDescent="0.25">
      <c r="B799" s="149">
        <v>7714</v>
      </c>
      <c r="C799" s="150" t="s">
        <v>1012</v>
      </c>
      <c r="D799" s="147">
        <v>38000</v>
      </c>
    </row>
    <row r="800" spans="2:4" x14ac:dyDescent="0.25">
      <c r="B800" s="149">
        <v>7715</v>
      </c>
      <c r="C800" s="150" t="s">
        <v>1013</v>
      </c>
      <c r="D800" s="147">
        <v>48000</v>
      </c>
    </row>
    <row r="801" spans="2:4" x14ac:dyDescent="0.25">
      <c r="B801" s="149">
        <v>7717</v>
      </c>
      <c r="C801" s="150" t="s">
        <v>1014</v>
      </c>
      <c r="D801" s="147">
        <v>138000</v>
      </c>
    </row>
    <row r="802" spans="2:4" x14ac:dyDescent="0.25">
      <c r="B802" s="149">
        <v>7718</v>
      </c>
      <c r="C802" s="150" t="s">
        <v>1015</v>
      </c>
      <c r="D802" s="147">
        <v>97500</v>
      </c>
    </row>
    <row r="803" spans="2:4" x14ac:dyDescent="0.25">
      <c r="B803" s="149">
        <v>7720</v>
      </c>
      <c r="C803" s="150" t="s">
        <v>1016</v>
      </c>
      <c r="D803" s="147">
        <v>122500</v>
      </c>
    </row>
    <row r="804" spans="2:4" x14ac:dyDescent="0.25">
      <c r="B804" s="149">
        <v>7722</v>
      </c>
      <c r="C804" s="150" t="s">
        <v>1017</v>
      </c>
      <c r="D804" s="147">
        <v>13783</v>
      </c>
    </row>
    <row r="805" spans="2:4" x14ac:dyDescent="0.25">
      <c r="B805" s="149">
        <v>7723</v>
      </c>
      <c r="C805" s="150" t="s">
        <v>1018</v>
      </c>
      <c r="D805" s="147">
        <v>1000000</v>
      </c>
    </row>
    <row r="806" spans="2:4" x14ac:dyDescent="0.25">
      <c r="B806" s="149">
        <v>7724</v>
      </c>
      <c r="C806" s="150" t="s">
        <v>1019</v>
      </c>
      <c r="D806" s="147">
        <v>1500000</v>
      </c>
    </row>
    <row r="807" spans="2:4" x14ac:dyDescent="0.25">
      <c r="B807" s="149">
        <v>7725</v>
      </c>
      <c r="C807" s="150" t="s">
        <v>1020</v>
      </c>
      <c r="D807" s="147">
        <v>2000000</v>
      </c>
    </row>
    <row r="808" spans="2:4" x14ac:dyDescent="0.25">
      <c r="B808" s="149">
        <v>7727</v>
      </c>
      <c r="C808" s="150" t="s">
        <v>1021</v>
      </c>
      <c r="D808" s="147">
        <v>64647</v>
      </c>
    </row>
    <row r="809" spans="2:4" x14ac:dyDescent="0.25">
      <c r="B809" s="149">
        <v>7728</v>
      </c>
      <c r="C809" s="150" t="s">
        <v>1022</v>
      </c>
      <c r="D809" s="147">
        <v>102108</v>
      </c>
    </row>
    <row r="810" spans="2:4" x14ac:dyDescent="0.25">
      <c r="B810" s="149">
        <v>7729</v>
      </c>
      <c r="C810" s="150" t="s">
        <v>1023</v>
      </c>
      <c r="D810" s="147">
        <v>176663</v>
      </c>
    </row>
    <row r="811" spans="2:4" x14ac:dyDescent="0.25">
      <c r="B811" s="149">
        <v>7730</v>
      </c>
      <c r="C811" s="150" t="s">
        <v>1024</v>
      </c>
      <c r="D811" s="147">
        <v>249783</v>
      </c>
    </row>
    <row r="812" spans="2:4" x14ac:dyDescent="0.25">
      <c r="B812" s="149">
        <v>7733</v>
      </c>
      <c r="C812" s="150" t="s">
        <v>1025</v>
      </c>
      <c r="D812" s="147">
        <v>32</v>
      </c>
    </row>
    <row r="813" spans="2:4" x14ac:dyDescent="0.25">
      <c r="B813" s="149">
        <v>7737</v>
      </c>
      <c r="C813" s="150" t="s">
        <v>1026</v>
      </c>
      <c r="D813" s="147">
        <v>85085</v>
      </c>
    </row>
    <row r="814" spans="2:4" x14ac:dyDescent="0.25">
      <c r="B814" s="149">
        <v>7738</v>
      </c>
      <c r="C814" s="150" t="s">
        <v>1027</v>
      </c>
      <c r="D814" s="147">
        <v>111265</v>
      </c>
    </row>
    <row r="815" spans="2:4" x14ac:dyDescent="0.25">
      <c r="B815" s="149">
        <v>7743</v>
      </c>
      <c r="C815" s="150" t="s">
        <v>1028</v>
      </c>
      <c r="D815" s="147">
        <v>54978</v>
      </c>
    </row>
    <row r="816" spans="2:4" x14ac:dyDescent="0.25">
      <c r="B816" s="149">
        <v>7744</v>
      </c>
      <c r="C816" s="150" t="s">
        <v>1029</v>
      </c>
      <c r="D816" s="147">
        <v>95200</v>
      </c>
    </row>
    <row r="817" spans="2:4" x14ac:dyDescent="0.25">
      <c r="B817" s="149">
        <v>7750</v>
      </c>
      <c r="C817" s="150" t="s">
        <v>1030</v>
      </c>
      <c r="D817" s="147">
        <v>75565</v>
      </c>
    </row>
    <row r="818" spans="2:4" x14ac:dyDescent="0.25">
      <c r="B818" s="149">
        <v>7752</v>
      </c>
      <c r="C818" s="150" t="s">
        <v>1031</v>
      </c>
      <c r="D818" s="147">
        <v>107100</v>
      </c>
    </row>
    <row r="819" spans="2:4" x14ac:dyDescent="0.25">
      <c r="B819" s="149">
        <v>7754</v>
      </c>
      <c r="C819" s="150" t="s">
        <v>1032</v>
      </c>
      <c r="D819" s="147">
        <v>108000</v>
      </c>
    </row>
    <row r="820" spans="2:4" x14ac:dyDescent="0.25">
      <c r="B820" s="149">
        <v>7755</v>
      </c>
      <c r="C820" s="150" t="s">
        <v>1033</v>
      </c>
      <c r="D820" s="147">
        <v>804700</v>
      </c>
    </row>
    <row r="821" spans="2:4" x14ac:dyDescent="0.25">
      <c r="B821" s="149">
        <v>7758</v>
      </c>
      <c r="C821" s="150" t="s">
        <v>1034</v>
      </c>
      <c r="D821" s="147">
        <v>1300000</v>
      </c>
    </row>
    <row r="822" spans="2:4" x14ac:dyDescent="0.25">
      <c r="B822" s="149">
        <v>7762</v>
      </c>
      <c r="C822" s="150" t="s">
        <v>1035</v>
      </c>
      <c r="D822" s="147">
        <v>215895</v>
      </c>
    </row>
    <row r="823" spans="2:4" x14ac:dyDescent="0.25">
      <c r="B823" s="149">
        <v>7766</v>
      </c>
      <c r="C823" s="150" t="s">
        <v>1036</v>
      </c>
      <c r="D823" s="147">
        <v>145180</v>
      </c>
    </row>
    <row r="824" spans="2:4" x14ac:dyDescent="0.25">
      <c r="B824" s="149">
        <v>7767</v>
      </c>
      <c r="C824" s="150" t="s">
        <v>1037</v>
      </c>
      <c r="D824" s="147">
        <v>916</v>
      </c>
    </row>
    <row r="825" spans="2:4" x14ac:dyDescent="0.25">
      <c r="B825" s="149">
        <v>7769</v>
      </c>
      <c r="C825" s="150" t="s">
        <v>1038</v>
      </c>
      <c r="D825" s="147">
        <v>357</v>
      </c>
    </row>
    <row r="826" spans="2:4" x14ac:dyDescent="0.25">
      <c r="B826" s="149">
        <v>7770</v>
      </c>
      <c r="C826" s="150" t="s">
        <v>1039</v>
      </c>
      <c r="D826" s="147">
        <v>1290400</v>
      </c>
    </row>
    <row r="827" spans="2:4" x14ac:dyDescent="0.25">
      <c r="B827" s="149">
        <v>7772</v>
      </c>
      <c r="C827" s="150" t="s">
        <v>1040</v>
      </c>
      <c r="D827" s="147">
        <v>38080</v>
      </c>
    </row>
    <row r="828" spans="2:4" x14ac:dyDescent="0.25">
      <c r="B828" s="149">
        <v>7773</v>
      </c>
      <c r="C828" s="150" t="s">
        <v>1041</v>
      </c>
      <c r="D828" s="147">
        <v>38080</v>
      </c>
    </row>
    <row r="829" spans="2:4" x14ac:dyDescent="0.25">
      <c r="B829" s="149">
        <v>7774</v>
      </c>
      <c r="C829" s="150" t="s">
        <v>1042</v>
      </c>
      <c r="D829" s="147">
        <v>7140</v>
      </c>
    </row>
    <row r="830" spans="2:4" x14ac:dyDescent="0.25">
      <c r="B830" s="149">
        <v>7775</v>
      </c>
      <c r="C830" s="150" t="s">
        <v>1043</v>
      </c>
      <c r="D830" s="147">
        <v>52320</v>
      </c>
    </row>
    <row r="831" spans="2:4" x14ac:dyDescent="0.25">
      <c r="B831" s="149">
        <v>7776</v>
      </c>
      <c r="C831" s="150" t="s">
        <v>1044</v>
      </c>
      <c r="D831" s="147">
        <v>21777</v>
      </c>
    </row>
    <row r="832" spans="2:4" x14ac:dyDescent="0.25">
      <c r="B832" s="149">
        <v>7777</v>
      </c>
      <c r="C832" s="150" t="s">
        <v>1045</v>
      </c>
      <c r="D832" s="147">
        <v>39270</v>
      </c>
    </row>
    <row r="833" spans="2:4" x14ac:dyDescent="0.25">
      <c r="B833" s="149">
        <v>7778</v>
      </c>
      <c r="C833" s="150" t="s">
        <v>1046</v>
      </c>
      <c r="D833" s="147">
        <v>41650</v>
      </c>
    </row>
    <row r="834" spans="2:4" x14ac:dyDescent="0.25">
      <c r="B834" s="149">
        <v>7780</v>
      </c>
      <c r="C834" s="150" t="s">
        <v>1047</v>
      </c>
      <c r="D834" s="147">
        <v>28560</v>
      </c>
    </row>
    <row r="835" spans="2:4" x14ac:dyDescent="0.25">
      <c r="B835" s="149">
        <v>7781</v>
      </c>
      <c r="C835" s="150" t="s">
        <v>1048</v>
      </c>
      <c r="D835" s="147">
        <v>10091</v>
      </c>
    </row>
    <row r="836" spans="2:4" x14ac:dyDescent="0.25">
      <c r="B836" s="149">
        <v>7782</v>
      </c>
      <c r="C836" s="150" t="s">
        <v>1049</v>
      </c>
      <c r="D836" s="147">
        <v>11662</v>
      </c>
    </row>
    <row r="837" spans="2:4" x14ac:dyDescent="0.25">
      <c r="B837" s="149">
        <v>7783</v>
      </c>
      <c r="C837" s="150" t="s">
        <v>1050</v>
      </c>
      <c r="D837" s="147">
        <v>6466</v>
      </c>
    </row>
    <row r="838" spans="2:4" x14ac:dyDescent="0.25">
      <c r="B838" s="149">
        <v>7784</v>
      </c>
      <c r="C838" s="150" t="s">
        <v>1051</v>
      </c>
      <c r="D838" s="147">
        <v>42840</v>
      </c>
    </row>
    <row r="839" spans="2:4" x14ac:dyDescent="0.25">
      <c r="B839" s="149">
        <v>7785</v>
      </c>
      <c r="C839" s="150" t="s">
        <v>1052</v>
      </c>
      <c r="D839" s="147">
        <v>20230</v>
      </c>
    </row>
    <row r="840" spans="2:4" x14ac:dyDescent="0.25">
      <c r="B840" s="149">
        <v>7786</v>
      </c>
      <c r="C840" s="150" t="s">
        <v>1053</v>
      </c>
      <c r="D840" s="147">
        <v>20230</v>
      </c>
    </row>
    <row r="841" spans="2:4" x14ac:dyDescent="0.25">
      <c r="B841" s="149">
        <v>7787</v>
      </c>
      <c r="C841" s="150" t="s">
        <v>1054</v>
      </c>
      <c r="D841" s="147">
        <v>20230</v>
      </c>
    </row>
    <row r="842" spans="2:4" x14ac:dyDescent="0.25">
      <c r="B842" s="149">
        <v>7788</v>
      </c>
      <c r="C842" s="150" t="s">
        <v>1055</v>
      </c>
      <c r="D842" s="147">
        <v>8330</v>
      </c>
    </row>
    <row r="843" spans="2:4" x14ac:dyDescent="0.25">
      <c r="B843" s="149">
        <v>7798</v>
      </c>
      <c r="C843" s="150" t="s">
        <v>1056</v>
      </c>
      <c r="D843" s="147">
        <v>3332</v>
      </c>
    </row>
    <row r="844" spans="2:4" x14ac:dyDescent="0.25">
      <c r="B844" s="149">
        <v>7800</v>
      </c>
      <c r="C844" s="150" t="s">
        <v>1057</v>
      </c>
      <c r="D844" s="147">
        <v>2775</v>
      </c>
    </row>
    <row r="845" spans="2:4" x14ac:dyDescent="0.25">
      <c r="B845" s="149">
        <v>7801</v>
      </c>
      <c r="C845" s="150" t="s">
        <v>1058</v>
      </c>
      <c r="D845" s="147">
        <v>10390</v>
      </c>
    </row>
    <row r="846" spans="2:4" x14ac:dyDescent="0.25">
      <c r="B846" s="149">
        <v>7811</v>
      </c>
      <c r="C846" s="150" t="s">
        <v>1059</v>
      </c>
      <c r="D846" s="147">
        <v>13978</v>
      </c>
    </row>
    <row r="847" spans="2:4" x14ac:dyDescent="0.25">
      <c r="B847" s="149">
        <v>7812</v>
      </c>
      <c r="C847" s="150" t="s">
        <v>1060</v>
      </c>
      <c r="D847" s="147">
        <v>201100</v>
      </c>
    </row>
    <row r="848" spans="2:4" x14ac:dyDescent="0.25">
      <c r="B848" s="149">
        <v>7813</v>
      </c>
      <c r="C848" s="150" t="s">
        <v>1061</v>
      </c>
      <c r="D848" s="147">
        <v>64260</v>
      </c>
    </row>
    <row r="849" spans="2:4" x14ac:dyDescent="0.25">
      <c r="B849" s="149">
        <v>7814</v>
      </c>
      <c r="C849" s="150" t="s">
        <v>1062</v>
      </c>
      <c r="D849" s="147">
        <v>37900</v>
      </c>
    </row>
    <row r="850" spans="2:4" x14ac:dyDescent="0.25">
      <c r="B850" s="149">
        <v>7818</v>
      </c>
      <c r="C850" s="150" t="s">
        <v>1063</v>
      </c>
      <c r="D850" s="147">
        <v>205195</v>
      </c>
    </row>
    <row r="851" spans="2:4" x14ac:dyDescent="0.25">
      <c r="B851" s="149">
        <v>7819</v>
      </c>
      <c r="C851" s="150" t="s">
        <v>1064</v>
      </c>
      <c r="D851" s="147">
        <v>56287</v>
      </c>
    </row>
    <row r="852" spans="2:4" x14ac:dyDescent="0.25">
      <c r="B852" s="149">
        <v>7821</v>
      </c>
      <c r="C852" s="150" t="s">
        <v>1065</v>
      </c>
      <c r="D852" s="147">
        <v>66521</v>
      </c>
    </row>
    <row r="853" spans="2:4" x14ac:dyDescent="0.25">
      <c r="B853" s="149">
        <v>7822</v>
      </c>
      <c r="C853" s="150" t="s">
        <v>1066</v>
      </c>
      <c r="D853" s="147">
        <v>45101</v>
      </c>
    </row>
    <row r="854" spans="2:4" x14ac:dyDescent="0.25">
      <c r="B854" s="149">
        <v>7823</v>
      </c>
      <c r="C854" s="150" t="s">
        <v>1067</v>
      </c>
      <c r="D854" s="147">
        <v>105910</v>
      </c>
    </row>
    <row r="855" spans="2:4" x14ac:dyDescent="0.25">
      <c r="B855" s="149">
        <v>7824</v>
      </c>
      <c r="C855" s="150" t="s">
        <v>1068</v>
      </c>
      <c r="D855" s="147">
        <v>476</v>
      </c>
    </row>
    <row r="856" spans="2:4" x14ac:dyDescent="0.25">
      <c r="B856" s="149">
        <v>7825</v>
      </c>
      <c r="C856" s="150" t="s">
        <v>1069</v>
      </c>
      <c r="D856" s="147">
        <v>1785</v>
      </c>
    </row>
    <row r="857" spans="2:4" x14ac:dyDescent="0.25">
      <c r="B857" s="149">
        <v>7826</v>
      </c>
      <c r="C857" s="150" t="s">
        <v>1070</v>
      </c>
      <c r="D857" s="147">
        <v>4641</v>
      </c>
    </row>
    <row r="858" spans="2:4" x14ac:dyDescent="0.25">
      <c r="B858" s="149">
        <v>7827</v>
      </c>
      <c r="C858" s="150" t="s">
        <v>1071</v>
      </c>
      <c r="D858" s="147">
        <v>2023</v>
      </c>
    </row>
    <row r="859" spans="2:4" x14ac:dyDescent="0.25">
      <c r="B859" s="149">
        <v>7832</v>
      </c>
      <c r="C859" s="150" t="s">
        <v>1072</v>
      </c>
      <c r="D859" s="147">
        <v>4165</v>
      </c>
    </row>
    <row r="860" spans="2:4" x14ac:dyDescent="0.25">
      <c r="B860" s="149">
        <v>7836</v>
      </c>
      <c r="C860" s="150" t="s">
        <v>1073</v>
      </c>
      <c r="D860" s="147">
        <v>140000</v>
      </c>
    </row>
    <row r="861" spans="2:4" x14ac:dyDescent="0.25">
      <c r="B861" s="149">
        <v>7837</v>
      </c>
      <c r="C861" s="150" t="s">
        <v>1074</v>
      </c>
      <c r="D861" s="147">
        <v>136850</v>
      </c>
    </row>
    <row r="862" spans="2:4" x14ac:dyDescent="0.25">
      <c r="B862" s="149">
        <v>7838</v>
      </c>
      <c r="C862" s="150" t="s">
        <v>1075</v>
      </c>
      <c r="D862" s="147">
        <v>33100</v>
      </c>
    </row>
    <row r="863" spans="2:4" x14ac:dyDescent="0.25">
      <c r="B863" s="149">
        <v>7839</v>
      </c>
      <c r="C863" s="150" t="s">
        <v>1076</v>
      </c>
      <c r="D863" s="147">
        <v>49980</v>
      </c>
    </row>
    <row r="864" spans="2:4" x14ac:dyDescent="0.25">
      <c r="B864" s="149">
        <v>7844</v>
      </c>
      <c r="C864" s="150" t="s">
        <v>1077</v>
      </c>
      <c r="D864" s="147">
        <v>7021</v>
      </c>
    </row>
    <row r="865" spans="2:4" x14ac:dyDescent="0.25">
      <c r="B865" s="149">
        <v>7846</v>
      </c>
      <c r="C865" s="150" t="s">
        <v>1078</v>
      </c>
      <c r="D865" s="147">
        <v>7735</v>
      </c>
    </row>
    <row r="866" spans="2:4" x14ac:dyDescent="0.25">
      <c r="B866" s="149">
        <v>7850</v>
      </c>
      <c r="C866" s="150" t="s">
        <v>1079</v>
      </c>
      <c r="D866" s="147">
        <v>24285</v>
      </c>
    </row>
    <row r="867" spans="2:4" x14ac:dyDescent="0.25">
      <c r="B867" s="149">
        <v>7851</v>
      </c>
      <c r="C867" s="150" t="s">
        <v>1080</v>
      </c>
      <c r="D867" s="147">
        <v>42840</v>
      </c>
    </row>
    <row r="868" spans="2:4" x14ac:dyDescent="0.25">
      <c r="B868" s="149">
        <v>7852</v>
      </c>
      <c r="C868" s="150" t="s">
        <v>1081</v>
      </c>
      <c r="D868" s="147">
        <v>2214</v>
      </c>
    </row>
    <row r="869" spans="2:4" x14ac:dyDescent="0.25">
      <c r="B869" s="149">
        <v>7870</v>
      </c>
      <c r="C869" s="150" t="s">
        <v>1082</v>
      </c>
      <c r="D869" s="147">
        <v>107100</v>
      </c>
    </row>
    <row r="870" spans="2:4" x14ac:dyDescent="0.25">
      <c r="B870" s="149">
        <v>7874</v>
      </c>
      <c r="C870" s="150" t="s">
        <v>1083</v>
      </c>
      <c r="D870" s="147">
        <v>35581</v>
      </c>
    </row>
    <row r="871" spans="2:4" x14ac:dyDescent="0.25">
      <c r="B871" s="149">
        <v>7876</v>
      </c>
      <c r="C871" s="150" t="s">
        <v>1084</v>
      </c>
      <c r="D871" s="147">
        <v>130900</v>
      </c>
    </row>
    <row r="872" spans="2:4" x14ac:dyDescent="0.25">
      <c r="B872" s="149">
        <v>7877</v>
      </c>
      <c r="C872" s="150" t="s">
        <v>1085</v>
      </c>
      <c r="D872" s="147">
        <v>36890</v>
      </c>
    </row>
    <row r="873" spans="2:4" x14ac:dyDescent="0.25">
      <c r="B873" s="149">
        <v>7884</v>
      </c>
      <c r="C873" s="150" t="s">
        <v>1086</v>
      </c>
      <c r="D873" s="147">
        <v>61718</v>
      </c>
    </row>
    <row r="874" spans="2:4" x14ac:dyDescent="0.25">
      <c r="B874" s="149">
        <v>7891</v>
      </c>
      <c r="C874" s="150" t="s">
        <v>1087</v>
      </c>
      <c r="D874" s="147">
        <v>68483</v>
      </c>
    </row>
    <row r="875" spans="2:4" x14ac:dyDescent="0.25">
      <c r="B875" s="149">
        <v>7892</v>
      </c>
      <c r="C875" s="150" t="s">
        <v>1088</v>
      </c>
      <c r="D875" s="147">
        <v>273700</v>
      </c>
    </row>
    <row r="876" spans="2:4" x14ac:dyDescent="0.25">
      <c r="B876" s="149">
        <v>7896</v>
      </c>
      <c r="C876" s="150" t="s">
        <v>1089</v>
      </c>
      <c r="D876" s="147">
        <v>95</v>
      </c>
    </row>
    <row r="877" spans="2:4" x14ac:dyDescent="0.25">
      <c r="B877" s="149">
        <v>7897</v>
      </c>
      <c r="C877" s="150" t="s">
        <v>1090</v>
      </c>
      <c r="D877" s="147">
        <v>1309</v>
      </c>
    </row>
    <row r="878" spans="2:4" x14ac:dyDescent="0.25">
      <c r="B878" s="149">
        <v>7898</v>
      </c>
      <c r="C878" s="150" t="s">
        <v>1091</v>
      </c>
      <c r="D878" s="147">
        <v>500</v>
      </c>
    </row>
    <row r="879" spans="2:4" x14ac:dyDescent="0.25">
      <c r="B879" s="149">
        <v>7900</v>
      </c>
      <c r="C879" s="150" t="s">
        <v>1092</v>
      </c>
      <c r="D879" s="147">
        <v>167</v>
      </c>
    </row>
    <row r="880" spans="2:4" x14ac:dyDescent="0.25">
      <c r="B880" s="149">
        <v>7901</v>
      </c>
      <c r="C880" s="150" t="s">
        <v>1093</v>
      </c>
      <c r="D880" s="147">
        <v>83</v>
      </c>
    </row>
    <row r="881" spans="2:4" x14ac:dyDescent="0.25">
      <c r="B881" s="149">
        <v>7904</v>
      </c>
      <c r="C881" s="150" t="s">
        <v>1094</v>
      </c>
      <c r="D881" s="147">
        <v>28000</v>
      </c>
    </row>
    <row r="882" spans="2:4" x14ac:dyDescent="0.25">
      <c r="B882" s="149">
        <v>7906</v>
      </c>
      <c r="C882" s="150" t="s">
        <v>1095</v>
      </c>
      <c r="D882" s="147">
        <v>15500</v>
      </c>
    </row>
    <row r="883" spans="2:4" x14ac:dyDescent="0.25">
      <c r="B883" s="149">
        <v>7908</v>
      </c>
      <c r="C883" s="150" t="s">
        <v>1096</v>
      </c>
      <c r="D883" s="147">
        <v>20000</v>
      </c>
    </row>
    <row r="884" spans="2:4" x14ac:dyDescent="0.25">
      <c r="B884" s="149">
        <v>7910</v>
      </c>
      <c r="C884" s="150" t="s">
        <v>1097</v>
      </c>
      <c r="D884" s="147">
        <v>17500</v>
      </c>
    </row>
    <row r="885" spans="2:4" x14ac:dyDescent="0.25">
      <c r="B885" s="149">
        <v>7919</v>
      </c>
      <c r="C885" s="150" t="s">
        <v>1098</v>
      </c>
      <c r="D885" s="147">
        <v>41650</v>
      </c>
    </row>
    <row r="886" spans="2:4" x14ac:dyDescent="0.25">
      <c r="B886" s="149">
        <v>7921</v>
      </c>
      <c r="C886" s="150" t="s">
        <v>1099</v>
      </c>
      <c r="D886" s="147">
        <v>477294</v>
      </c>
    </row>
    <row r="887" spans="2:4" x14ac:dyDescent="0.25">
      <c r="B887" s="149">
        <v>7922</v>
      </c>
      <c r="C887" s="150" t="s">
        <v>1100</v>
      </c>
      <c r="D887" s="147">
        <v>5554</v>
      </c>
    </row>
    <row r="888" spans="2:4" x14ac:dyDescent="0.25">
      <c r="B888" s="149">
        <v>7923</v>
      </c>
      <c r="C888" s="150" t="s">
        <v>1101</v>
      </c>
      <c r="D888" s="147">
        <v>8111</v>
      </c>
    </row>
    <row r="889" spans="2:4" x14ac:dyDescent="0.25">
      <c r="B889" s="149">
        <v>7926</v>
      </c>
      <c r="C889" s="150" t="s">
        <v>1102</v>
      </c>
      <c r="D889" s="147">
        <v>29750</v>
      </c>
    </row>
    <row r="890" spans="2:4" x14ac:dyDescent="0.25">
      <c r="B890" s="149">
        <v>7932</v>
      </c>
      <c r="C890" s="150" t="s">
        <v>1103</v>
      </c>
      <c r="D890" s="147">
        <v>4019</v>
      </c>
    </row>
    <row r="891" spans="2:4" x14ac:dyDescent="0.25">
      <c r="B891" s="149">
        <v>7934</v>
      </c>
      <c r="C891" s="150" t="s">
        <v>1104</v>
      </c>
      <c r="D891" s="147">
        <v>903210</v>
      </c>
    </row>
    <row r="892" spans="2:4" x14ac:dyDescent="0.25">
      <c r="B892" s="149">
        <v>7939</v>
      </c>
      <c r="C892" s="150" t="s">
        <v>1105</v>
      </c>
      <c r="D892" s="147">
        <v>138834</v>
      </c>
    </row>
    <row r="893" spans="2:4" x14ac:dyDescent="0.25">
      <c r="B893" s="149">
        <v>7941</v>
      </c>
      <c r="C893" s="150" t="s">
        <v>1106</v>
      </c>
      <c r="D893" s="147">
        <v>408170</v>
      </c>
    </row>
    <row r="894" spans="2:4" x14ac:dyDescent="0.25">
      <c r="B894" s="149">
        <v>7942</v>
      </c>
      <c r="C894" s="150" t="s">
        <v>1107</v>
      </c>
      <c r="D894" s="147">
        <v>146370</v>
      </c>
    </row>
    <row r="895" spans="2:4" x14ac:dyDescent="0.25">
      <c r="B895" s="149">
        <v>7945</v>
      </c>
      <c r="C895" s="150" t="s">
        <v>1108</v>
      </c>
      <c r="D895" s="147">
        <v>105</v>
      </c>
    </row>
    <row r="896" spans="2:4" x14ac:dyDescent="0.25">
      <c r="B896" s="149">
        <v>7946</v>
      </c>
      <c r="C896" s="150" t="s">
        <v>1109</v>
      </c>
      <c r="D896" s="147">
        <v>57500</v>
      </c>
    </row>
    <row r="897" spans="2:4" x14ac:dyDescent="0.25">
      <c r="B897" s="149">
        <v>7947</v>
      </c>
      <c r="C897" s="150" t="s">
        <v>1110</v>
      </c>
      <c r="D897" s="147">
        <v>237215</v>
      </c>
    </row>
    <row r="898" spans="2:4" x14ac:dyDescent="0.25">
      <c r="B898" s="149">
        <v>7948</v>
      </c>
      <c r="C898" s="150" t="s">
        <v>1111</v>
      </c>
      <c r="D898" s="147">
        <v>23895</v>
      </c>
    </row>
    <row r="899" spans="2:4" x14ac:dyDescent="0.25">
      <c r="B899" s="149">
        <v>7949</v>
      </c>
      <c r="C899" s="150" t="s">
        <v>1112</v>
      </c>
      <c r="D899" s="147">
        <v>115025</v>
      </c>
    </row>
    <row r="900" spans="2:4" x14ac:dyDescent="0.25">
      <c r="B900" s="149">
        <v>7950</v>
      </c>
      <c r="C900" s="150" t="s">
        <v>1113</v>
      </c>
      <c r="D900" s="147">
        <v>206786</v>
      </c>
    </row>
    <row r="901" spans="2:4" x14ac:dyDescent="0.25">
      <c r="B901" s="149">
        <v>7953</v>
      </c>
      <c r="C901" s="150" t="s">
        <v>1114</v>
      </c>
      <c r="D901" s="147">
        <v>10500</v>
      </c>
    </row>
    <row r="902" spans="2:4" x14ac:dyDescent="0.25">
      <c r="B902" s="149">
        <v>7955</v>
      </c>
      <c r="C902" s="150" t="s">
        <v>1115</v>
      </c>
      <c r="D902" s="147">
        <v>128900</v>
      </c>
    </row>
    <row r="903" spans="2:4" x14ac:dyDescent="0.25">
      <c r="B903" s="149">
        <v>7956</v>
      </c>
      <c r="C903" s="150" t="s">
        <v>1116</v>
      </c>
      <c r="D903" s="147">
        <v>135500</v>
      </c>
    </row>
    <row r="904" spans="2:4" x14ac:dyDescent="0.25">
      <c r="B904" s="149">
        <v>7957</v>
      </c>
      <c r="C904" s="150" t="s">
        <v>1117</v>
      </c>
      <c r="D904" s="147">
        <v>128000</v>
      </c>
    </row>
    <row r="905" spans="2:4" x14ac:dyDescent="0.25">
      <c r="B905" s="149">
        <v>7958</v>
      </c>
      <c r="C905" s="150" t="s">
        <v>1118</v>
      </c>
      <c r="D905" s="147">
        <v>425000</v>
      </c>
    </row>
    <row r="906" spans="2:4" x14ac:dyDescent="0.25">
      <c r="B906" s="149">
        <v>7959</v>
      </c>
      <c r="C906" s="150" t="s">
        <v>1119</v>
      </c>
      <c r="D906" s="147">
        <v>130500</v>
      </c>
    </row>
    <row r="907" spans="2:4" x14ac:dyDescent="0.25">
      <c r="B907" s="149">
        <v>7961</v>
      </c>
      <c r="C907" s="150" t="s">
        <v>1120</v>
      </c>
      <c r="D907" s="147">
        <v>246276</v>
      </c>
    </row>
    <row r="908" spans="2:4" x14ac:dyDescent="0.25">
      <c r="B908" s="149">
        <v>7962</v>
      </c>
      <c r="C908" s="150" t="s">
        <v>1121</v>
      </c>
      <c r="D908" s="147">
        <v>298804</v>
      </c>
    </row>
    <row r="909" spans="2:4" x14ac:dyDescent="0.25">
      <c r="B909" s="149">
        <v>7963</v>
      </c>
      <c r="C909" s="150" t="s">
        <v>1122</v>
      </c>
      <c r="D909" s="147">
        <v>338851</v>
      </c>
    </row>
    <row r="910" spans="2:4" x14ac:dyDescent="0.25">
      <c r="B910" s="149">
        <v>7965</v>
      </c>
      <c r="C910" s="150" t="s">
        <v>1123</v>
      </c>
      <c r="D910" s="147">
        <v>170170</v>
      </c>
    </row>
    <row r="911" spans="2:4" x14ac:dyDescent="0.25">
      <c r="B911" s="149">
        <v>7966</v>
      </c>
      <c r="C911" s="150" t="s">
        <v>1124</v>
      </c>
      <c r="D911" s="147">
        <v>548590</v>
      </c>
    </row>
    <row r="912" spans="2:4" x14ac:dyDescent="0.25">
      <c r="B912" s="149">
        <v>7967</v>
      </c>
      <c r="C912" s="150" t="s">
        <v>1125</v>
      </c>
      <c r="D912" s="147">
        <v>779450</v>
      </c>
    </row>
    <row r="913" spans="2:4" x14ac:dyDescent="0.25">
      <c r="B913" s="149">
        <v>7968</v>
      </c>
      <c r="C913" s="150" t="s">
        <v>1126</v>
      </c>
      <c r="D913" s="147">
        <v>285600</v>
      </c>
    </row>
    <row r="914" spans="2:4" x14ac:dyDescent="0.25">
      <c r="B914" s="149">
        <v>7969</v>
      </c>
      <c r="C914" s="150" t="s">
        <v>1127</v>
      </c>
      <c r="D914" s="147">
        <v>6496</v>
      </c>
    </row>
    <row r="915" spans="2:4" x14ac:dyDescent="0.25">
      <c r="B915" s="149">
        <v>7970</v>
      </c>
      <c r="C915" s="150" t="s">
        <v>1128</v>
      </c>
      <c r="D915" s="147">
        <v>4312</v>
      </c>
    </row>
    <row r="916" spans="2:4" x14ac:dyDescent="0.25">
      <c r="B916" s="149">
        <v>7971</v>
      </c>
      <c r="C916" s="150" t="s">
        <v>1129</v>
      </c>
      <c r="D916" s="147">
        <v>5477</v>
      </c>
    </row>
    <row r="917" spans="2:4" x14ac:dyDescent="0.25">
      <c r="B917" s="149">
        <v>7973</v>
      </c>
      <c r="C917" s="150" t="s">
        <v>1130</v>
      </c>
      <c r="D917" s="147">
        <v>33490</v>
      </c>
    </row>
    <row r="918" spans="2:4" x14ac:dyDescent="0.25">
      <c r="B918" s="149">
        <v>7974</v>
      </c>
      <c r="C918" s="150" t="s">
        <v>1131</v>
      </c>
      <c r="D918" s="147">
        <v>106900</v>
      </c>
    </row>
    <row r="919" spans="2:4" x14ac:dyDescent="0.25">
      <c r="B919" s="149">
        <v>7976</v>
      </c>
      <c r="C919" s="150" t="s">
        <v>1132</v>
      </c>
      <c r="D919" s="147">
        <v>46172</v>
      </c>
    </row>
    <row r="920" spans="2:4" x14ac:dyDescent="0.25">
      <c r="B920" s="149">
        <v>7977</v>
      </c>
      <c r="C920" s="150" t="s">
        <v>1133</v>
      </c>
      <c r="D920" s="147">
        <v>17850</v>
      </c>
    </row>
    <row r="921" spans="2:4" x14ac:dyDescent="0.25">
      <c r="B921" s="149">
        <v>7979</v>
      </c>
      <c r="C921" s="150" t="s">
        <v>1134</v>
      </c>
      <c r="D921" s="147">
        <v>39790</v>
      </c>
    </row>
    <row r="922" spans="2:4" x14ac:dyDescent="0.25">
      <c r="B922" s="149">
        <v>7981</v>
      </c>
      <c r="C922" s="150" t="s">
        <v>1135</v>
      </c>
      <c r="D922" s="147">
        <v>69020</v>
      </c>
    </row>
    <row r="923" spans="2:4" x14ac:dyDescent="0.25">
      <c r="B923" s="149">
        <v>7983</v>
      </c>
      <c r="C923" s="150" t="s">
        <v>1136</v>
      </c>
      <c r="D923" s="147">
        <v>181500</v>
      </c>
    </row>
    <row r="924" spans="2:4" x14ac:dyDescent="0.25">
      <c r="B924" s="149">
        <v>7984</v>
      </c>
      <c r="C924" s="150" t="s">
        <v>1137</v>
      </c>
      <c r="D924" s="147">
        <v>101091</v>
      </c>
    </row>
    <row r="925" spans="2:4" x14ac:dyDescent="0.25">
      <c r="B925" s="149">
        <v>7989</v>
      </c>
      <c r="C925" s="150" t="s">
        <v>1138</v>
      </c>
      <c r="D925" s="147">
        <v>10590750</v>
      </c>
    </row>
    <row r="926" spans="2:4" x14ac:dyDescent="0.25">
      <c r="B926" s="149">
        <v>7992</v>
      </c>
      <c r="C926" s="150" t="s">
        <v>1139</v>
      </c>
      <c r="D926" s="147">
        <v>500000</v>
      </c>
    </row>
    <row r="927" spans="2:4" x14ac:dyDescent="0.25">
      <c r="B927" s="149">
        <v>7993</v>
      </c>
      <c r="C927" s="150" t="s">
        <v>1140</v>
      </c>
      <c r="D927" s="147">
        <v>1249500</v>
      </c>
    </row>
    <row r="928" spans="2:4" x14ac:dyDescent="0.25">
      <c r="B928" s="149">
        <v>7994</v>
      </c>
      <c r="C928" s="150" t="s">
        <v>1141</v>
      </c>
      <c r="D928" s="147">
        <v>2470</v>
      </c>
    </row>
    <row r="929" spans="2:4" x14ac:dyDescent="0.25">
      <c r="B929" s="149">
        <v>7999</v>
      </c>
      <c r="C929" s="150" t="s">
        <v>1142</v>
      </c>
      <c r="D929" s="147">
        <v>180880</v>
      </c>
    </row>
    <row r="930" spans="2:4" x14ac:dyDescent="0.25">
      <c r="B930" s="149">
        <v>8000</v>
      </c>
      <c r="C930" s="150" t="s">
        <v>1143</v>
      </c>
      <c r="D930" s="147">
        <v>10710</v>
      </c>
    </row>
    <row r="931" spans="2:4" x14ac:dyDescent="0.25">
      <c r="B931" s="149">
        <v>8001</v>
      </c>
      <c r="C931" s="150" t="s">
        <v>1144</v>
      </c>
      <c r="D931" s="147">
        <v>10710</v>
      </c>
    </row>
    <row r="932" spans="2:4" x14ac:dyDescent="0.25">
      <c r="B932" s="149">
        <v>8002</v>
      </c>
      <c r="C932" s="150" t="s">
        <v>1145</v>
      </c>
      <c r="D932" s="147">
        <v>14875</v>
      </c>
    </row>
    <row r="933" spans="2:4" x14ac:dyDescent="0.25">
      <c r="B933" s="149">
        <v>8003</v>
      </c>
      <c r="C933" s="150" t="s">
        <v>1146</v>
      </c>
      <c r="D933" s="147">
        <v>16065</v>
      </c>
    </row>
    <row r="934" spans="2:4" x14ac:dyDescent="0.25">
      <c r="B934" s="149">
        <v>8011</v>
      </c>
      <c r="C934" s="150" t="s">
        <v>1147</v>
      </c>
      <c r="D934" s="147">
        <v>2036600</v>
      </c>
    </row>
    <row r="935" spans="2:4" x14ac:dyDescent="0.25">
      <c r="B935" s="149">
        <v>8012</v>
      </c>
      <c r="C935" s="150" t="s">
        <v>1148</v>
      </c>
      <c r="D935" s="147">
        <v>142800</v>
      </c>
    </row>
    <row r="936" spans="2:4" x14ac:dyDescent="0.25">
      <c r="B936" s="149">
        <v>8015</v>
      </c>
      <c r="C936" s="150" t="s">
        <v>1149</v>
      </c>
      <c r="D936" s="147">
        <v>69000</v>
      </c>
    </row>
    <row r="937" spans="2:4" x14ac:dyDescent="0.25">
      <c r="B937" s="149">
        <v>8019</v>
      </c>
      <c r="C937" s="150" t="s">
        <v>1150</v>
      </c>
      <c r="D937" s="147">
        <v>142800</v>
      </c>
    </row>
    <row r="938" spans="2:4" x14ac:dyDescent="0.25">
      <c r="B938" s="149">
        <v>8025</v>
      </c>
      <c r="C938" s="150" t="s">
        <v>1151</v>
      </c>
      <c r="D938" s="147">
        <v>874000</v>
      </c>
    </row>
    <row r="939" spans="2:4" x14ac:dyDescent="0.25">
      <c r="B939" s="149">
        <v>8026</v>
      </c>
      <c r="C939" s="150" t="s">
        <v>1152</v>
      </c>
      <c r="D939" s="147">
        <v>53550</v>
      </c>
    </row>
    <row r="940" spans="2:4" x14ac:dyDescent="0.25">
      <c r="B940" s="149">
        <v>8028</v>
      </c>
      <c r="C940" s="150" t="s">
        <v>1153</v>
      </c>
      <c r="D940" s="147">
        <v>91392</v>
      </c>
    </row>
    <row r="941" spans="2:4" x14ac:dyDescent="0.25">
      <c r="B941" s="149">
        <v>8033</v>
      </c>
      <c r="C941" s="150" t="s">
        <v>1154</v>
      </c>
      <c r="D941" s="147">
        <v>4376187</v>
      </c>
    </row>
    <row r="942" spans="2:4" x14ac:dyDescent="0.25">
      <c r="B942" s="149">
        <v>8034</v>
      </c>
      <c r="C942" s="150" t="s">
        <v>1155</v>
      </c>
      <c r="D942" s="147">
        <v>3093046</v>
      </c>
    </row>
    <row r="943" spans="2:4" x14ac:dyDescent="0.25">
      <c r="B943" s="149">
        <v>8035</v>
      </c>
      <c r="C943" s="150" t="s">
        <v>1156</v>
      </c>
      <c r="D943" s="147">
        <v>2556001</v>
      </c>
    </row>
    <row r="944" spans="2:4" x14ac:dyDescent="0.25">
      <c r="B944" s="149">
        <v>8036</v>
      </c>
      <c r="C944" s="150" t="s">
        <v>1157</v>
      </c>
      <c r="D944" s="147">
        <v>4830924</v>
      </c>
    </row>
    <row r="945" spans="2:4" x14ac:dyDescent="0.25">
      <c r="B945" s="149">
        <v>8037</v>
      </c>
      <c r="C945" s="150" t="s">
        <v>1158</v>
      </c>
      <c r="D945" s="147">
        <v>19873</v>
      </c>
    </row>
    <row r="946" spans="2:4" x14ac:dyDescent="0.25">
      <c r="B946" s="149">
        <v>8038</v>
      </c>
      <c r="C946" s="150" t="s">
        <v>1159</v>
      </c>
      <c r="D946" s="147">
        <v>17136</v>
      </c>
    </row>
    <row r="947" spans="2:4" x14ac:dyDescent="0.25">
      <c r="B947" s="149">
        <v>8039</v>
      </c>
      <c r="C947" s="150" t="s">
        <v>1160</v>
      </c>
      <c r="D947" s="147">
        <v>12485</v>
      </c>
    </row>
    <row r="948" spans="2:4" x14ac:dyDescent="0.25">
      <c r="B948" s="149">
        <v>8041</v>
      </c>
      <c r="C948" s="150" t="s">
        <v>1161</v>
      </c>
      <c r="D948" s="147">
        <v>2651</v>
      </c>
    </row>
    <row r="949" spans="2:4" x14ac:dyDescent="0.25">
      <c r="B949" s="149">
        <v>8043</v>
      </c>
      <c r="C949" s="150" t="s">
        <v>1162</v>
      </c>
      <c r="D949" s="147">
        <v>58251</v>
      </c>
    </row>
    <row r="950" spans="2:4" x14ac:dyDescent="0.25">
      <c r="B950" s="149">
        <v>8044</v>
      </c>
      <c r="C950" s="150" t="s">
        <v>1163</v>
      </c>
      <c r="D950" s="147">
        <v>3570</v>
      </c>
    </row>
    <row r="951" spans="2:4" x14ac:dyDescent="0.25">
      <c r="B951" s="149">
        <v>8046</v>
      </c>
      <c r="C951" s="150" t="s">
        <v>1164</v>
      </c>
      <c r="D951" s="147">
        <v>780473</v>
      </c>
    </row>
    <row r="952" spans="2:4" x14ac:dyDescent="0.25">
      <c r="B952" s="149">
        <v>8047</v>
      </c>
      <c r="C952" s="150" t="s">
        <v>1165</v>
      </c>
      <c r="D952" s="147">
        <v>506940</v>
      </c>
    </row>
    <row r="953" spans="2:4" x14ac:dyDescent="0.25">
      <c r="B953" s="149">
        <v>8048</v>
      </c>
      <c r="C953" s="150" t="s">
        <v>1166</v>
      </c>
      <c r="D953" s="147">
        <v>974610</v>
      </c>
    </row>
    <row r="954" spans="2:4" x14ac:dyDescent="0.25">
      <c r="B954" s="149">
        <v>8049</v>
      </c>
      <c r="C954" s="150" t="s">
        <v>1167</v>
      </c>
      <c r="D954" s="147">
        <v>233886</v>
      </c>
    </row>
    <row r="955" spans="2:4" x14ac:dyDescent="0.25">
      <c r="B955" s="149">
        <v>8050</v>
      </c>
      <c r="C955" s="150" t="s">
        <v>1168</v>
      </c>
      <c r="D955" s="147">
        <v>196</v>
      </c>
    </row>
    <row r="956" spans="2:4" x14ac:dyDescent="0.25">
      <c r="B956" s="149">
        <v>8051</v>
      </c>
      <c r="C956" s="150" t="s">
        <v>1169</v>
      </c>
      <c r="D956" s="147">
        <v>65899</v>
      </c>
    </row>
    <row r="957" spans="2:4" x14ac:dyDescent="0.25">
      <c r="B957" s="149">
        <v>8052</v>
      </c>
      <c r="C957" s="150" t="s">
        <v>1170</v>
      </c>
      <c r="D957" s="147">
        <v>31544</v>
      </c>
    </row>
    <row r="958" spans="2:4" x14ac:dyDescent="0.25">
      <c r="B958" s="149">
        <v>8053</v>
      </c>
      <c r="C958" s="150" t="s">
        <v>1171</v>
      </c>
      <c r="D958" s="147">
        <v>18606</v>
      </c>
    </row>
    <row r="959" spans="2:4" x14ac:dyDescent="0.25">
      <c r="B959" s="149">
        <v>8054</v>
      </c>
      <c r="C959" s="150" t="s">
        <v>1172</v>
      </c>
      <c r="D959" s="147">
        <v>540</v>
      </c>
    </row>
    <row r="960" spans="2:4" x14ac:dyDescent="0.25">
      <c r="B960" s="149">
        <v>8055</v>
      </c>
      <c r="C960" s="150" t="s">
        <v>1173</v>
      </c>
      <c r="D960" s="147">
        <v>59500</v>
      </c>
    </row>
    <row r="961" spans="2:4" x14ac:dyDescent="0.25">
      <c r="B961" s="149">
        <v>8056</v>
      </c>
      <c r="C961" s="150" t="s">
        <v>1174</v>
      </c>
      <c r="D961" s="147">
        <v>15122</v>
      </c>
    </row>
    <row r="962" spans="2:4" x14ac:dyDescent="0.25">
      <c r="B962" s="149">
        <v>8057</v>
      </c>
      <c r="C962" s="150" t="s">
        <v>1175</v>
      </c>
      <c r="D962" s="147">
        <v>11852</v>
      </c>
    </row>
    <row r="963" spans="2:4" x14ac:dyDescent="0.25">
      <c r="B963" s="149">
        <v>8060</v>
      </c>
      <c r="C963" s="150" t="s">
        <v>1176</v>
      </c>
      <c r="D963" s="147">
        <v>888145</v>
      </c>
    </row>
    <row r="964" spans="2:4" x14ac:dyDescent="0.25">
      <c r="B964" s="149">
        <v>8061</v>
      </c>
      <c r="C964" s="150" t="s">
        <v>1177</v>
      </c>
      <c r="D964" s="147">
        <v>1218000</v>
      </c>
    </row>
    <row r="965" spans="2:4" x14ac:dyDescent="0.25">
      <c r="B965" s="149">
        <v>8062</v>
      </c>
      <c r="C965" s="150" t="s">
        <v>1178</v>
      </c>
      <c r="D965" s="147">
        <v>1208683</v>
      </c>
    </row>
    <row r="966" spans="2:4" x14ac:dyDescent="0.25">
      <c r="B966" s="149">
        <v>8070</v>
      </c>
      <c r="C966" s="150" t="s">
        <v>1179</v>
      </c>
      <c r="D966" s="147">
        <v>148390</v>
      </c>
    </row>
    <row r="967" spans="2:4" x14ac:dyDescent="0.25">
      <c r="B967" s="149">
        <v>8077</v>
      </c>
      <c r="C967" s="150" t="s">
        <v>1180</v>
      </c>
      <c r="D967" s="147">
        <v>85628</v>
      </c>
    </row>
    <row r="968" spans="2:4" x14ac:dyDescent="0.25">
      <c r="B968" s="149">
        <v>8078</v>
      </c>
      <c r="C968" s="150" t="s">
        <v>1181</v>
      </c>
      <c r="D968" s="147">
        <v>25900</v>
      </c>
    </row>
    <row r="969" spans="2:4" x14ac:dyDescent="0.25">
      <c r="B969" s="149">
        <v>8079</v>
      </c>
      <c r="C969" s="150" t="s">
        <v>1182</v>
      </c>
      <c r="D969" s="147">
        <v>198334</v>
      </c>
    </row>
    <row r="970" spans="2:4" x14ac:dyDescent="0.25">
      <c r="B970" s="149">
        <v>8080</v>
      </c>
      <c r="C970" s="150" t="s">
        <v>1183</v>
      </c>
      <c r="D970" s="147">
        <v>461063</v>
      </c>
    </row>
    <row r="971" spans="2:4" x14ac:dyDescent="0.25">
      <c r="B971" s="149">
        <v>8085</v>
      </c>
      <c r="C971" s="150" t="s">
        <v>1184</v>
      </c>
      <c r="D971" s="147">
        <v>128000</v>
      </c>
    </row>
    <row r="972" spans="2:4" x14ac:dyDescent="0.25">
      <c r="B972" s="149">
        <v>8086</v>
      </c>
      <c r="C972" s="150" t="s">
        <v>1185</v>
      </c>
      <c r="D972" s="147">
        <v>148000</v>
      </c>
    </row>
    <row r="973" spans="2:4" x14ac:dyDescent="0.25">
      <c r="B973" s="149">
        <v>8089</v>
      </c>
      <c r="C973" s="150" t="s">
        <v>1186</v>
      </c>
      <c r="D973" s="147">
        <v>139000</v>
      </c>
    </row>
    <row r="974" spans="2:4" x14ac:dyDescent="0.25">
      <c r="B974" s="149">
        <v>8090</v>
      </c>
      <c r="C974" s="150" t="s">
        <v>1187</v>
      </c>
      <c r="D974" s="147">
        <v>82000</v>
      </c>
    </row>
    <row r="975" spans="2:4" x14ac:dyDescent="0.25">
      <c r="B975" s="149">
        <v>8091</v>
      </c>
      <c r="C975" s="150" t="s">
        <v>1188</v>
      </c>
      <c r="D975" s="147">
        <v>132000</v>
      </c>
    </row>
    <row r="976" spans="2:4" x14ac:dyDescent="0.25">
      <c r="B976" s="149">
        <v>8094</v>
      </c>
      <c r="C976" s="150" t="s">
        <v>1189</v>
      </c>
      <c r="D976" s="147">
        <v>128500</v>
      </c>
    </row>
    <row r="977" spans="2:4" x14ac:dyDescent="0.25">
      <c r="B977" s="149">
        <v>8097</v>
      </c>
      <c r="C977" s="150" t="s">
        <v>1190</v>
      </c>
      <c r="D977" s="147">
        <v>48000</v>
      </c>
    </row>
    <row r="978" spans="2:4" x14ac:dyDescent="0.25">
      <c r="B978" s="149">
        <v>8099</v>
      </c>
      <c r="C978" s="150" t="s">
        <v>1191</v>
      </c>
      <c r="D978" s="147">
        <v>57640</v>
      </c>
    </row>
    <row r="979" spans="2:4" x14ac:dyDescent="0.25">
      <c r="B979" s="149">
        <v>8100</v>
      </c>
      <c r="C979" s="150" t="s">
        <v>1192</v>
      </c>
      <c r="D979" s="147">
        <v>42892</v>
      </c>
    </row>
    <row r="980" spans="2:4" x14ac:dyDescent="0.25">
      <c r="B980" s="149">
        <v>8101</v>
      </c>
      <c r="C980" s="150" t="s">
        <v>1193</v>
      </c>
      <c r="D980" s="147">
        <v>11704</v>
      </c>
    </row>
    <row r="981" spans="2:4" x14ac:dyDescent="0.25">
      <c r="B981" s="149">
        <v>8102</v>
      </c>
      <c r="C981" s="150" t="s">
        <v>1194</v>
      </c>
      <c r="D981" s="147">
        <v>2650098</v>
      </c>
    </row>
    <row r="982" spans="2:4" x14ac:dyDescent="0.25">
      <c r="B982" s="149">
        <v>8103</v>
      </c>
      <c r="C982" s="150" t="s">
        <v>1195</v>
      </c>
      <c r="D982" s="147">
        <v>2142000</v>
      </c>
    </row>
    <row r="983" spans="2:4" x14ac:dyDescent="0.25">
      <c r="B983" s="149">
        <v>8113</v>
      </c>
      <c r="C983" s="150" t="s">
        <v>1196</v>
      </c>
      <c r="D983" s="147">
        <v>101150</v>
      </c>
    </row>
    <row r="984" spans="2:4" x14ac:dyDescent="0.25">
      <c r="B984" s="149">
        <v>8116</v>
      </c>
      <c r="C984" s="150" t="s">
        <v>1197</v>
      </c>
      <c r="D984" s="147">
        <v>2300000</v>
      </c>
    </row>
    <row r="985" spans="2:4" x14ac:dyDescent="0.25">
      <c r="B985" s="149">
        <v>8139</v>
      </c>
      <c r="C985" s="150" t="s">
        <v>1198</v>
      </c>
      <c r="D985" s="147">
        <v>237308</v>
      </c>
    </row>
    <row r="986" spans="2:4" x14ac:dyDescent="0.25">
      <c r="B986" s="149">
        <v>8141</v>
      </c>
      <c r="C986" s="150" t="s">
        <v>1199</v>
      </c>
      <c r="D986" s="147">
        <v>55000</v>
      </c>
    </row>
    <row r="987" spans="2:4" x14ac:dyDescent="0.25">
      <c r="B987" s="149">
        <v>8142</v>
      </c>
      <c r="C987" s="150" t="s">
        <v>1200</v>
      </c>
      <c r="D987" s="147">
        <v>67496</v>
      </c>
    </row>
    <row r="988" spans="2:4" x14ac:dyDescent="0.25">
      <c r="B988" s="149">
        <v>8143</v>
      </c>
      <c r="C988" s="150" t="s">
        <v>1201</v>
      </c>
      <c r="D988" s="147">
        <v>1540</v>
      </c>
    </row>
    <row r="989" spans="2:4" x14ac:dyDescent="0.25">
      <c r="B989" s="149">
        <v>8144</v>
      </c>
      <c r="C989" s="150" t="s">
        <v>1202</v>
      </c>
      <c r="D989" s="147">
        <v>4880</v>
      </c>
    </row>
    <row r="990" spans="2:4" x14ac:dyDescent="0.25">
      <c r="B990" s="149">
        <v>8145</v>
      </c>
      <c r="C990" s="150" t="s">
        <v>1203</v>
      </c>
      <c r="D990" s="147">
        <v>18654</v>
      </c>
    </row>
    <row r="991" spans="2:4" x14ac:dyDescent="0.25">
      <c r="B991" s="149">
        <v>8146</v>
      </c>
      <c r="C991" s="150" t="s">
        <v>1204</v>
      </c>
      <c r="D991" s="147">
        <v>66900</v>
      </c>
    </row>
    <row r="992" spans="2:4" x14ac:dyDescent="0.25">
      <c r="B992" s="149">
        <v>8149</v>
      </c>
      <c r="C992" s="150" t="s">
        <v>1205</v>
      </c>
      <c r="D992" s="147">
        <v>146520</v>
      </c>
    </row>
    <row r="993" spans="2:4" x14ac:dyDescent="0.25">
      <c r="B993" s="149">
        <v>8150</v>
      </c>
      <c r="C993" s="150" t="s">
        <v>1206</v>
      </c>
      <c r="D993" s="147">
        <v>99900</v>
      </c>
    </row>
    <row r="994" spans="2:4" x14ac:dyDescent="0.25">
      <c r="B994" s="149">
        <v>8151</v>
      </c>
      <c r="C994" s="150" t="s">
        <v>1207</v>
      </c>
      <c r="D994" s="147">
        <v>22900</v>
      </c>
    </row>
    <row r="995" spans="2:4" x14ac:dyDescent="0.25">
      <c r="B995" s="149">
        <v>8152</v>
      </c>
      <c r="C995" s="150" t="s">
        <v>1208</v>
      </c>
      <c r="D995" s="147">
        <v>17000</v>
      </c>
    </row>
    <row r="996" spans="2:4" x14ac:dyDescent="0.25">
      <c r="B996" s="149">
        <v>8153</v>
      </c>
      <c r="C996" s="150" t="s">
        <v>1209</v>
      </c>
      <c r="D996" s="147">
        <v>88257</v>
      </c>
    </row>
    <row r="997" spans="2:4" x14ac:dyDescent="0.25">
      <c r="B997" s="149">
        <v>8154</v>
      </c>
      <c r="C997" s="150" t="s">
        <v>1210</v>
      </c>
      <c r="D997" s="147">
        <v>132761</v>
      </c>
    </row>
    <row r="998" spans="2:4" x14ac:dyDescent="0.25">
      <c r="B998" s="149">
        <v>8155</v>
      </c>
      <c r="C998" s="150" t="s">
        <v>1211</v>
      </c>
      <c r="D998" s="147">
        <v>8628</v>
      </c>
    </row>
    <row r="999" spans="2:4" x14ac:dyDescent="0.25">
      <c r="B999" s="149">
        <v>8156</v>
      </c>
      <c r="C999" s="150" t="s">
        <v>1212</v>
      </c>
      <c r="D999" s="147">
        <v>15121</v>
      </c>
    </row>
    <row r="1000" spans="2:4" x14ac:dyDescent="0.25">
      <c r="B1000" s="149">
        <v>8157</v>
      </c>
      <c r="C1000" s="150" t="s">
        <v>1213</v>
      </c>
      <c r="D1000" s="147">
        <v>1266</v>
      </c>
    </row>
    <row r="1001" spans="2:4" x14ac:dyDescent="0.25">
      <c r="B1001" s="149">
        <v>8158</v>
      </c>
      <c r="C1001" s="150" t="s">
        <v>1214</v>
      </c>
      <c r="D1001" s="147">
        <v>3164</v>
      </c>
    </row>
    <row r="1002" spans="2:4" x14ac:dyDescent="0.25">
      <c r="B1002" s="149">
        <v>8159</v>
      </c>
      <c r="C1002" s="150" t="s">
        <v>1215</v>
      </c>
      <c r="D1002" s="147">
        <v>15374</v>
      </c>
    </row>
    <row r="1003" spans="2:4" x14ac:dyDescent="0.25">
      <c r="B1003" s="149">
        <v>8160</v>
      </c>
      <c r="C1003" s="150" t="s">
        <v>1216</v>
      </c>
      <c r="D1003" s="147">
        <v>4098</v>
      </c>
    </row>
    <row r="1004" spans="2:4" x14ac:dyDescent="0.25">
      <c r="B1004" s="149">
        <v>8161</v>
      </c>
      <c r="C1004" s="150" t="s">
        <v>1217</v>
      </c>
      <c r="D1004" s="147">
        <v>16847</v>
      </c>
    </row>
    <row r="1005" spans="2:4" x14ac:dyDescent="0.25">
      <c r="B1005" s="149">
        <v>8162</v>
      </c>
      <c r="C1005" s="150" t="s">
        <v>1218</v>
      </c>
      <c r="D1005" s="147">
        <v>9247</v>
      </c>
    </row>
    <row r="1006" spans="2:4" x14ac:dyDescent="0.25">
      <c r="B1006" s="149">
        <v>8164</v>
      </c>
      <c r="C1006" s="150" t="s">
        <v>1219</v>
      </c>
      <c r="D1006" s="147">
        <v>58255</v>
      </c>
    </row>
    <row r="1007" spans="2:4" x14ac:dyDescent="0.25">
      <c r="B1007" s="149">
        <v>8165</v>
      </c>
      <c r="C1007" s="150" t="s">
        <v>1220</v>
      </c>
      <c r="D1007" s="147">
        <v>28371</v>
      </c>
    </row>
    <row r="1008" spans="2:4" x14ac:dyDescent="0.25">
      <c r="B1008" s="149">
        <v>8166</v>
      </c>
      <c r="C1008" s="150" t="s">
        <v>1221</v>
      </c>
      <c r="D1008" s="147">
        <v>15374</v>
      </c>
    </row>
    <row r="1009" spans="2:4" x14ac:dyDescent="0.25">
      <c r="B1009" s="149">
        <v>8167</v>
      </c>
      <c r="C1009" s="150" t="s">
        <v>1222</v>
      </c>
      <c r="D1009" s="147">
        <v>7700</v>
      </c>
    </row>
    <row r="1010" spans="2:4" x14ac:dyDescent="0.25">
      <c r="B1010" s="149">
        <v>8169</v>
      </c>
      <c r="C1010" s="150" t="s">
        <v>1223</v>
      </c>
      <c r="D1010" s="147">
        <v>4098</v>
      </c>
    </row>
    <row r="1011" spans="2:4" x14ac:dyDescent="0.25">
      <c r="B1011" s="149">
        <v>8170</v>
      </c>
      <c r="C1011" s="150" t="s">
        <v>1224</v>
      </c>
      <c r="D1011" s="147">
        <v>6671</v>
      </c>
    </row>
    <row r="1012" spans="2:4" x14ac:dyDescent="0.25">
      <c r="B1012" s="149">
        <v>8171</v>
      </c>
      <c r="C1012" s="150" t="s">
        <v>1225</v>
      </c>
      <c r="D1012" s="147">
        <v>3251</v>
      </c>
    </row>
    <row r="1013" spans="2:4" x14ac:dyDescent="0.25">
      <c r="B1013" s="149">
        <v>8172</v>
      </c>
      <c r="C1013" s="150" t="s">
        <v>1226</v>
      </c>
      <c r="D1013" s="147">
        <v>10525</v>
      </c>
    </row>
    <row r="1014" spans="2:4" x14ac:dyDescent="0.25">
      <c r="B1014" s="149">
        <v>8173</v>
      </c>
      <c r="C1014" s="150" t="s">
        <v>1227</v>
      </c>
      <c r="D1014" s="147">
        <v>7220</v>
      </c>
    </row>
    <row r="1015" spans="2:4" x14ac:dyDescent="0.25">
      <c r="B1015" s="149">
        <v>8174</v>
      </c>
      <c r="C1015" s="150" t="s">
        <v>1228</v>
      </c>
      <c r="D1015" s="147">
        <v>11570</v>
      </c>
    </row>
    <row r="1016" spans="2:4" x14ac:dyDescent="0.25">
      <c r="B1016" s="149">
        <v>8175</v>
      </c>
      <c r="C1016" s="150" t="s">
        <v>1229</v>
      </c>
      <c r="D1016" s="147">
        <v>8814</v>
      </c>
    </row>
    <row r="1017" spans="2:4" x14ac:dyDescent="0.25">
      <c r="B1017" s="149">
        <v>8177</v>
      </c>
      <c r="C1017" s="150" t="s">
        <v>1230</v>
      </c>
      <c r="D1017" s="147">
        <v>4002</v>
      </c>
    </row>
    <row r="1018" spans="2:4" x14ac:dyDescent="0.25">
      <c r="B1018" s="149">
        <v>8178</v>
      </c>
      <c r="C1018" s="150" t="s">
        <v>1231</v>
      </c>
      <c r="D1018" s="147">
        <v>2083</v>
      </c>
    </row>
    <row r="1019" spans="2:4" x14ac:dyDescent="0.25">
      <c r="B1019" s="149">
        <v>8179</v>
      </c>
      <c r="C1019" s="150" t="s">
        <v>1232</v>
      </c>
      <c r="D1019" s="147">
        <v>7473</v>
      </c>
    </row>
    <row r="1020" spans="2:4" x14ac:dyDescent="0.25">
      <c r="B1020" s="149">
        <v>8180</v>
      </c>
      <c r="C1020" s="150" t="s">
        <v>1233</v>
      </c>
      <c r="D1020" s="147">
        <v>3804</v>
      </c>
    </row>
    <row r="1021" spans="2:4" x14ac:dyDescent="0.25">
      <c r="B1021" s="149">
        <v>8181</v>
      </c>
      <c r="C1021" s="150" t="s">
        <v>1234</v>
      </c>
      <c r="D1021" s="147">
        <v>2464</v>
      </c>
    </row>
    <row r="1022" spans="2:4" x14ac:dyDescent="0.25">
      <c r="B1022" s="149">
        <v>8182</v>
      </c>
      <c r="C1022" s="150" t="s">
        <v>1235</v>
      </c>
      <c r="D1022" s="147">
        <v>1510</v>
      </c>
    </row>
    <row r="1023" spans="2:4" x14ac:dyDescent="0.25">
      <c r="B1023" s="149">
        <v>8183</v>
      </c>
      <c r="C1023" s="150" t="s">
        <v>1236</v>
      </c>
      <c r="D1023" s="147">
        <v>644</v>
      </c>
    </row>
    <row r="1024" spans="2:4" x14ac:dyDescent="0.25">
      <c r="B1024" s="149">
        <v>8185</v>
      </c>
      <c r="C1024" s="150" t="s">
        <v>1237</v>
      </c>
      <c r="D1024" s="147">
        <v>17200</v>
      </c>
    </row>
    <row r="1025" spans="2:4" x14ac:dyDescent="0.25">
      <c r="B1025" s="149">
        <v>8186</v>
      </c>
      <c r="C1025" s="150" t="s">
        <v>1238</v>
      </c>
      <c r="D1025" s="147">
        <v>33529</v>
      </c>
    </row>
    <row r="1026" spans="2:4" x14ac:dyDescent="0.25">
      <c r="B1026" s="149">
        <v>8187</v>
      </c>
      <c r="C1026" s="150" t="s">
        <v>1239</v>
      </c>
      <c r="D1026" s="147">
        <v>3346</v>
      </c>
    </row>
    <row r="1027" spans="2:4" x14ac:dyDescent="0.25">
      <c r="B1027" s="149">
        <v>8188</v>
      </c>
      <c r="C1027" s="150" t="s">
        <v>1240</v>
      </c>
      <c r="D1027" s="147">
        <v>3411</v>
      </c>
    </row>
    <row r="1028" spans="2:4" x14ac:dyDescent="0.25">
      <c r="B1028" s="149">
        <v>8189</v>
      </c>
      <c r="C1028" s="150" t="s">
        <v>1241</v>
      </c>
      <c r="D1028" s="147">
        <v>1501</v>
      </c>
    </row>
    <row r="1029" spans="2:4" x14ac:dyDescent="0.25">
      <c r="B1029" s="149">
        <v>8190</v>
      </c>
      <c r="C1029" s="150" t="s">
        <v>1242</v>
      </c>
      <c r="D1029" s="147">
        <v>1098</v>
      </c>
    </row>
    <row r="1030" spans="2:4" x14ac:dyDescent="0.25">
      <c r="B1030" s="149">
        <v>8191</v>
      </c>
      <c r="C1030" s="150" t="s">
        <v>1243</v>
      </c>
      <c r="D1030" s="147">
        <v>2868</v>
      </c>
    </row>
    <row r="1031" spans="2:4" x14ac:dyDescent="0.25">
      <c r="B1031" s="149">
        <v>8192</v>
      </c>
      <c r="C1031" s="150" t="s">
        <v>1244</v>
      </c>
      <c r="D1031" s="147">
        <v>1040</v>
      </c>
    </row>
    <row r="1032" spans="2:4" x14ac:dyDescent="0.25">
      <c r="B1032" s="149">
        <v>8193</v>
      </c>
      <c r="C1032" s="150" t="s">
        <v>1245</v>
      </c>
      <c r="D1032" s="147">
        <v>447</v>
      </c>
    </row>
    <row r="1033" spans="2:4" x14ac:dyDescent="0.25">
      <c r="B1033" s="149">
        <v>8195</v>
      </c>
      <c r="C1033" s="150" t="s">
        <v>1246</v>
      </c>
      <c r="D1033" s="147">
        <v>21182</v>
      </c>
    </row>
    <row r="1034" spans="2:4" x14ac:dyDescent="0.25">
      <c r="B1034" s="149">
        <v>8199</v>
      </c>
      <c r="C1034" s="150" t="s">
        <v>1247</v>
      </c>
      <c r="D1034" s="147">
        <v>13602</v>
      </c>
    </row>
    <row r="1035" spans="2:4" x14ac:dyDescent="0.25">
      <c r="B1035" s="149">
        <v>8202</v>
      </c>
      <c r="C1035" s="150" t="s">
        <v>1248</v>
      </c>
      <c r="D1035" s="147">
        <v>193375</v>
      </c>
    </row>
    <row r="1036" spans="2:4" x14ac:dyDescent="0.25">
      <c r="B1036" s="149">
        <v>8203</v>
      </c>
      <c r="C1036" s="150" t="s">
        <v>1249</v>
      </c>
      <c r="D1036" s="147">
        <v>14511</v>
      </c>
    </row>
    <row r="1037" spans="2:4" x14ac:dyDescent="0.25">
      <c r="B1037" s="149">
        <v>8204</v>
      </c>
      <c r="C1037" s="150" t="s">
        <v>1250</v>
      </c>
      <c r="D1037" s="147">
        <v>22000</v>
      </c>
    </row>
    <row r="1038" spans="2:4" x14ac:dyDescent="0.25">
      <c r="B1038" s="149">
        <v>8205</v>
      </c>
      <c r="C1038" s="150" t="s">
        <v>1251</v>
      </c>
      <c r="D1038" s="147">
        <v>134</v>
      </c>
    </row>
    <row r="1039" spans="2:4" x14ac:dyDescent="0.25">
      <c r="B1039" s="149">
        <v>8206</v>
      </c>
      <c r="C1039" s="150" t="s">
        <v>1252</v>
      </c>
      <c r="D1039" s="147">
        <v>22987</v>
      </c>
    </row>
    <row r="1040" spans="2:4" x14ac:dyDescent="0.25">
      <c r="B1040" s="149">
        <v>8207</v>
      </c>
      <c r="C1040" s="150" t="s">
        <v>1253</v>
      </c>
      <c r="D1040" s="147">
        <v>22610</v>
      </c>
    </row>
    <row r="1041" spans="2:4" x14ac:dyDescent="0.25">
      <c r="B1041" s="149">
        <v>8208</v>
      </c>
      <c r="C1041" s="150" t="s">
        <v>1254</v>
      </c>
      <c r="D1041" s="147">
        <v>45796</v>
      </c>
    </row>
    <row r="1042" spans="2:4" x14ac:dyDescent="0.25">
      <c r="B1042" s="149">
        <v>8209</v>
      </c>
      <c r="C1042" s="150" t="s">
        <v>1255</v>
      </c>
      <c r="D1042" s="147">
        <v>1012</v>
      </c>
    </row>
    <row r="1043" spans="2:4" x14ac:dyDescent="0.25">
      <c r="B1043" s="149">
        <v>8210</v>
      </c>
      <c r="C1043" s="150" t="s">
        <v>1256</v>
      </c>
      <c r="D1043" s="147">
        <v>8325</v>
      </c>
    </row>
    <row r="1044" spans="2:4" x14ac:dyDescent="0.25">
      <c r="B1044" s="149">
        <v>8211</v>
      </c>
      <c r="C1044" s="150" t="s">
        <v>1257</v>
      </c>
      <c r="D1044" s="147">
        <v>5406</v>
      </c>
    </row>
    <row r="1045" spans="2:4" x14ac:dyDescent="0.25">
      <c r="B1045" s="149">
        <v>8212</v>
      </c>
      <c r="C1045" s="150" t="s">
        <v>1258</v>
      </c>
      <c r="D1045" s="147">
        <v>16217</v>
      </c>
    </row>
    <row r="1046" spans="2:4" x14ac:dyDescent="0.25">
      <c r="B1046" s="149">
        <v>8213</v>
      </c>
      <c r="C1046" s="150" t="s">
        <v>1259</v>
      </c>
      <c r="D1046" s="147">
        <v>383</v>
      </c>
    </row>
    <row r="1047" spans="2:4" x14ac:dyDescent="0.25">
      <c r="B1047" s="149">
        <v>8216</v>
      </c>
      <c r="C1047" s="150" t="s">
        <v>1260</v>
      </c>
      <c r="D1047" s="147">
        <v>5772</v>
      </c>
    </row>
    <row r="1048" spans="2:4" x14ac:dyDescent="0.25">
      <c r="B1048" s="149">
        <v>8217</v>
      </c>
      <c r="C1048" s="150" t="s">
        <v>1261</v>
      </c>
      <c r="D1048" s="147">
        <v>685</v>
      </c>
    </row>
    <row r="1049" spans="2:4" x14ac:dyDescent="0.25">
      <c r="B1049" s="149">
        <v>8218</v>
      </c>
      <c r="C1049" s="150" t="s">
        <v>1262</v>
      </c>
      <c r="D1049" s="147">
        <v>1664</v>
      </c>
    </row>
    <row r="1050" spans="2:4" x14ac:dyDescent="0.25">
      <c r="B1050" s="149">
        <v>8219</v>
      </c>
      <c r="C1050" s="150" t="s">
        <v>1263</v>
      </c>
      <c r="D1050" s="147">
        <v>21693</v>
      </c>
    </row>
    <row r="1051" spans="2:4" x14ac:dyDescent="0.25">
      <c r="B1051" s="149">
        <v>8221</v>
      </c>
      <c r="C1051" s="150" t="s">
        <v>1264</v>
      </c>
      <c r="D1051" s="147">
        <v>2481</v>
      </c>
    </row>
    <row r="1052" spans="2:4" x14ac:dyDescent="0.25">
      <c r="B1052" s="149">
        <v>8222</v>
      </c>
      <c r="C1052" s="150" t="s">
        <v>1265</v>
      </c>
      <c r="D1052" s="147">
        <v>42007</v>
      </c>
    </row>
    <row r="1053" spans="2:4" x14ac:dyDescent="0.25">
      <c r="B1053" s="149">
        <v>8223</v>
      </c>
      <c r="C1053" s="150" t="s">
        <v>1266</v>
      </c>
      <c r="D1053" s="147">
        <v>15706</v>
      </c>
    </row>
    <row r="1054" spans="2:4" x14ac:dyDescent="0.25">
      <c r="B1054" s="149">
        <v>8224</v>
      </c>
      <c r="C1054" s="150" t="s">
        <v>1267</v>
      </c>
      <c r="D1054" s="147">
        <v>11269</v>
      </c>
    </row>
    <row r="1055" spans="2:4" x14ac:dyDescent="0.25">
      <c r="B1055" s="149">
        <v>8225</v>
      </c>
      <c r="C1055" s="150" t="s">
        <v>1268</v>
      </c>
      <c r="D1055" s="147">
        <v>5117</v>
      </c>
    </row>
    <row r="1056" spans="2:4" x14ac:dyDescent="0.25">
      <c r="B1056" s="149">
        <v>8227</v>
      </c>
      <c r="C1056" s="150" t="s">
        <v>1269</v>
      </c>
      <c r="D1056" s="147">
        <v>833</v>
      </c>
    </row>
    <row r="1057" spans="2:4" x14ac:dyDescent="0.25">
      <c r="B1057" s="149">
        <v>8228</v>
      </c>
      <c r="C1057" s="150" t="s">
        <v>1270</v>
      </c>
      <c r="D1057" s="147">
        <v>51942</v>
      </c>
    </row>
    <row r="1058" spans="2:4" x14ac:dyDescent="0.25">
      <c r="B1058" s="149">
        <v>8229</v>
      </c>
      <c r="C1058" s="150" t="s">
        <v>1271</v>
      </c>
      <c r="D1058" s="147">
        <v>299</v>
      </c>
    </row>
    <row r="1059" spans="2:4" x14ac:dyDescent="0.25">
      <c r="B1059" s="149">
        <v>8230</v>
      </c>
      <c r="C1059" s="150" t="s">
        <v>1272</v>
      </c>
      <c r="D1059" s="147">
        <v>15327</v>
      </c>
    </row>
    <row r="1060" spans="2:4" x14ac:dyDescent="0.25">
      <c r="B1060" s="149">
        <v>8231</v>
      </c>
      <c r="C1060" s="150" t="s">
        <v>1273</v>
      </c>
      <c r="D1060" s="147">
        <v>2500</v>
      </c>
    </row>
    <row r="1061" spans="2:4" x14ac:dyDescent="0.25">
      <c r="B1061" s="149">
        <v>8232</v>
      </c>
      <c r="C1061" s="150" t="s">
        <v>1274</v>
      </c>
      <c r="D1061" s="147">
        <v>6129</v>
      </c>
    </row>
    <row r="1062" spans="2:4" x14ac:dyDescent="0.25">
      <c r="B1062" s="149">
        <v>8233</v>
      </c>
      <c r="C1062" s="150" t="s">
        <v>1275</v>
      </c>
      <c r="D1062" s="147">
        <v>10537</v>
      </c>
    </row>
    <row r="1063" spans="2:4" x14ac:dyDescent="0.25">
      <c r="B1063" s="149">
        <v>8235</v>
      </c>
      <c r="C1063" s="150" t="s">
        <v>1276</v>
      </c>
      <c r="D1063" s="147">
        <v>7078</v>
      </c>
    </row>
    <row r="1064" spans="2:4" x14ac:dyDescent="0.25">
      <c r="B1064" s="149">
        <v>8244</v>
      </c>
      <c r="C1064" s="150" t="s">
        <v>1277</v>
      </c>
      <c r="D1064" s="147">
        <v>412900</v>
      </c>
    </row>
    <row r="1065" spans="2:4" x14ac:dyDescent="0.25">
      <c r="B1065" s="149">
        <v>8245</v>
      </c>
      <c r="C1065" s="150" t="s">
        <v>1278</v>
      </c>
      <c r="D1065" s="147">
        <v>1050947</v>
      </c>
    </row>
    <row r="1066" spans="2:4" x14ac:dyDescent="0.25">
      <c r="B1066" s="149">
        <v>8246</v>
      </c>
      <c r="C1066" s="150" t="s">
        <v>1279</v>
      </c>
      <c r="D1066" s="147">
        <v>345299</v>
      </c>
    </row>
    <row r="1067" spans="2:4" x14ac:dyDescent="0.25">
      <c r="B1067" s="149">
        <v>8247</v>
      </c>
      <c r="C1067" s="150" t="s">
        <v>1280</v>
      </c>
      <c r="D1067" s="147">
        <v>78540</v>
      </c>
    </row>
    <row r="1068" spans="2:4" x14ac:dyDescent="0.25">
      <c r="B1068" s="149">
        <v>8248</v>
      </c>
      <c r="C1068" s="150" t="s">
        <v>1281</v>
      </c>
      <c r="D1068" s="147">
        <v>154700</v>
      </c>
    </row>
    <row r="1069" spans="2:4" x14ac:dyDescent="0.25">
      <c r="B1069" s="149">
        <v>8249</v>
      </c>
      <c r="C1069" s="150" t="s">
        <v>1282</v>
      </c>
      <c r="D1069" s="147">
        <v>359072</v>
      </c>
    </row>
    <row r="1070" spans="2:4" x14ac:dyDescent="0.25">
      <c r="B1070" s="149">
        <v>8250</v>
      </c>
      <c r="C1070" s="150" t="s">
        <v>1283</v>
      </c>
      <c r="D1070" s="147">
        <v>308465</v>
      </c>
    </row>
    <row r="1071" spans="2:4" x14ac:dyDescent="0.25">
      <c r="B1071" s="149">
        <v>8253</v>
      </c>
      <c r="C1071" s="150" t="s">
        <v>1284</v>
      </c>
      <c r="D1071" s="147">
        <v>134390</v>
      </c>
    </row>
    <row r="1072" spans="2:4" x14ac:dyDescent="0.25">
      <c r="B1072" s="149">
        <v>8254</v>
      </c>
      <c r="C1072" s="150" t="s">
        <v>1285</v>
      </c>
      <c r="D1072" s="147">
        <v>15060</v>
      </c>
    </row>
    <row r="1073" spans="2:4" x14ac:dyDescent="0.25">
      <c r="B1073" s="149">
        <v>8256</v>
      </c>
      <c r="C1073" s="150" t="s">
        <v>1286</v>
      </c>
      <c r="D1073" s="147">
        <v>92000</v>
      </c>
    </row>
    <row r="1074" spans="2:4" x14ac:dyDescent="0.25">
      <c r="B1074" s="149">
        <v>8258</v>
      </c>
      <c r="C1074" s="150" t="s">
        <v>1287</v>
      </c>
      <c r="D1074" s="147">
        <v>38900</v>
      </c>
    </row>
    <row r="1075" spans="2:4" x14ac:dyDescent="0.25">
      <c r="B1075" s="149">
        <v>8259</v>
      </c>
      <c r="C1075" s="150" t="s">
        <v>1288</v>
      </c>
      <c r="D1075" s="147">
        <v>10211</v>
      </c>
    </row>
    <row r="1076" spans="2:4" x14ac:dyDescent="0.25">
      <c r="B1076" s="149">
        <v>8260</v>
      </c>
      <c r="C1076" s="150" t="s">
        <v>1289</v>
      </c>
      <c r="D1076" s="147">
        <v>3308</v>
      </c>
    </row>
    <row r="1077" spans="2:4" x14ac:dyDescent="0.25">
      <c r="B1077" s="149">
        <v>8262</v>
      </c>
      <c r="C1077" s="150" t="s">
        <v>1290</v>
      </c>
      <c r="D1077" s="147">
        <v>85000</v>
      </c>
    </row>
    <row r="1078" spans="2:4" x14ac:dyDescent="0.25">
      <c r="B1078" s="149">
        <v>8270</v>
      </c>
      <c r="C1078" s="150" t="s">
        <v>1291</v>
      </c>
      <c r="D1078" s="147">
        <v>7140</v>
      </c>
    </row>
    <row r="1079" spans="2:4" x14ac:dyDescent="0.25">
      <c r="B1079" s="149">
        <v>8271</v>
      </c>
      <c r="C1079" s="150" t="s">
        <v>1292</v>
      </c>
      <c r="D1079" s="147">
        <v>9596</v>
      </c>
    </row>
    <row r="1080" spans="2:4" x14ac:dyDescent="0.25">
      <c r="B1080" s="149">
        <v>8276</v>
      </c>
      <c r="C1080" s="150" t="s">
        <v>1293</v>
      </c>
      <c r="D1080" s="147">
        <v>71400</v>
      </c>
    </row>
    <row r="1081" spans="2:4" x14ac:dyDescent="0.25">
      <c r="B1081" s="149">
        <v>8277</v>
      </c>
      <c r="C1081" s="150" t="s">
        <v>1294</v>
      </c>
      <c r="D1081" s="147">
        <v>22967</v>
      </c>
    </row>
    <row r="1082" spans="2:4" x14ac:dyDescent="0.25">
      <c r="B1082" s="149">
        <v>8278</v>
      </c>
      <c r="C1082" s="150" t="s">
        <v>1295</v>
      </c>
      <c r="D1082" s="147">
        <v>14280</v>
      </c>
    </row>
    <row r="1083" spans="2:4" x14ac:dyDescent="0.25">
      <c r="B1083" s="149">
        <v>8292</v>
      </c>
      <c r="C1083" s="150" t="s">
        <v>1296</v>
      </c>
      <c r="D1083" s="147">
        <v>219266</v>
      </c>
    </row>
    <row r="1084" spans="2:4" x14ac:dyDescent="0.25">
      <c r="B1084" s="149">
        <v>8293</v>
      </c>
      <c r="C1084" s="150" t="s">
        <v>1297</v>
      </c>
      <c r="D1084" s="147">
        <v>65000</v>
      </c>
    </row>
    <row r="1085" spans="2:4" x14ac:dyDescent="0.25">
      <c r="B1085" s="149">
        <v>8294</v>
      </c>
      <c r="C1085" s="150" t="s">
        <v>1298</v>
      </c>
      <c r="D1085" s="147">
        <v>21153</v>
      </c>
    </row>
    <row r="1086" spans="2:4" x14ac:dyDescent="0.25">
      <c r="B1086" s="149">
        <v>8295</v>
      </c>
      <c r="C1086" s="150" t="s">
        <v>1299</v>
      </c>
      <c r="D1086" s="147">
        <v>24500</v>
      </c>
    </row>
    <row r="1087" spans="2:4" x14ac:dyDescent="0.25">
      <c r="B1087" s="149">
        <v>8297</v>
      </c>
      <c r="C1087" s="150" t="s">
        <v>1300</v>
      </c>
      <c r="D1087" s="147">
        <v>242000</v>
      </c>
    </row>
    <row r="1088" spans="2:4" x14ac:dyDescent="0.25">
      <c r="B1088" s="149">
        <v>8298</v>
      </c>
      <c r="C1088" s="150" t="s">
        <v>1301</v>
      </c>
      <c r="D1088" s="147">
        <v>89250</v>
      </c>
    </row>
    <row r="1089" spans="2:4" x14ac:dyDescent="0.25">
      <c r="B1089" s="149">
        <v>8299</v>
      </c>
      <c r="C1089" s="150" t="s">
        <v>1302</v>
      </c>
      <c r="D1089" s="147">
        <v>85999</v>
      </c>
    </row>
    <row r="1090" spans="2:4" x14ac:dyDescent="0.25">
      <c r="B1090" s="149">
        <v>8300</v>
      </c>
      <c r="C1090" s="150" t="s">
        <v>1303</v>
      </c>
      <c r="D1090" s="147">
        <v>123999</v>
      </c>
    </row>
    <row r="1091" spans="2:4" x14ac:dyDescent="0.25">
      <c r="B1091" s="149">
        <v>8302</v>
      </c>
      <c r="C1091" s="150" t="s">
        <v>1304</v>
      </c>
      <c r="D1091" s="147">
        <v>23949</v>
      </c>
    </row>
    <row r="1092" spans="2:4" x14ac:dyDescent="0.25">
      <c r="B1092" s="149">
        <v>8303</v>
      </c>
      <c r="C1092" s="150" t="s">
        <v>1305</v>
      </c>
      <c r="D1092" s="147">
        <v>48582</v>
      </c>
    </row>
    <row r="1093" spans="2:4" x14ac:dyDescent="0.25">
      <c r="B1093" s="149">
        <v>8304</v>
      </c>
      <c r="C1093" s="150" t="s">
        <v>1306</v>
      </c>
      <c r="D1093" s="147">
        <v>1883821</v>
      </c>
    </row>
    <row r="1094" spans="2:4" x14ac:dyDescent="0.25">
      <c r="B1094" s="149">
        <v>8306</v>
      </c>
      <c r="C1094" s="150" t="s">
        <v>1307</v>
      </c>
      <c r="D1094" s="147">
        <v>110900</v>
      </c>
    </row>
    <row r="1095" spans="2:4" x14ac:dyDescent="0.25">
      <c r="B1095" s="149">
        <v>8307</v>
      </c>
      <c r="C1095" s="150" t="s">
        <v>1308</v>
      </c>
      <c r="D1095" s="147">
        <v>2351</v>
      </c>
    </row>
    <row r="1096" spans="2:4" x14ac:dyDescent="0.25">
      <c r="B1096" s="149">
        <v>8308</v>
      </c>
      <c r="C1096" s="150" t="s">
        <v>1309</v>
      </c>
      <c r="D1096" s="147">
        <v>30226</v>
      </c>
    </row>
    <row r="1097" spans="2:4" x14ac:dyDescent="0.25">
      <c r="B1097" s="149">
        <v>8309</v>
      </c>
      <c r="C1097" s="150" t="s">
        <v>1310</v>
      </c>
      <c r="D1097" s="147">
        <v>5578</v>
      </c>
    </row>
    <row r="1098" spans="2:4" x14ac:dyDescent="0.25">
      <c r="B1098" s="149">
        <v>8313</v>
      </c>
      <c r="C1098" s="150" t="s">
        <v>1311</v>
      </c>
      <c r="D1098" s="147">
        <v>4504</v>
      </c>
    </row>
    <row r="1099" spans="2:4" x14ac:dyDescent="0.25">
      <c r="B1099" s="149">
        <v>8314</v>
      </c>
      <c r="C1099" s="150" t="s">
        <v>1312</v>
      </c>
      <c r="D1099" s="147">
        <v>23821</v>
      </c>
    </row>
    <row r="1100" spans="2:4" x14ac:dyDescent="0.25">
      <c r="B1100" s="149">
        <v>8315</v>
      </c>
      <c r="C1100" s="150" t="s">
        <v>1313</v>
      </c>
      <c r="D1100" s="147">
        <v>48899</v>
      </c>
    </row>
    <row r="1101" spans="2:4" x14ac:dyDescent="0.25">
      <c r="B1101" s="149">
        <v>8319</v>
      </c>
      <c r="C1101" s="150" t="s">
        <v>1314</v>
      </c>
      <c r="D1101" s="147">
        <v>2323</v>
      </c>
    </row>
    <row r="1102" spans="2:4" x14ac:dyDescent="0.25">
      <c r="B1102" s="149">
        <v>8320</v>
      </c>
      <c r="C1102" s="150" t="s">
        <v>1315</v>
      </c>
      <c r="D1102" s="147">
        <v>2687223</v>
      </c>
    </row>
    <row r="1103" spans="2:4" x14ac:dyDescent="0.25">
      <c r="B1103" s="149">
        <v>8321</v>
      </c>
      <c r="C1103" s="150" t="s">
        <v>1316</v>
      </c>
      <c r="D1103" s="147">
        <v>89574</v>
      </c>
    </row>
    <row r="1104" spans="2:4" x14ac:dyDescent="0.25">
      <c r="B1104" s="149">
        <v>8322</v>
      </c>
      <c r="C1104" s="150" t="s">
        <v>1317</v>
      </c>
      <c r="D1104" s="147">
        <v>2154</v>
      </c>
    </row>
    <row r="1105" spans="2:4" x14ac:dyDescent="0.25">
      <c r="B1105" s="149">
        <v>8324</v>
      </c>
      <c r="C1105" s="150" t="s">
        <v>1318</v>
      </c>
      <c r="D1105" s="147">
        <v>353025</v>
      </c>
    </row>
    <row r="1106" spans="2:4" x14ac:dyDescent="0.25">
      <c r="B1106" s="149">
        <v>8328</v>
      </c>
      <c r="C1106" s="150" t="s">
        <v>1319</v>
      </c>
      <c r="D1106" s="147">
        <v>1000</v>
      </c>
    </row>
    <row r="1107" spans="2:4" x14ac:dyDescent="0.25">
      <c r="B1107" s="149">
        <v>8329</v>
      </c>
      <c r="C1107" s="150" t="s">
        <v>1320</v>
      </c>
      <c r="D1107" s="147">
        <v>5712</v>
      </c>
    </row>
    <row r="1108" spans="2:4" x14ac:dyDescent="0.25">
      <c r="B1108" s="149">
        <v>8330</v>
      </c>
      <c r="C1108" s="150" t="s">
        <v>1321</v>
      </c>
      <c r="D1108" s="147">
        <v>160575</v>
      </c>
    </row>
    <row r="1109" spans="2:4" x14ac:dyDescent="0.25">
      <c r="B1109" s="149">
        <v>8331</v>
      </c>
      <c r="C1109" s="150" t="s">
        <v>1322</v>
      </c>
      <c r="D1109" s="147">
        <v>47124</v>
      </c>
    </row>
    <row r="1110" spans="2:4" x14ac:dyDescent="0.25">
      <c r="B1110" s="149">
        <v>8334</v>
      </c>
      <c r="C1110" s="150" t="s">
        <v>1323</v>
      </c>
      <c r="D1110" s="147">
        <v>8330</v>
      </c>
    </row>
    <row r="1111" spans="2:4" x14ac:dyDescent="0.25">
      <c r="B1111" s="149">
        <v>8340</v>
      </c>
      <c r="C1111" s="150" t="s">
        <v>1324</v>
      </c>
      <c r="D1111" s="147">
        <v>9002</v>
      </c>
    </row>
    <row r="1112" spans="2:4" x14ac:dyDescent="0.25">
      <c r="B1112" s="149">
        <v>8357</v>
      </c>
      <c r="C1112" s="150" t="s">
        <v>1325</v>
      </c>
      <c r="D1112" s="147">
        <v>4522</v>
      </c>
    </row>
    <row r="1113" spans="2:4" x14ac:dyDescent="0.25">
      <c r="B1113" s="149">
        <v>8358</v>
      </c>
      <c r="C1113" s="150" t="s">
        <v>1326</v>
      </c>
      <c r="D1113" s="147">
        <v>166600</v>
      </c>
    </row>
    <row r="1114" spans="2:4" x14ac:dyDescent="0.25">
      <c r="B1114" s="149">
        <v>8359</v>
      </c>
      <c r="C1114" s="150" t="s">
        <v>1327</v>
      </c>
      <c r="D1114" s="147">
        <v>2059</v>
      </c>
    </row>
    <row r="1115" spans="2:4" x14ac:dyDescent="0.25">
      <c r="B1115" s="149">
        <v>8362</v>
      </c>
      <c r="C1115" s="150" t="s">
        <v>1328</v>
      </c>
      <c r="D1115" s="147">
        <v>1380172</v>
      </c>
    </row>
    <row r="1116" spans="2:4" x14ac:dyDescent="0.25">
      <c r="B1116" s="149">
        <v>8364</v>
      </c>
      <c r="C1116" s="150" t="s">
        <v>1329</v>
      </c>
      <c r="D1116" s="147">
        <v>13875</v>
      </c>
    </row>
    <row r="1117" spans="2:4" x14ac:dyDescent="0.25">
      <c r="B1117" s="149">
        <v>8365</v>
      </c>
      <c r="C1117" s="150" t="s">
        <v>1330</v>
      </c>
      <c r="D1117" s="147">
        <v>14280</v>
      </c>
    </row>
    <row r="1118" spans="2:4" x14ac:dyDescent="0.25">
      <c r="B1118" s="149">
        <v>8366</v>
      </c>
      <c r="C1118" s="150" t="s">
        <v>1331</v>
      </c>
      <c r="D1118" s="147">
        <v>19635</v>
      </c>
    </row>
    <row r="1119" spans="2:4" x14ac:dyDescent="0.25">
      <c r="B1119" s="149">
        <v>8367</v>
      </c>
      <c r="C1119" s="150" t="s">
        <v>1332</v>
      </c>
      <c r="D1119" s="147">
        <v>27370</v>
      </c>
    </row>
    <row r="1120" spans="2:4" x14ac:dyDescent="0.25">
      <c r="B1120" s="149">
        <v>8369</v>
      </c>
      <c r="C1120" s="150" t="s">
        <v>1333</v>
      </c>
      <c r="D1120" s="147">
        <v>33915</v>
      </c>
    </row>
    <row r="1121" spans="2:4" x14ac:dyDescent="0.25">
      <c r="B1121" s="149">
        <v>8370</v>
      </c>
      <c r="C1121" s="150" t="s">
        <v>1334</v>
      </c>
      <c r="D1121" s="147">
        <v>33915</v>
      </c>
    </row>
    <row r="1122" spans="2:4" x14ac:dyDescent="0.25">
      <c r="B1122" s="149">
        <v>8404</v>
      </c>
      <c r="C1122" s="150" t="s">
        <v>1335</v>
      </c>
      <c r="D1122" s="147">
        <v>68923</v>
      </c>
    </row>
    <row r="1123" spans="2:4" x14ac:dyDescent="0.25">
      <c r="B1123" s="149">
        <v>8430</v>
      </c>
      <c r="C1123" s="150" t="s">
        <v>1336</v>
      </c>
      <c r="D1123" s="147">
        <v>44954279</v>
      </c>
    </row>
    <row r="1124" spans="2:4" x14ac:dyDescent="0.25">
      <c r="B1124" s="149">
        <v>8431</v>
      </c>
      <c r="C1124" s="150" t="s">
        <v>1337</v>
      </c>
      <c r="D1124" s="147">
        <v>46752450</v>
      </c>
    </row>
    <row r="1125" spans="2:4" x14ac:dyDescent="0.25">
      <c r="B1125" s="149">
        <v>8432</v>
      </c>
      <c r="C1125" s="150" t="s">
        <v>1338</v>
      </c>
      <c r="D1125" s="147">
        <v>480317</v>
      </c>
    </row>
    <row r="1126" spans="2:4" x14ac:dyDescent="0.25">
      <c r="B1126" s="149">
        <v>8434</v>
      </c>
      <c r="C1126" s="150" t="s">
        <v>1339</v>
      </c>
      <c r="D1126" s="147">
        <v>629796</v>
      </c>
    </row>
    <row r="1127" spans="2:4" x14ac:dyDescent="0.25">
      <c r="B1127" s="149">
        <v>8435</v>
      </c>
      <c r="C1127" s="150" t="s">
        <v>1340</v>
      </c>
      <c r="D1127" s="147">
        <v>521579</v>
      </c>
    </row>
    <row r="1128" spans="2:4" x14ac:dyDescent="0.25">
      <c r="B1128" s="149">
        <v>8436</v>
      </c>
      <c r="C1128" s="150" t="s">
        <v>1341</v>
      </c>
      <c r="D1128" s="147">
        <v>841823</v>
      </c>
    </row>
    <row r="1129" spans="2:4" x14ac:dyDescent="0.25">
      <c r="B1129" s="149">
        <v>8437</v>
      </c>
      <c r="C1129" s="150" t="s">
        <v>1342</v>
      </c>
      <c r="D1129" s="147">
        <v>608643</v>
      </c>
    </row>
    <row r="1130" spans="2:4" x14ac:dyDescent="0.25">
      <c r="B1130" s="149">
        <v>8438</v>
      </c>
      <c r="C1130" s="150" t="s">
        <v>1343</v>
      </c>
      <c r="D1130" s="147">
        <v>885932</v>
      </c>
    </row>
    <row r="1131" spans="2:4" x14ac:dyDescent="0.25">
      <c r="B1131" s="149">
        <v>8440</v>
      </c>
      <c r="C1131" s="150" t="s">
        <v>1344</v>
      </c>
      <c r="D1131" s="147">
        <v>1091069</v>
      </c>
    </row>
    <row r="1132" spans="2:4" x14ac:dyDescent="0.25">
      <c r="B1132" s="149">
        <v>8441</v>
      </c>
      <c r="C1132" s="150" t="s">
        <v>1345</v>
      </c>
      <c r="D1132" s="147">
        <v>1172401</v>
      </c>
    </row>
    <row r="1133" spans="2:4" x14ac:dyDescent="0.25">
      <c r="B1133" s="149">
        <v>8442</v>
      </c>
      <c r="C1133" s="150" t="s">
        <v>1346</v>
      </c>
      <c r="D1133" s="147">
        <v>1322246</v>
      </c>
    </row>
    <row r="1134" spans="2:4" x14ac:dyDescent="0.25">
      <c r="B1134" s="149">
        <v>8443</v>
      </c>
      <c r="C1134" s="150" t="s">
        <v>1347</v>
      </c>
      <c r="D1134" s="147">
        <v>1299109</v>
      </c>
    </row>
    <row r="1135" spans="2:4" x14ac:dyDescent="0.25">
      <c r="B1135" s="149">
        <v>8444</v>
      </c>
      <c r="C1135" s="150" t="s">
        <v>1348</v>
      </c>
      <c r="D1135" s="147">
        <v>8544379</v>
      </c>
    </row>
    <row r="1136" spans="2:4" x14ac:dyDescent="0.25">
      <c r="B1136" s="149">
        <v>8445</v>
      </c>
      <c r="C1136" s="150" t="s">
        <v>1349</v>
      </c>
      <c r="D1136" s="147">
        <v>4157058</v>
      </c>
    </row>
    <row r="1137" spans="2:4" x14ac:dyDescent="0.25">
      <c r="B1137" s="149">
        <v>8447</v>
      </c>
      <c r="C1137" s="150" t="s">
        <v>1350</v>
      </c>
      <c r="D1137" s="147">
        <v>9180551</v>
      </c>
    </row>
    <row r="1138" spans="2:4" x14ac:dyDescent="0.25">
      <c r="B1138" s="149">
        <v>8448</v>
      </c>
      <c r="C1138" s="150" t="s">
        <v>1351</v>
      </c>
      <c r="D1138" s="147">
        <v>5158111</v>
      </c>
    </row>
    <row r="1139" spans="2:4" x14ac:dyDescent="0.25">
      <c r="B1139" s="149">
        <v>8449</v>
      </c>
      <c r="C1139" s="150" t="s">
        <v>1352</v>
      </c>
      <c r="D1139" s="147">
        <v>18465326</v>
      </c>
    </row>
    <row r="1140" spans="2:4" x14ac:dyDescent="0.25">
      <c r="B1140" s="149">
        <v>8450</v>
      </c>
      <c r="C1140" s="150" t="s">
        <v>1353</v>
      </c>
      <c r="D1140" s="147">
        <v>20311859</v>
      </c>
    </row>
    <row r="1141" spans="2:4" x14ac:dyDescent="0.25">
      <c r="B1141" s="149">
        <v>8451</v>
      </c>
      <c r="C1141" s="150" t="s">
        <v>1354</v>
      </c>
      <c r="D1141" s="147">
        <v>20184535</v>
      </c>
    </row>
    <row r="1142" spans="2:4" x14ac:dyDescent="0.25">
      <c r="B1142" s="149">
        <v>8452</v>
      </c>
      <c r="C1142" s="150" t="s">
        <v>1355</v>
      </c>
      <c r="D1142" s="147">
        <v>22918463</v>
      </c>
    </row>
    <row r="1143" spans="2:4" x14ac:dyDescent="0.25">
      <c r="B1143" s="149">
        <v>8453</v>
      </c>
      <c r="C1143" s="150" t="s">
        <v>1356</v>
      </c>
      <c r="D1143" s="147">
        <v>15026911</v>
      </c>
    </row>
    <row r="1144" spans="2:4" x14ac:dyDescent="0.25">
      <c r="B1144" s="149">
        <v>8454</v>
      </c>
      <c r="C1144" s="150" t="s">
        <v>1357</v>
      </c>
      <c r="D1144" s="147">
        <v>16028705</v>
      </c>
    </row>
    <row r="1145" spans="2:4" x14ac:dyDescent="0.25">
      <c r="B1145" s="149">
        <v>8455</v>
      </c>
      <c r="C1145" s="150" t="s">
        <v>1358</v>
      </c>
      <c r="D1145" s="147">
        <v>21250961</v>
      </c>
    </row>
    <row r="1146" spans="2:4" x14ac:dyDescent="0.25">
      <c r="B1146" s="149">
        <v>8456</v>
      </c>
      <c r="C1146" s="150" t="s">
        <v>1359</v>
      </c>
      <c r="D1146" s="147">
        <v>22743957</v>
      </c>
    </row>
    <row r="1147" spans="2:4" x14ac:dyDescent="0.25">
      <c r="B1147" s="149">
        <v>8457</v>
      </c>
      <c r="C1147" s="150" t="s">
        <v>1360</v>
      </c>
      <c r="D1147" s="147">
        <v>26318100</v>
      </c>
    </row>
    <row r="1148" spans="2:4" x14ac:dyDescent="0.25">
      <c r="B1148" s="149">
        <v>8460</v>
      </c>
      <c r="C1148" s="150" t="s">
        <v>1361</v>
      </c>
      <c r="D1148" s="147">
        <v>5415</v>
      </c>
    </row>
    <row r="1149" spans="2:4" x14ac:dyDescent="0.25">
      <c r="B1149" s="149">
        <v>8461</v>
      </c>
      <c r="C1149" s="150" t="s">
        <v>1362</v>
      </c>
      <c r="D1149" s="147">
        <v>14637</v>
      </c>
    </row>
    <row r="1150" spans="2:4" x14ac:dyDescent="0.25">
      <c r="B1150" s="149">
        <v>8462</v>
      </c>
      <c r="C1150" s="150" t="s">
        <v>1363</v>
      </c>
      <c r="D1150" s="147">
        <v>362522</v>
      </c>
    </row>
    <row r="1151" spans="2:4" x14ac:dyDescent="0.25">
      <c r="B1151" s="149">
        <v>8463</v>
      </c>
      <c r="C1151" s="150" t="s">
        <v>1364</v>
      </c>
      <c r="D1151" s="147">
        <v>746238</v>
      </c>
    </row>
    <row r="1152" spans="2:4" x14ac:dyDescent="0.25">
      <c r="B1152" s="149">
        <v>8473</v>
      </c>
      <c r="C1152" s="150" t="s">
        <v>1365</v>
      </c>
      <c r="D1152" s="147">
        <v>1330</v>
      </c>
    </row>
    <row r="1153" spans="2:4" x14ac:dyDescent="0.25">
      <c r="B1153" s="149">
        <v>8474</v>
      </c>
      <c r="C1153" s="150" t="s">
        <v>1366</v>
      </c>
      <c r="D1153" s="147">
        <v>3213</v>
      </c>
    </row>
    <row r="1154" spans="2:4" x14ac:dyDescent="0.25">
      <c r="B1154" s="149">
        <v>8475</v>
      </c>
      <c r="C1154" s="150" t="s">
        <v>1367</v>
      </c>
      <c r="D1154" s="147">
        <v>3080</v>
      </c>
    </row>
    <row r="1155" spans="2:4" x14ac:dyDescent="0.25">
      <c r="B1155" s="149">
        <v>8476</v>
      </c>
      <c r="C1155" s="150" t="s">
        <v>1368</v>
      </c>
      <c r="D1155" s="147">
        <v>14875</v>
      </c>
    </row>
    <row r="1156" spans="2:4" x14ac:dyDescent="0.25">
      <c r="B1156" s="149">
        <v>8478</v>
      </c>
      <c r="C1156" s="150" t="s">
        <v>1369</v>
      </c>
      <c r="D1156" s="147">
        <v>23900</v>
      </c>
    </row>
    <row r="1157" spans="2:4" x14ac:dyDescent="0.25">
      <c r="B1157" s="149">
        <v>8479</v>
      </c>
      <c r="C1157" s="150" t="s">
        <v>1370</v>
      </c>
      <c r="D1157" s="147">
        <v>112</v>
      </c>
    </row>
    <row r="1158" spans="2:4" x14ac:dyDescent="0.25">
      <c r="B1158" s="149">
        <v>8480</v>
      </c>
      <c r="C1158" s="150" t="s">
        <v>1371</v>
      </c>
      <c r="D1158" s="147">
        <v>1090</v>
      </c>
    </row>
    <row r="1159" spans="2:4" x14ac:dyDescent="0.25">
      <c r="B1159" s="149">
        <v>8481</v>
      </c>
      <c r="C1159" s="150" t="s">
        <v>1372</v>
      </c>
      <c r="D1159" s="147">
        <v>80000</v>
      </c>
    </row>
    <row r="1160" spans="2:4" x14ac:dyDescent="0.25">
      <c r="B1160" s="149">
        <v>8482</v>
      </c>
      <c r="C1160" s="150" t="s">
        <v>1373</v>
      </c>
      <c r="D1160" s="147">
        <v>55000</v>
      </c>
    </row>
    <row r="1161" spans="2:4" x14ac:dyDescent="0.25">
      <c r="B1161" s="149">
        <v>8483</v>
      </c>
      <c r="C1161" s="150" t="s">
        <v>1374</v>
      </c>
      <c r="D1161" s="147">
        <v>169900</v>
      </c>
    </row>
    <row r="1162" spans="2:4" x14ac:dyDescent="0.25">
      <c r="B1162" s="149">
        <v>8486</v>
      </c>
      <c r="C1162" s="150" t="s">
        <v>1375</v>
      </c>
      <c r="D1162" s="147">
        <v>20468</v>
      </c>
    </row>
    <row r="1163" spans="2:4" x14ac:dyDescent="0.25">
      <c r="B1163" s="149">
        <v>8500</v>
      </c>
      <c r="C1163" s="150" t="s">
        <v>1376</v>
      </c>
      <c r="D1163" s="147">
        <v>110750</v>
      </c>
    </row>
    <row r="1164" spans="2:4" x14ac:dyDescent="0.25">
      <c r="B1164" s="149">
        <v>8501</v>
      </c>
      <c r="C1164" s="150" t="s">
        <v>1377</v>
      </c>
      <c r="D1164" s="147">
        <v>1198449</v>
      </c>
    </row>
    <row r="1165" spans="2:4" x14ac:dyDescent="0.25">
      <c r="B1165" s="149">
        <v>8502</v>
      </c>
      <c r="C1165" s="150" t="s">
        <v>1378</v>
      </c>
      <c r="D1165" s="147">
        <v>4403</v>
      </c>
    </row>
    <row r="1166" spans="2:4" x14ac:dyDescent="0.25">
      <c r="B1166" s="149">
        <v>8506</v>
      </c>
      <c r="C1166" s="150" t="s">
        <v>1379</v>
      </c>
      <c r="D1166" s="147">
        <v>112000</v>
      </c>
    </row>
    <row r="1167" spans="2:4" x14ac:dyDescent="0.25">
      <c r="B1167" s="149">
        <v>8508</v>
      </c>
      <c r="C1167" s="150" t="s">
        <v>1380</v>
      </c>
      <c r="D1167" s="147">
        <v>112000</v>
      </c>
    </row>
    <row r="1168" spans="2:4" x14ac:dyDescent="0.25">
      <c r="B1168" s="149">
        <v>8509</v>
      </c>
      <c r="C1168" s="150" t="s">
        <v>1381</v>
      </c>
      <c r="D1168" s="147">
        <v>112000</v>
      </c>
    </row>
    <row r="1169" spans="2:4" x14ac:dyDescent="0.25">
      <c r="B1169" s="149">
        <v>8511</v>
      </c>
      <c r="C1169" s="150" t="s">
        <v>1382</v>
      </c>
      <c r="D1169" s="147">
        <v>112000</v>
      </c>
    </row>
    <row r="1170" spans="2:4" x14ac:dyDescent="0.25">
      <c r="B1170" s="149">
        <v>8515</v>
      </c>
      <c r="C1170" s="150" t="s">
        <v>1383</v>
      </c>
      <c r="D1170" s="147">
        <v>10537</v>
      </c>
    </row>
    <row r="1171" spans="2:4" x14ac:dyDescent="0.25">
      <c r="B1171" s="149">
        <v>8516</v>
      </c>
      <c r="C1171" s="150" t="s">
        <v>1384</v>
      </c>
      <c r="D1171" s="147">
        <v>34722</v>
      </c>
    </row>
    <row r="1172" spans="2:4" x14ac:dyDescent="0.25">
      <c r="B1172" s="149">
        <v>8520</v>
      </c>
      <c r="C1172" s="150" t="s">
        <v>1385</v>
      </c>
      <c r="D1172" s="147">
        <v>1059</v>
      </c>
    </row>
    <row r="1173" spans="2:4" x14ac:dyDescent="0.25">
      <c r="B1173" s="149">
        <v>8522</v>
      </c>
      <c r="C1173" s="150" t="s">
        <v>1386</v>
      </c>
      <c r="D1173" s="147">
        <v>4289</v>
      </c>
    </row>
    <row r="1174" spans="2:4" x14ac:dyDescent="0.25">
      <c r="B1174" s="149">
        <v>8524</v>
      </c>
      <c r="C1174" s="150" t="s">
        <v>1387</v>
      </c>
      <c r="D1174" s="147">
        <v>36111</v>
      </c>
    </row>
    <row r="1175" spans="2:4" x14ac:dyDescent="0.25">
      <c r="B1175" s="149">
        <v>8525</v>
      </c>
      <c r="C1175" s="150" t="s">
        <v>1388</v>
      </c>
      <c r="D1175" s="147">
        <v>13090</v>
      </c>
    </row>
    <row r="1176" spans="2:4" x14ac:dyDescent="0.25">
      <c r="B1176" s="149">
        <v>8529</v>
      </c>
      <c r="C1176" s="150" t="s">
        <v>1389</v>
      </c>
      <c r="D1176" s="147">
        <v>60000</v>
      </c>
    </row>
    <row r="1177" spans="2:4" x14ac:dyDescent="0.25">
      <c r="B1177" s="149">
        <v>8530</v>
      </c>
      <c r="C1177" s="150" t="s">
        <v>1390</v>
      </c>
      <c r="D1177" s="147">
        <v>6800</v>
      </c>
    </row>
    <row r="1178" spans="2:4" x14ac:dyDescent="0.25">
      <c r="B1178" s="149">
        <v>8531</v>
      </c>
      <c r="C1178" s="150" t="s">
        <v>1391</v>
      </c>
      <c r="D1178" s="147">
        <v>19000</v>
      </c>
    </row>
    <row r="1179" spans="2:4" x14ac:dyDescent="0.25">
      <c r="B1179" s="149">
        <v>8539</v>
      </c>
      <c r="C1179" s="150" t="s">
        <v>1392</v>
      </c>
      <c r="D1179" s="147">
        <v>3341</v>
      </c>
    </row>
    <row r="1180" spans="2:4" x14ac:dyDescent="0.25">
      <c r="B1180" s="149">
        <v>8555</v>
      </c>
      <c r="C1180" s="150" t="s">
        <v>1393</v>
      </c>
      <c r="D1180" s="147">
        <v>1008</v>
      </c>
    </row>
    <row r="1181" spans="2:4" x14ac:dyDescent="0.25">
      <c r="B1181" s="149">
        <v>8560</v>
      </c>
      <c r="C1181" s="150" t="s">
        <v>1394</v>
      </c>
      <c r="D1181" s="147">
        <v>9250</v>
      </c>
    </row>
    <row r="1182" spans="2:4" x14ac:dyDescent="0.25">
      <c r="B1182" s="149">
        <v>8565</v>
      </c>
      <c r="C1182" s="150" t="s">
        <v>1395</v>
      </c>
      <c r="D1182" s="147">
        <v>6069</v>
      </c>
    </row>
    <row r="1183" spans="2:4" x14ac:dyDescent="0.25">
      <c r="B1183" s="149">
        <v>8566</v>
      </c>
      <c r="C1183" s="150" t="s">
        <v>1396</v>
      </c>
      <c r="D1183" s="147">
        <v>1590</v>
      </c>
    </row>
    <row r="1184" spans="2:4" x14ac:dyDescent="0.25">
      <c r="B1184" s="149">
        <v>8567</v>
      </c>
      <c r="C1184" s="150" t="s">
        <v>1397</v>
      </c>
      <c r="D1184" s="147">
        <v>53115</v>
      </c>
    </row>
    <row r="1185" spans="2:4" x14ac:dyDescent="0.25">
      <c r="B1185" s="149">
        <v>8570</v>
      </c>
      <c r="C1185" s="150" t="s">
        <v>1398</v>
      </c>
      <c r="D1185" s="147">
        <v>22868</v>
      </c>
    </row>
    <row r="1186" spans="2:4" x14ac:dyDescent="0.25">
      <c r="B1186" s="149">
        <v>8576</v>
      </c>
      <c r="C1186" s="150" t="s">
        <v>1399</v>
      </c>
      <c r="D1186" s="147">
        <v>81900</v>
      </c>
    </row>
    <row r="1187" spans="2:4" x14ac:dyDescent="0.25">
      <c r="B1187" s="149">
        <v>8577</v>
      </c>
      <c r="C1187" s="150" t="s">
        <v>1400</v>
      </c>
      <c r="D1187" s="147">
        <v>18668</v>
      </c>
    </row>
    <row r="1188" spans="2:4" x14ac:dyDescent="0.25">
      <c r="B1188" s="149">
        <v>8578</v>
      </c>
      <c r="C1188" s="150" t="s">
        <v>1401</v>
      </c>
      <c r="D1188" s="147">
        <v>3422</v>
      </c>
    </row>
    <row r="1189" spans="2:4" x14ac:dyDescent="0.25">
      <c r="B1189" s="149">
        <v>8579</v>
      </c>
      <c r="C1189" s="150" t="s">
        <v>1402</v>
      </c>
      <c r="D1189" s="147">
        <v>13665</v>
      </c>
    </row>
    <row r="1190" spans="2:4" x14ac:dyDescent="0.25">
      <c r="B1190" s="149">
        <v>8584</v>
      </c>
      <c r="C1190" s="150" t="s">
        <v>1403</v>
      </c>
      <c r="D1190" s="147">
        <v>119913</v>
      </c>
    </row>
    <row r="1191" spans="2:4" x14ac:dyDescent="0.25">
      <c r="B1191" s="149">
        <v>8586</v>
      </c>
      <c r="C1191" s="150" t="s">
        <v>1404</v>
      </c>
      <c r="D1191" s="147">
        <v>13221</v>
      </c>
    </row>
    <row r="1192" spans="2:4" x14ac:dyDescent="0.25">
      <c r="B1192" s="149">
        <v>8588</v>
      </c>
      <c r="C1192" s="150" t="s">
        <v>1405</v>
      </c>
      <c r="D1192" s="147">
        <v>5867</v>
      </c>
    </row>
    <row r="1193" spans="2:4" x14ac:dyDescent="0.25">
      <c r="B1193" s="149">
        <v>8634</v>
      </c>
      <c r="C1193" s="150" t="s">
        <v>1406</v>
      </c>
      <c r="D1193" s="147">
        <v>172172</v>
      </c>
    </row>
    <row r="1194" spans="2:4" x14ac:dyDescent="0.25">
      <c r="B1194" s="149">
        <v>8635</v>
      </c>
      <c r="C1194" s="150" t="s">
        <v>1407</v>
      </c>
      <c r="D1194" s="147">
        <v>2637</v>
      </c>
    </row>
    <row r="1195" spans="2:4" x14ac:dyDescent="0.25">
      <c r="B1195" s="149">
        <v>8636</v>
      </c>
      <c r="C1195" s="150" t="s">
        <v>1408</v>
      </c>
      <c r="D1195" s="147">
        <v>1108</v>
      </c>
    </row>
    <row r="1196" spans="2:4" x14ac:dyDescent="0.25">
      <c r="B1196" s="149">
        <v>8644</v>
      </c>
      <c r="C1196" s="150" t="s">
        <v>1409</v>
      </c>
      <c r="D1196" s="147">
        <v>138637</v>
      </c>
    </row>
    <row r="1197" spans="2:4" x14ac:dyDescent="0.25">
      <c r="B1197" s="149">
        <v>8645</v>
      </c>
      <c r="C1197" s="150" t="s">
        <v>1410</v>
      </c>
      <c r="D1197" s="147">
        <v>422900</v>
      </c>
    </row>
    <row r="1198" spans="2:4" x14ac:dyDescent="0.25">
      <c r="B1198" s="149">
        <v>8654</v>
      </c>
      <c r="C1198" s="150" t="s">
        <v>1411</v>
      </c>
      <c r="D1198" s="147">
        <v>3332</v>
      </c>
    </row>
    <row r="1199" spans="2:4" x14ac:dyDescent="0.25">
      <c r="B1199" s="149">
        <v>8666</v>
      </c>
      <c r="C1199" s="150" t="s">
        <v>1412</v>
      </c>
      <c r="D1199" s="147">
        <v>3987</v>
      </c>
    </row>
    <row r="1200" spans="2:4" x14ac:dyDescent="0.25">
      <c r="B1200" s="149">
        <v>8672</v>
      </c>
      <c r="C1200" s="150" t="s">
        <v>1413</v>
      </c>
      <c r="D1200" s="147">
        <v>3569</v>
      </c>
    </row>
    <row r="1201" spans="2:4" x14ac:dyDescent="0.25">
      <c r="B1201" s="149">
        <v>8674</v>
      </c>
      <c r="C1201" s="150" t="s">
        <v>1414</v>
      </c>
      <c r="D1201" s="147">
        <v>4522</v>
      </c>
    </row>
    <row r="1202" spans="2:4" x14ac:dyDescent="0.25">
      <c r="B1202" s="149">
        <v>8675</v>
      </c>
      <c r="C1202" s="150" t="s">
        <v>1415</v>
      </c>
      <c r="D1202" s="147">
        <v>28451</v>
      </c>
    </row>
    <row r="1203" spans="2:4" x14ac:dyDescent="0.25">
      <c r="B1203" s="149">
        <v>8676</v>
      </c>
      <c r="C1203" s="150" t="s">
        <v>1416</v>
      </c>
      <c r="D1203" s="147">
        <v>11000</v>
      </c>
    </row>
    <row r="1204" spans="2:4" x14ac:dyDescent="0.25">
      <c r="B1204" s="149">
        <v>8679</v>
      </c>
      <c r="C1204" s="150" t="s">
        <v>1417</v>
      </c>
      <c r="D1204" s="147">
        <v>48650</v>
      </c>
    </row>
    <row r="1205" spans="2:4" x14ac:dyDescent="0.25">
      <c r="B1205" s="149">
        <v>8688</v>
      </c>
      <c r="C1205" s="150" t="s">
        <v>1418</v>
      </c>
      <c r="D1205" s="147">
        <v>1000</v>
      </c>
    </row>
    <row r="1206" spans="2:4" x14ac:dyDescent="0.25">
      <c r="B1206" s="149">
        <v>8689</v>
      </c>
      <c r="C1206" s="150" t="s">
        <v>1419</v>
      </c>
      <c r="D1206" s="147">
        <v>106000</v>
      </c>
    </row>
    <row r="1207" spans="2:4" x14ac:dyDescent="0.25">
      <c r="B1207" s="149">
        <v>8690</v>
      </c>
      <c r="C1207" s="150" t="s">
        <v>1420</v>
      </c>
      <c r="D1207" s="147">
        <v>106000</v>
      </c>
    </row>
    <row r="1208" spans="2:4" x14ac:dyDescent="0.25">
      <c r="B1208" s="149">
        <v>8694</v>
      </c>
      <c r="C1208" s="150" t="s">
        <v>1421</v>
      </c>
      <c r="D1208" s="147">
        <v>3819</v>
      </c>
    </row>
    <row r="1209" spans="2:4" x14ac:dyDescent="0.25">
      <c r="B1209" s="149">
        <v>8695</v>
      </c>
      <c r="C1209" s="150" t="s">
        <v>1422</v>
      </c>
      <c r="D1209" s="147">
        <v>6059</v>
      </c>
    </row>
    <row r="1210" spans="2:4" x14ac:dyDescent="0.25">
      <c r="B1210" s="149">
        <v>8696</v>
      </c>
      <c r="C1210" s="150" t="s">
        <v>1423</v>
      </c>
      <c r="D1210" s="147">
        <v>9297</v>
      </c>
    </row>
    <row r="1211" spans="2:4" x14ac:dyDescent="0.25">
      <c r="B1211" s="149">
        <v>8698</v>
      </c>
      <c r="C1211" s="150" t="s">
        <v>1424</v>
      </c>
      <c r="D1211" s="147">
        <v>14637</v>
      </c>
    </row>
    <row r="1212" spans="2:4" x14ac:dyDescent="0.25">
      <c r="B1212" s="149">
        <v>8699</v>
      </c>
      <c r="C1212" s="150" t="s">
        <v>1425</v>
      </c>
      <c r="D1212" s="147">
        <v>22491</v>
      </c>
    </row>
    <row r="1213" spans="2:4" x14ac:dyDescent="0.25">
      <c r="B1213" s="149">
        <v>8700</v>
      </c>
      <c r="C1213" s="150" t="s">
        <v>1426</v>
      </c>
      <c r="D1213" s="147">
        <v>43804</v>
      </c>
    </row>
    <row r="1214" spans="2:4" x14ac:dyDescent="0.25">
      <c r="B1214" s="149">
        <v>8706</v>
      </c>
      <c r="C1214" s="150" t="s">
        <v>1427</v>
      </c>
      <c r="D1214" s="147">
        <v>6084</v>
      </c>
    </row>
    <row r="1215" spans="2:4" x14ac:dyDescent="0.25">
      <c r="B1215" s="149">
        <v>8708</v>
      </c>
      <c r="C1215" s="150" t="s">
        <v>1428</v>
      </c>
      <c r="D1215" s="147">
        <v>33046</v>
      </c>
    </row>
    <row r="1216" spans="2:4" x14ac:dyDescent="0.25">
      <c r="B1216" s="149">
        <v>8710</v>
      </c>
      <c r="C1216" s="150" t="s">
        <v>1429</v>
      </c>
      <c r="D1216" s="147">
        <v>57150</v>
      </c>
    </row>
    <row r="1217" spans="2:4" x14ac:dyDescent="0.25">
      <c r="B1217" s="149">
        <v>8712</v>
      </c>
      <c r="C1217" s="150" t="s">
        <v>1430</v>
      </c>
      <c r="D1217" s="147">
        <v>22400</v>
      </c>
    </row>
    <row r="1218" spans="2:4" x14ac:dyDescent="0.25">
      <c r="B1218" s="149">
        <v>8721</v>
      </c>
      <c r="C1218" s="150" t="s">
        <v>1431</v>
      </c>
      <c r="D1218" s="147">
        <v>62356</v>
      </c>
    </row>
    <row r="1219" spans="2:4" x14ac:dyDescent="0.25">
      <c r="B1219" s="149">
        <v>8722</v>
      </c>
      <c r="C1219" s="150" t="s">
        <v>1432</v>
      </c>
      <c r="D1219" s="147">
        <v>5737</v>
      </c>
    </row>
    <row r="1220" spans="2:4" x14ac:dyDescent="0.25">
      <c r="B1220" s="149">
        <v>8729</v>
      </c>
      <c r="C1220" s="150" t="s">
        <v>1433</v>
      </c>
      <c r="D1220" s="147">
        <v>5850</v>
      </c>
    </row>
    <row r="1221" spans="2:4" x14ac:dyDescent="0.25">
      <c r="B1221" s="149">
        <v>8731</v>
      </c>
      <c r="C1221" s="150" t="s">
        <v>1434</v>
      </c>
      <c r="D1221" s="147">
        <v>1162</v>
      </c>
    </row>
    <row r="1222" spans="2:4" x14ac:dyDescent="0.25">
      <c r="B1222" s="149">
        <v>8732</v>
      </c>
      <c r="C1222" s="150" t="s">
        <v>1435</v>
      </c>
      <c r="D1222" s="147">
        <v>11700</v>
      </c>
    </row>
    <row r="1223" spans="2:4" x14ac:dyDescent="0.25">
      <c r="B1223" s="149">
        <v>8734</v>
      </c>
      <c r="C1223" s="150" t="s">
        <v>1436</v>
      </c>
      <c r="D1223" s="147">
        <v>5700</v>
      </c>
    </row>
    <row r="1224" spans="2:4" x14ac:dyDescent="0.25">
      <c r="B1224" s="149">
        <v>8737</v>
      </c>
      <c r="C1224" s="150" t="s">
        <v>1437</v>
      </c>
      <c r="D1224" s="147">
        <v>63200</v>
      </c>
    </row>
    <row r="1225" spans="2:4" x14ac:dyDescent="0.25">
      <c r="B1225" s="149">
        <v>8738</v>
      </c>
      <c r="C1225" s="150" t="s">
        <v>1438</v>
      </c>
      <c r="D1225" s="147">
        <v>19159</v>
      </c>
    </row>
    <row r="1226" spans="2:4" x14ac:dyDescent="0.25">
      <c r="B1226" s="149">
        <v>8742</v>
      </c>
      <c r="C1226" s="150" t="s">
        <v>1439</v>
      </c>
      <c r="D1226" s="147">
        <v>23150</v>
      </c>
    </row>
    <row r="1227" spans="2:4" x14ac:dyDescent="0.25">
      <c r="B1227" s="149">
        <v>8743</v>
      </c>
      <c r="C1227" s="150" t="s">
        <v>1440</v>
      </c>
      <c r="D1227" s="147">
        <v>35280</v>
      </c>
    </row>
    <row r="1228" spans="2:4" x14ac:dyDescent="0.25">
      <c r="B1228" s="149">
        <v>8746</v>
      </c>
      <c r="C1228" s="150" t="s">
        <v>1441</v>
      </c>
      <c r="D1228" s="147">
        <v>45698</v>
      </c>
    </row>
    <row r="1229" spans="2:4" x14ac:dyDescent="0.25">
      <c r="B1229" s="149">
        <v>8749</v>
      </c>
      <c r="C1229" s="150" t="s">
        <v>1442</v>
      </c>
      <c r="D1229" s="147">
        <v>172010</v>
      </c>
    </row>
    <row r="1230" spans="2:4" x14ac:dyDescent="0.25">
      <c r="B1230" s="149">
        <v>8750</v>
      </c>
      <c r="C1230" s="150" t="s">
        <v>1443</v>
      </c>
      <c r="D1230" s="147">
        <v>34029</v>
      </c>
    </row>
    <row r="1231" spans="2:4" x14ac:dyDescent="0.25">
      <c r="B1231" s="149">
        <v>8752</v>
      </c>
      <c r="C1231" s="150" t="s">
        <v>1444</v>
      </c>
      <c r="D1231" s="147">
        <v>70974</v>
      </c>
    </row>
    <row r="1232" spans="2:4" x14ac:dyDescent="0.25">
      <c r="B1232" s="149">
        <v>8760</v>
      </c>
      <c r="C1232" s="150" t="s">
        <v>1445</v>
      </c>
      <c r="D1232" s="147">
        <v>8330</v>
      </c>
    </row>
    <row r="1233" spans="2:4" x14ac:dyDescent="0.25">
      <c r="B1233" s="149">
        <v>8768</v>
      </c>
      <c r="C1233" s="150" t="s">
        <v>1446</v>
      </c>
      <c r="D1233" s="147">
        <v>42095</v>
      </c>
    </row>
    <row r="1234" spans="2:4" x14ac:dyDescent="0.25">
      <c r="B1234" s="149">
        <v>8770</v>
      </c>
      <c r="C1234" s="150" t="s">
        <v>1447</v>
      </c>
      <c r="D1234" s="147">
        <v>61476</v>
      </c>
    </row>
    <row r="1235" spans="2:4" x14ac:dyDescent="0.25">
      <c r="B1235" s="149">
        <v>8771</v>
      </c>
      <c r="C1235" s="150" t="s">
        <v>1448</v>
      </c>
      <c r="D1235" s="147">
        <v>3516</v>
      </c>
    </row>
    <row r="1236" spans="2:4" x14ac:dyDescent="0.25">
      <c r="B1236" s="149">
        <v>8774</v>
      </c>
      <c r="C1236" s="150" t="s">
        <v>1449</v>
      </c>
      <c r="D1236" s="147">
        <v>234</v>
      </c>
    </row>
    <row r="1237" spans="2:4" x14ac:dyDescent="0.25">
      <c r="B1237" s="149">
        <v>8777</v>
      </c>
      <c r="C1237" s="150" t="s">
        <v>1450</v>
      </c>
      <c r="D1237" s="147">
        <v>2956</v>
      </c>
    </row>
    <row r="1238" spans="2:4" x14ac:dyDescent="0.25">
      <c r="B1238" s="149">
        <v>8779</v>
      </c>
      <c r="C1238" s="150" t="s">
        <v>1451</v>
      </c>
      <c r="D1238" s="147">
        <v>2950</v>
      </c>
    </row>
    <row r="1239" spans="2:4" x14ac:dyDescent="0.25">
      <c r="B1239" s="149">
        <v>8789</v>
      </c>
      <c r="C1239" s="150" t="s">
        <v>1452</v>
      </c>
      <c r="D1239" s="147">
        <v>15660</v>
      </c>
    </row>
    <row r="1240" spans="2:4" x14ac:dyDescent="0.25">
      <c r="B1240" s="149">
        <v>8790</v>
      </c>
      <c r="C1240" s="150" t="s">
        <v>1453</v>
      </c>
      <c r="D1240" s="147">
        <v>187695</v>
      </c>
    </row>
    <row r="1241" spans="2:4" x14ac:dyDescent="0.25">
      <c r="B1241" s="149">
        <v>8794</v>
      </c>
      <c r="C1241" s="150" t="s">
        <v>1454</v>
      </c>
      <c r="D1241" s="147">
        <v>89250</v>
      </c>
    </row>
    <row r="1242" spans="2:4" x14ac:dyDescent="0.25">
      <c r="B1242" s="149">
        <v>8844</v>
      </c>
      <c r="C1242" s="150" t="s">
        <v>1455</v>
      </c>
      <c r="D1242" s="147">
        <v>4862</v>
      </c>
    </row>
    <row r="1243" spans="2:4" x14ac:dyDescent="0.25">
      <c r="B1243" s="149">
        <v>8845</v>
      </c>
      <c r="C1243" s="150" t="s">
        <v>1456</v>
      </c>
      <c r="D1243" s="147">
        <v>106000</v>
      </c>
    </row>
    <row r="1244" spans="2:4" x14ac:dyDescent="0.25">
      <c r="B1244" s="149">
        <v>8846</v>
      </c>
      <c r="C1244" s="150" t="s">
        <v>1457</v>
      </c>
      <c r="D1244" s="147">
        <v>124950</v>
      </c>
    </row>
    <row r="1245" spans="2:4" x14ac:dyDescent="0.25">
      <c r="B1245" s="149">
        <v>8854</v>
      </c>
      <c r="C1245" s="150" t="s">
        <v>1458</v>
      </c>
      <c r="D1245" s="147">
        <v>3993436</v>
      </c>
    </row>
    <row r="1246" spans="2:4" x14ac:dyDescent="0.25">
      <c r="B1246" s="149">
        <v>8855</v>
      </c>
      <c r="C1246" s="150" t="s">
        <v>1459</v>
      </c>
      <c r="D1246" s="147">
        <v>2012</v>
      </c>
    </row>
    <row r="1247" spans="2:4" x14ac:dyDescent="0.25">
      <c r="B1247" s="149">
        <v>8856</v>
      </c>
      <c r="C1247" s="150" t="s">
        <v>1460</v>
      </c>
      <c r="D1247" s="147">
        <v>1438</v>
      </c>
    </row>
    <row r="1248" spans="2:4" x14ac:dyDescent="0.25">
      <c r="B1248" s="149">
        <v>8858</v>
      </c>
      <c r="C1248" s="150" t="s">
        <v>1461</v>
      </c>
      <c r="D1248" s="147">
        <v>833</v>
      </c>
    </row>
    <row r="1249" spans="2:4" x14ac:dyDescent="0.25">
      <c r="B1249" s="149">
        <v>8859</v>
      </c>
      <c r="C1249" s="150" t="s">
        <v>1462</v>
      </c>
      <c r="D1249" s="147">
        <v>10591</v>
      </c>
    </row>
    <row r="1250" spans="2:4" x14ac:dyDescent="0.25">
      <c r="B1250" s="149">
        <v>8860</v>
      </c>
      <c r="C1250" s="150" t="s">
        <v>1463</v>
      </c>
      <c r="D1250" s="147">
        <v>2626</v>
      </c>
    </row>
    <row r="1251" spans="2:4" x14ac:dyDescent="0.25">
      <c r="B1251" s="149">
        <v>8861</v>
      </c>
      <c r="C1251" s="150" t="s">
        <v>1464</v>
      </c>
      <c r="D1251" s="147">
        <v>2712</v>
      </c>
    </row>
    <row r="1252" spans="2:4" x14ac:dyDescent="0.25">
      <c r="B1252" s="149">
        <v>8862</v>
      </c>
      <c r="C1252" s="150" t="s">
        <v>1465</v>
      </c>
      <c r="D1252" s="147">
        <v>3332</v>
      </c>
    </row>
    <row r="1253" spans="2:4" x14ac:dyDescent="0.25">
      <c r="B1253" s="149">
        <v>8865</v>
      </c>
      <c r="C1253" s="150" t="s">
        <v>1466</v>
      </c>
      <c r="D1253" s="147">
        <v>492115</v>
      </c>
    </row>
    <row r="1254" spans="2:4" x14ac:dyDescent="0.25">
      <c r="B1254" s="149">
        <v>8866</v>
      </c>
      <c r="C1254" s="150" t="s">
        <v>1467</v>
      </c>
      <c r="D1254" s="147">
        <v>12193</v>
      </c>
    </row>
    <row r="1255" spans="2:4" x14ac:dyDescent="0.25">
      <c r="B1255" s="149">
        <v>8867</v>
      </c>
      <c r="C1255" s="150" t="s">
        <v>1468</v>
      </c>
      <c r="D1255" s="147">
        <v>39443</v>
      </c>
    </row>
    <row r="1256" spans="2:4" x14ac:dyDescent="0.25">
      <c r="B1256" s="149">
        <v>8868</v>
      </c>
      <c r="C1256" s="150" t="s">
        <v>1469</v>
      </c>
      <c r="D1256" s="147">
        <v>36671</v>
      </c>
    </row>
    <row r="1257" spans="2:4" x14ac:dyDescent="0.25">
      <c r="B1257" s="149">
        <v>8869</v>
      </c>
      <c r="C1257" s="150" t="s">
        <v>1470</v>
      </c>
      <c r="D1257" s="147">
        <v>22491</v>
      </c>
    </row>
    <row r="1258" spans="2:4" x14ac:dyDescent="0.25">
      <c r="B1258" s="149">
        <v>8870</v>
      </c>
      <c r="C1258" s="150" t="s">
        <v>1471</v>
      </c>
      <c r="D1258" s="147">
        <v>2737</v>
      </c>
    </row>
    <row r="1259" spans="2:4" x14ac:dyDescent="0.25">
      <c r="B1259" s="149">
        <v>8871</v>
      </c>
      <c r="C1259" s="150" t="s">
        <v>1472</v>
      </c>
      <c r="D1259" s="147">
        <v>1549</v>
      </c>
    </row>
    <row r="1260" spans="2:4" x14ac:dyDescent="0.25">
      <c r="B1260" s="149">
        <v>8872</v>
      </c>
      <c r="C1260" s="150" t="s">
        <v>1473</v>
      </c>
      <c r="D1260" s="147">
        <v>15388</v>
      </c>
    </row>
    <row r="1261" spans="2:4" x14ac:dyDescent="0.25">
      <c r="B1261" s="149">
        <v>8873</v>
      </c>
      <c r="C1261" s="150" t="s">
        <v>1474</v>
      </c>
      <c r="D1261" s="147">
        <v>5699</v>
      </c>
    </row>
    <row r="1262" spans="2:4" x14ac:dyDescent="0.25">
      <c r="B1262" s="149">
        <v>8874</v>
      </c>
      <c r="C1262" s="150" t="s">
        <v>1475</v>
      </c>
      <c r="D1262" s="147">
        <v>55596</v>
      </c>
    </row>
    <row r="1263" spans="2:4" x14ac:dyDescent="0.25">
      <c r="B1263" s="149">
        <v>8875</v>
      </c>
      <c r="C1263" s="150" t="s">
        <v>1476</v>
      </c>
      <c r="D1263" s="147">
        <v>195885</v>
      </c>
    </row>
    <row r="1264" spans="2:4" x14ac:dyDescent="0.25">
      <c r="B1264" s="149">
        <v>8876</v>
      </c>
      <c r="C1264" s="150" t="s">
        <v>1477</v>
      </c>
      <c r="D1264" s="147">
        <v>15500</v>
      </c>
    </row>
    <row r="1265" spans="2:4" x14ac:dyDescent="0.25">
      <c r="B1265" s="149">
        <v>8877</v>
      </c>
      <c r="C1265" s="150" t="s">
        <v>1478</v>
      </c>
      <c r="D1265" s="147">
        <v>30359</v>
      </c>
    </row>
    <row r="1266" spans="2:4" x14ac:dyDescent="0.25">
      <c r="B1266" s="149">
        <v>8880</v>
      </c>
      <c r="C1266" s="150" t="s">
        <v>1479</v>
      </c>
      <c r="D1266" s="147">
        <v>126491</v>
      </c>
    </row>
    <row r="1267" spans="2:4" x14ac:dyDescent="0.25">
      <c r="B1267" s="149">
        <v>8883</v>
      </c>
      <c r="C1267" s="150" t="s">
        <v>1480</v>
      </c>
      <c r="D1267" s="147">
        <v>1902</v>
      </c>
    </row>
    <row r="1268" spans="2:4" x14ac:dyDescent="0.25">
      <c r="B1268" s="149">
        <v>8884</v>
      </c>
      <c r="C1268" s="150" t="s">
        <v>1481</v>
      </c>
      <c r="D1268" s="147">
        <v>1150</v>
      </c>
    </row>
    <row r="1269" spans="2:4" x14ac:dyDescent="0.25">
      <c r="B1269" s="149">
        <v>8885</v>
      </c>
      <c r="C1269" s="150" t="s">
        <v>1482</v>
      </c>
      <c r="D1269" s="147">
        <v>12650</v>
      </c>
    </row>
    <row r="1270" spans="2:4" x14ac:dyDescent="0.25">
      <c r="B1270" s="149">
        <v>8892</v>
      </c>
      <c r="C1270" s="150" t="s">
        <v>1483</v>
      </c>
      <c r="D1270" s="147">
        <v>2082500</v>
      </c>
    </row>
    <row r="1271" spans="2:4" x14ac:dyDescent="0.25">
      <c r="B1271" s="149">
        <v>8893</v>
      </c>
      <c r="C1271" s="150" t="s">
        <v>1484</v>
      </c>
      <c r="D1271" s="147">
        <v>1666000</v>
      </c>
    </row>
    <row r="1272" spans="2:4" x14ac:dyDescent="0.25">
      <c r="B1272" s="149">
        <v>8894</v>
      </c>
      <c r="C1272" s="150" t="s">
        <v>1485</v>
      </c>
      <c r="D1272" s="147">
        <v>1904000</v>
      </c>
    </row>
    <row r="1273" spans="2:4" x14ac:dyDescent="0.25">
      <c r="B1273" s="149">
        <v>8895</v>
      </c>
      <c r="C1273" s="150" t="s">
        <v>1486</v>
      </c>
      <c r="D1273" s="147">
        <v>2380000</v>
      </c>
    </row>
    <row r="1274" spans="2:4" x14ac:dyDescent="0.25">
      <c r="B1274" s="149">
        <v>8897</v>
      </c>
      <c r="C1274" s="150" t="s">
        <v>1487</v>
      </c>
      <c r="D1274" s="147">
        <v>2380000</v>
      </c>
    </row>
    <row r="1275" spans="2:4" x14ac:dyDescent="0.25">
      <c r="B1275" s="149">
        <v>8907</v>
      </c>
      <c r="C1275" s="150" t="s">
        <v>1488</v>
      </c>
      <c r="D1275" s="147">
        <v>93879</v>
      </c>
    </row>
    <row r="1276" spans="2:4" x14ac:dyDescent="0.25">
      <c r="B1276" s="149">
        <v>8908</v>
      </c>
      <c r="C1276" s="150" t="s">
        <v>1489</v>
      </c>
      <c r="D1276" s="147">
        <v>132520</v>
      </c>
    </row>
    <row r="1277" spans="2:4" x14ac:dyDescent="0.25">
      <c r="B1277" s="149">
        <v>8911</v>
      </c>
      <c r="C1277" s="150" t="s">
        <v>1490</v>
      </c>
      <c r="D1277" s="147">
        <v>120925</v>
      </c>
    </row>
    <row r="1278" spans="2:4" x14ac:dyDescent="0.25">
      <c r="B1278" s="149">
        <v>8913</v>
      </c>
      <c r="C1278" s="150" t="s">
        <v>1491</v>
      </c>
      <c r="D1278" s="147">
        <v>29319</v>
      </c>
    </row>
    <row r="1279" spans="2:4" x14ac:dyDescent="0.25">
      <c r="B1279" s="149">
        <v>8928</v>
      </c>
      <c r="C1279" s="150" t="s">
        <v>1492</v>
      </c>
      <c r="D1279" s="147">
        <v>510495</v>
      </c>
    </row>
    <row r="1280" spans="2:4" x14ac:dyDescent="0.25">
      <c r="B1280" s="149">
        <v>8929</v>
      </c>
      <c r="C1280" s="150" t="s">
        <v>1493</v>
      </c>
      <c r="D1280" s="147">
        <v>1153860</v>
      </c>
    </row>
    <row r="1281" spans="2:4" x14ac:dyDescent="0.25">
      <c r="B1281" s="149">
        <v>8930</v>
      </c>
      <c r="C1281" s="150" t="s">
        <v>1494</v>
      </c>
      <c r="D1281" s="147">
        <v>1889219</v>
      </c>
    </row>
    <row r="1282" spans="2:4" x14ac:dyDescent="0.25">
      <c r="B1282" s="149">
        <v>8931</v>
      </c>
      <c r="C1282" s="150" t="s">
        <v>1495</v>
      </c>
      <c r="D1282" s="147">
        <v>1810273</v>
      </c>
    </row>
    <row r="1283" spans="2:4" x14ac:dyDescent="0.25">
      <c r="B1283" s="149">
        <v>8932</v>
      </c>
      <c r="C1283" s="150" t="s">
        <v>1496</v>
      </c>
      <c r="D1283" s="147">
        <v>146370</v>
      </c>
    </row>
    <row r="1284" spans="2:4" x14ac:dyDescent="0.25">
      <c r="B1284" s="149">
        <v>8933</v>
      </c>
      <c r="C1284" s="150" t="s">
        <v>1497</v>
      </c>
      <c r="D1284" s="147">
        <v>2148612</v>
      </c>
    </row>
    <row r="1285" spans="2:4" x14ac:dyDescent="0.25">
      <c r="B1285" s="149">
        <v>8938</v>
      </c>
      <c r="C1285" s="150" t="s">
        <v>1498</v>
      </c>
      <c r="D1285" s="147">
        <v>1866</v>
      </c>
    </row>
    <row r="1286" spans="2:4" x14ac:dyDescent="0.25">
      <c r="B1286" s="149">
        <v>8939</v>
      </c>
      <c r="C1286" s="150" t="s">
        <v>1499</v>
      </c>
      <c r="D1286" s="147">
        <v>2261</v>
      </c>
    </row>
    <row r="1287" spans="2:4" x14ac:dyDescent="0.25">
      <c r="B1287" s="149">
        <v>8941</v>
      </c>
      <c r="C1287" s="150" t="s">
        <v>1500</v>
      </c>
      <c r="D1287" s="147">
        <v>157076</v>
      </c>
    </row>
    <row r="1288" spans="2:4" x14ac:dyDescent="0.25">
      <c r="B1288" s="149">
        <v>8942</v>
      </c>
      <c r="C1288" s="150" t="s">
        <v>1501</v>
      </c>
      <c r="D1288" s="147">
        <v>52370</v>
      </c>
    </row>
    <row r="1289" spans="2:4" x14ac:dyDescent="0.25">
      <c r="B1289" s="149">
        <v>8968</v>
      </c>
      <c r="C1289" s="150" t="s">
        <v>1502</v>
      </c>
      <c r="D1289" s="147">
        <v>1000</v>
      </c>
    </row>
    <row r="1290" spans="2:4" x14ac:dyDescent="0.25">
      <c r="B1290" s="149">
        <v>8969</v>
      </c>
      <c r="C1290" s="150" t="s">
        <v>1503</v>
      </c>
      <c r="D1290" s="147">
        <v>1000</v>
      </c>
    </row>
    <row r="1291" spans="2:4" x14ac:dyDescent="0.25">
      <c r="B1291" s="149">
        <v>8970</v>
      </c>
      <c r="C1291" s="150" t="s">
        <v>1504</v>
      </c>
      <c r="D1291" s="147">
        <v>1000</v>
      </c>
    </row>
    <row r="1292" spans="2:4" x14ac:dyDescent="0.25">
      <c r="B1292" s="149">
        <v>8971</v>
      </c>
      <c r="C1292" s="150" t="s">
        <v>1505</v>
      </c>
      <c r="D1292" s="147">
        <v>1000</v>
      </c>
    </row>
    <row r="1293" spans="2:4" x14ac:dyDescent="0.25">
      <c r="B1293" s="149">
        <v>8972</v>
      </c>
      <c r="C1293" s="150" t="s">
        <v>1506</v>
      </c>
      <c r="D1293" s="147">
        <v>431078</v>
      </c>
    </row>
    <row r="1294" spans="2:4" x14ac:dyDescent="0.25">
      <c r="B1294" s="149">
        <v>8973</v>
      </c>
      <c r="C1294" s="150" t="s">
        <v>1507</v>
      </c>
      <c r="D1294" s="147">
        <v>16738</v>
      </c>
    </row>
    <row r="1295" spans="2:4" x14ac:dyDescent="0.25">
      <c r="B1295" s="149">
        <v>8975</v>
      </c>
      <c r="C1295" s="150" t="s">
        <v>1508</v>
      </c>
      <c r="D1295" s="147">
        <v>8659</v>
      </c>
    </row>
    <row r="1296" spans="2:4" x14ac:dyDescent="0.25">
      <c r="B1296" s="149">
        <v>8978</v>
      </c>
      <c r="C1296" s="150" t="s">
        <v>1509</v>
      </c>
      <c r="D1296" s="147">
        <v>1607</v>
      </c>
    </row>
    <row r="1297" spans="2:4" x14ac:dyDescent="0.25">
      <c r="B1297" s="149">
        <v>8979</v>
      </c>
      <c r="C1297" s="150" t="s">
        <v>1510</v>
      </c>
      <c r="D1297" s="147">
        <v>12884</v>
      </c>
    </row>
    <row r="1298" spans="2:4" x14ac:dyDescent="0.25">
      <c r="B1298" s="149">
        <v>8981</v>
      </c>
      <c r="C1298" s="150" t="s">
        <v>1511</v>
      </c>
      <c r="D1298" s="147">
        <v>3137</v>
      </c>
    </row>
    <row r="1299" spans="2:4" x14ac:dyDescent="0.25">
      <c r="B1299" s="149">
        <v>8983</v>
      </c>
      <c r="C1299" s="150" t="s">
        <v>1512</v>
      </c>
      <c r="D1299" s="147">
        <v>3451</v>
      </c>
    </row>
    <row r="1300" spans="2:4" x14ac:dyDescent="0.25">
      <c r="B1300" s="149">
        <v>8984</v>
      </c>
      <c r="C1300" s="150" t="s">
        <v>1513</v>
      </c>
      <c r="D1300" s="147">
        <v>3561</v>
      </c>
    </row>
    <row r="1301" spans="2:4" x14ac:dyDescent="0.25">
      <c r="B1301" s="149">
        <v>8985</v>
      </c>
      <c r="C1301" s="150" t="s">
        <v>1514</v>
      </c>
      <c r="D1301" s="147">
        <v>13516</v>
      </c>
    </row>
    <row r="1302" spans="2:4" x14ac:dyDescent="0.25">
      <c r="B1302" s="149">
        <v>8986</v>
      </c>
      <c r="C1302" s="150" t="s">
        <v>1515</v>
      </c>
      <c r="D1302" s="147">
        <v>11280</v>
      </c>
    </row>
    <row r="1303" spans="2:4" x14ac:dyDescent="0.25">
      <c r="B1303" s="149">
        <v>8987</v>
      </c>
      <c r="C1303" s="150" t="s">
        <v>1516</v>
      </c>
      <c r="D1303" s="147">
        <v>24990</v>
      </c>
    </row>
    <row r="1304" spans="2:4" x14ac:dyDescent="0.25">
      <c r="B1304" s="149">
        <v>8988</v>
      </c>
      <c r="C1304" s="150" t="s">
        <v>1517</v>
      </c>
      <c r="D1304" s="147">
        <v>11032</v>
      </c>
    </row>
    <row r="1305" spans="2:4" x14ac:dyDescent="0.25">
      <c r="B1305" s="149">
        <v>8990</v>
      </c>
      <c r="C1305" s="150" t="s">
        <v>1518</v>
      </c>
      <c r="D1305" s="147">
        <v>83866</v>
      </c>
    </row>
    <row r="1306" spans="2:4" x14ac:dyDescent="0.25">
      <c r="B1306" s="149">
        <v>8993</v>
      </c>
      <c r="C1306" s="150" t="s">
        <v>1519</v>
      </c>
      <c r="D1306" s="147">
        <v>492115</v>
      </c>
    </row>
    <row r="1307" spans="2:4" x14ac:dyDescent="0.25">
      <c r="B1307" s="149">
        <v>8994</v>
      </c>
      <c r="C1307" s="150" t="s">
        <v>1520</v>
      </c>
      <c r="D1307" s="147">
        <v>1711</v>
      </c>
    </row>
    <row r="1308" spans="2:4" x14ac:dyDescent="0.25">
      <c r="B1308" s="149">
        <v>8995</v>
      </c>
      <c r="C1308" s="150" t="s">
        <v>1521</v>
      </c>
      <c r="D1308" s="147">
        <v>6545</v>
      </c>
    </row>
    <row r="1309" spans="2:4" x14ac:dyDescent="0.25">
      <c r="B1309" s="149">
        <v>8996</v>
      </c>
      <c r="C1309" s="150" t="s">
        <v>1522</v>
      </c>
      <c r="D1309" s="147">
        <v>251090</v>
      </c>
    </row>
    <row r="1310" spans="2:4" x14ac:dyDescent="0.25">
      <c r="B1310" s="149">
        <v>8997</v>
      </c>
      <c r="C1310" s="150" t="s">
        <v>1523</v>
      </c>
      <c r="D1310" s="147">
        <v>40460</v>
      </c>
    </row>
    <row r="1311" spans="2:4" x14ac:dyDescent="0.25">
      <c r="B1311" s="149">
        <v>9000</v>
      </c>
      <c r="C1311" s="150" t="s">
        <v>1524</v>
      </c>
      <c r="D1311" s="147">
        <v>119000</v>
      </c>
    </row>
    <row r="1312" spans="2:4" x14ac:dyDescent="0.25">
      <c r="B1312" s="149">
        <v>9001</v>
      </c>
      <c r="C1312" s="150" t="s">
        <v>1525</v>
      </c>
      <c r="D1312" s="147">
        <v>119000</v>
      </c>
    </row>
    <row r="1313" spans="2:4" x14ac:dyDescent="0.25">
      <c r="B1313" s="149">
        <v>9003</v>
      </c>
      <c r="C1313" s="150" t="s">
        <v>1526</v>
      </c>
      <c r="D1313" s="147">
        <v>4648</v>
      </c>
    </row>
    <row r="1314" spans="2:4" x14ac:dyDescent="0.25">
      <c r="B1314" s="149">
        <v>9004</v>
      </c>
      <c r="C1314" s="150" t="s">
        <v>1527</v>
      </c>
      <c r="D1314" s="147">
        <v>190352</v>
      </c>
    </row>
    <row r="1315" spans="2:4" x14ac:dyDescent="0.25">
      <c r="B1315" s="149">
        <v>9005</v>
      </c>
      <c r="C1315" s="150" t="s">
        <v>1528</v>
      </c>
      <c r="D1315" s="147">
        <v>407513</v>
      </c>
    </row>
    <row r="1316" spans="2:4" x14ac:dyDescent="0.25">
      <c r="B1316" s="149">
        <v>9006</v>
      </c>
      <c r="C1316" s="150" t="s">
        <v>1529</v>
      </c>
      <c r="D1316" s="147">
        <v>505943</v>
      </c>
    </row>
    <row r="1317" spans="2:4" x14ac:dyDescent="0.25">
      <c r="B1317" s="149">
        <v>9007</v>
      </c>
      <c r="C1317" s="150" t="s">
        <v>1530</v>
      </c>
      <c r="D1317" s="147">
        <v>596552</v>
      </c>
    </row>
    <row r="1318" spans="2:4" x14ac:dyDescent="0.25">
      <c r="B1318" s="149">
        <v>9016</v>
      </c>
      <c r="C1318" s="150" t="s">
        <v>1531</v>
      </c>
      <c r="D1318" s="147">
        <v>106720</v>
      </c>
    </row>
    <row r="1319" spans="2:4" x14ac:dyDescent="0.25">
      <c r="B1319" s="149">
        <v>9017</v>
      </c>
      <c r="C1319" s="150" t="s">
        <v>1532</v>
      </c>
      <c r="D1319" s="147">
        <v>225040</v>
      </c>
    </row>
    <row r="1320" spans="2:4" x14ac:dyDescent="0.25">
      <c r="B1320" s="149">
        <v>9018</v>
      </c>
      <c r="C1320" s="150" t="s">
        <v>1533</v>
      </c>
      <c r="D1320" s="147">
        <v>146160</v>
      </c>
    </row>
    <row r="1321" spans="2:4" x14ac:dyDescent="0.25">
      <c r="B1321" s="149">
        <v>9019</v>
      </c>
      <c r="C1321" s="150" t="s">
        <v>1534</v>
      </c>
      <c r="D1321" s="147">
        <v>302760</v>
      </c>
    </row>
    <row r="1322" spans="2:4" x14ac:dyDescent="0.25">
      <c r="B1322" s="149">
        <v>9020</v>
      </c>
      <c r="C1322" s="150" t="s">
        <v>1535</v>
      </c>
      <c r="D1322" s="147">
        <v>185600</v>
      </c>
    </row>
    <row r="1323" spans="2:4" x14ac:dyDescent="0.25">
      <c r="B1323" s="149">
        <v>9021</v>
      </c>
      <c r="C1323" s="150" t="s">
        <v>1536</v>
      </c>
      <c r="D1323" s="147">
        <v>381640</v>
      </c>
    </row>
    <row r="1324" spans="2:4" x14ac:dyDescent="0.25">
      <c r="B1324" s="149">
        <v>9022</v>
      </c>
      <c r="C1324" s="150" t="s">
        <v>1537</v>
      </c>
      <c r="D1324" s="147">
        <v>225040</v>
      </c>
    </row>
    <row r="1325" spans="2:4" x14ac:dyDescent="0.25">
      <c r="B1325" s="149">
        <v>9023</v>
      </c>
      <c r="C1325" s="150" t="s">
        <v>1538</v>
      </c>
      <c r="D1325" s="147">
        <v>460520</v>
      </c>
    </row>
    <row r="1326" spans="2:4" x14ac:dyDescent="0.25">
      <c r="B1326" s="149">
        <v>9024</v>
      </c>
      <c r="C1326" s="150" t="s">
        <v>1539</v>
      </c>
      <c r="D1326" s="147">
        <v>302760</v>
      </c>
    </row>
    <row r="1327" spans="2:4" x14ac:dyDescent="0.25">
      <c r="B1327" s="149">
        <v>9025</v>
      </c>
      <c r="C1327" s="150" t="s">
        <v>1540</v>
      </c>
      <c r="D1327" s="147">
        <v>617120</v>
      </c>
    </row>
    <row r="1328" spans="2:4" x14ac:dyDescent="0.25">
      <c r="B1328" s="149">
        <v>9026</v>
      </c>
      <c r="C1328" s="150" t="s">
        <v>1541</v>
      </c>
      <c r="D1328" s="147">
        <v>448920</v>
      </c>
    </row>
    <row r="1329" spans="2:4" x14ac:dyDescent="0.25">
      <c r="B1329" s="149">
        <v>9027</v>
      </c>
      <c r="C1329" s="150" t="s">
        <v>1542</v>
      </c>
      <c r="D1329" s="147">
        <v>773720</v>
      </c>
    </row>
    <row r="1330" spans="2:4" x14ac:dyDescent="0.25">
      <c r="B1330" s="149">
        <v>9028</v>
      </c>
      <c r="C1330" s="150" t="s">
        <v>1543</v>
      </c>
      <c r="D1330" s="147">
        <v>595080</v>
      </c>
    </row>
    <row r="1331" spans="2:4" x14ac:dyDescent="0.25">
      <c r="B1331" s="149">
        <v>9029</v>
      </c>
      <c r="C1331" s="150" t="s">
        <v>1544</v>
      </c>
      <c r="D1331" s="147">
        <v>1166960</v>
      </c>
    </row>
    <row r="1332" spans="2:4" x14ac:dyDescent="0.25">
      <c r="B1332" s="149">
        <v>9030</v>
      </c>
      <c r="C1332" s="150" t="s">
        <v>1545</v>
      </c>
      <c r="D1332" s="147">
        <v>988320</v>
      </c>
    </row>
    <row r="1333" spans="2:4" x14ac:dyDescent="0.25">
      <c r="B1333" s="149">
        <v>9031</v>
      </c>
      <c r="C1333" s="150" t="s">
        <v>1546</v>
      </c>
      <c r="D1333" s="147">
        <v>2244600</v>
      </c>
    </row>
    <row r="1334" spans="2:4" x14ac:dyDescent="0.25">
      <c r="B1334" s="149">
        <v>9032</v>
      </c>
      <c r="C1334" s="150" t="s">
        <v>1547</v>
      </c>
      <c r="D1334" s="147">
        <v>1223800</v>
      </c>
    </row>
    <row r="1335" spans="2:4" x14ac:dyDescent="0.25">
      <c r="B1335" s="149">
        <v>9033</v>
      </c>
      <c r="C1335" s="150" t="s">
        <v>1548</v>
      </c>
      <c r="D1335" s="147">
        <v>2636680</v>
      </c>
    </row>
    <row r="1336" spans="2:4" x14ac:dyDescent="0.25">
      <c r="B1336" s="149">
        <v>9034</v>
      </c>
      <c r="C1336" s="150" t="s">
        <v>1549</v>
      </c>
      <c r="D1336" s="147">
        <v>134530</v>
      </c>
    </row>
    <row r="1337" spans="2:4" x14ac:dyDescent="0.25">
      <c r="B1337" s="149">
        <v>9035</v>
      </c>
      <c r="C1337" s="150" t="s">
        <v>1550</v>
      </c>
      <c r="D1337" s="147">
        <v>217175</v>
      </c>
    </row>
    <row r="1338" spans="2:4" x14ac:dyDescent="0.25">
      <c r="B1338" s="149">
        <v>9036</v>
      </c>
      <c r="C1338" s="150" t="s">
        <v>1551</v>
      </c>
      <c r="D1338" s="147">
        <v>53907</v>
      </c>
    </row>
    <row r="1339" spans="2:4" x14ac:dyDescent="0.25">
      <c r="B1339" s="149">
        <v>9037</v>
      </c>
      <c r="C1339" s="150" t="s">
        <v>1552</v>
      </c>
      <c r="D1339" s="147">
        <v>20706</v>
      </c>
    </row>
    <row r="1340" spans="2:4" x14ac:dyDescent="0.25">
      <c r="B1340" s="149">
        <v>9038</v>
      </c>
      <c r="C1340" s="150" t="s">
        <v>1553</v>
      </c>
      <c r="D1340" s="147">
        <v>3036285</v>
      </c>
    </row>
    <row r="1341" spans="2:4" x14ac:dyDescent="0.25">
      <c r="B1341" s="149">
        <v>9043</v>
      </c>
      <c r="C1341" s="150" t="s">
        <v>1554</v>
      </c>
      <c r="D1341" s="147">
        <v>18159</v>
      </c>
    </row>
    <row r="1342" spans="2:4" x14ac:dyDescent="0.25">
      <c r="B1342" s="149">
        <v>9044</v>
      </c>
      <c r="C1342" s="150" t="s">
        <v>1555</v>
      </c>
      <c r="D1342" s="147">
        <v>22491</v>
      </c>
    </row>
    <row r="1343" spans="2:4" x14ac:dyDescent="0.25">
      <c r="B1343" s="149">
        <v>9048</v>
      </c>
      <c r="C1343" s="150" t="s">
        <v>1556</v>
      </c>
      <c r="D1343" s="147">
        <v>478574</v>
      </c>
    </row>
    <row r="1344" spans="2:4" x14ac:dyDescent="0.25">
      <c r="B1344" s="149">
        <v>9050</v>
      </c>
      <c r="C1344" s="150" t="s">
        <v>1557</v>
      </c>
      <c r="D1344" s="147">
        <v>479800</v>
      </c>
    </row>
    <row r="1345" spans="2:4" x14ac:dyDescent="0.25">
      <c r="B1345" s="149">
        <v>9054</v>
      </c>
      <c r="C1345" s="150" t="s">
        <v>1558</v>
      </c>
      <c r="D1345" s="147">
        <v>229154</v>
      </c>
    </row>
    <row r="1346" spans="2:4" x14ac:dyDescent="0.25">
      <c r="B1346" s="149">
        <v>9056</v>
      </c>
      <c r="C1346" s="150" t="s">
        <v>1559</v>
      </c>
      <c r="D1346" s="147">
        <v>302171</v>
      </c>
    </row>
    <row r="1347" spans="2:4" x14ac:dyDescent="0.25">
      <c r="B1347" s="149">
        <v>9057</v>
      </c>
      <c r="C1347" s="150" t="s">
        <v>1560</v>
      </c>
      <c r="D1347" s="147">
        <v>242885</v>
      </c>
    </row>
    <row r="1348" spans="2:4" x14ac:dyDescent="0.25">
      <c r="B1348" s="149">
        <v>9061</v>
      </c>
      <c r="C1348" s="150" t="s">
        <v>1561</v>
      </c>
      <c r="D1348" s="147">
        <v>460104</v>
      </c>
    </row>
    <row r="1349" spans="2:4" x14ac:dyDescent="0.25">
      <c r="B1349" s="149">
        <v>9062</v>
      </c>
      <c r="C1349" s="150" t="s">
        <v>1562</v>
      </c>
      <c r="D1349" s="147">
        <v>214200</v>
      </c>
    </row>
    <row r="1350" spans="2:4" x14ac:dyDescent="0.25">
      <c r="B1350" s="149">
        <v>9083</v>
      </c>
      <c r="C1350" s="150" t="s">
        <v>1563</v>
      </c>
      <c r="D1350" s="147">
        <v>141000</v>
      </c>
    </row>
    <row r="1351" spans="2:4" x14ac:dyDescent="0.25">
      <c r="B1351" s="149">
        <v>9084</v>
      </c>
      <c r="C1351" s="150" t="s">
        <v>1564</v>
      </c>
      <c r="D1351" s="147">
        <v>2966000</v>
      </c>
    </row>
    <row r="1352" spans="2:4" x14ac:dyDescent="0.25">
      <c r="B1352" s="149">
        <v>9085</v>
      </c>
      <c r="C1352" s="150" t="s">
        <v>1565</v>
      </c>
      <c r="D1352" s="147">
        <v>2607000</v>
      </c>
    </row>
    <row r="1353" spans="2:4" x14ac:dyDescent="0.25">
      <c r="B1353" s="149">
        <v>9086</v>
      </c>
      <c r="C1353" s="150" t="s">
        <v>1566</v>
      </c>
      <c r="D1353" s="147">
        <v>2734000</v>
      </c>
    </row>
    <row r="1354" spans="2:4" x14ac:dyDescent="0.25">
      <c r="B1354" s="149">
        <v>9087</v>
      </c>
      <c r="C1354" s="150" t="s">
        <v>1567</v>
      </c>
      <c r="D1354" s="147">
        <v>2209000</v>
      </c>
    </row>
    <row r="1355" spans="2:4" x14ac:dyDescent="0.25">
      <c r="B1355" s="149">
        <v>9088</v>
      </c>
      <c r="C1355" s="150" t="s">
        <v>1568</v>
      </c>
      <c r="D1355" s="147">
        <v>3092000</v>
      </c>
    </row>
    <row r="1356" spans="2:4" x14ac:dyDescent="0.25">
      <c r="B1356" s="149">
        <v>9089</v>
      </c>
      <c r="C1356" s="150" t="s">
        <v>1569</v>
      </c>
      <c r="D1356" s="147">
        <v>2739000</v>
      </c>
    </row>
    <row r="1357" spans="2:4" x14ac:dyDescent="0.25">
      <c r="B1357" s="149">
        <v>9090</v>
      </c>
      <c r="C1357" s="150" t="s">
        <v>1570</v>
      </c>
      <c r="D1357" s="147">
        <v>1917000</v>
      </c>
    </row>
    <row r="1358" spans="2:4" x14ac:dyDescent="0.25">
      <c r="B1358" s="149">
        <v>9091</v>
      </c>
      <c r="C1358" s="150" t="s">
        <v>1571</v>
      </c>
      <c r="D1358" s="147">
        <v>3590916</v>
      </c>
    </row>
    <row r="1359" spans="2:4" x14ac:dyDescent="0.25">
      <c r="B1359" s="149">
        <v>9092</v>
      </c>
      <c r="C1359" s="150" t="s">
        <v>1572</v>
      </c>
      <c r="D1359" s="147">
        <v>2613899</v>
      </c>
    </row>
    <row r="1360" spans="2:4" x14ac:dyDescent="0.25">
      <c r="B1360" s="149">
        <v>9093</v>
      </c>
      <c r="C1360" s="150" t="s">
        <v>1573</v>
      </c>
      <c r="D1360" s="147">
        <v>2249000</v>
      </c>
    </row>
    <row r="1361" spans="2:4" x14ac:dyDescent="0.25">
      <c r="B1361" s="149">
        <v>9094</v>
      </c>
      <c r="C1361" s="150" t="s">
        <v>1574</v>
      </c>
      <c r="D1361" s="147">
        <v>2025000</v>
      </c>
    </row>
    <row r="1362" spans="2:4" x14ac:dyDescent="0.25">
      <c r="B1362" s="149">
        <v>9095</v>
      </c>
      <c r="C1362" s="150" t="s">
        <v>1575</v>
      </c>
      <c r="D1362" s="147">
        <v>2536000</v>
      </c>
    </row>
    <row r="1363" spans="2:4" x14ac:dyDescent="0.25">
      <c r="B1363" s="149">
        <v>9096</v>
      </c>
      <c r="C1363" s="150" t="s">
        <v>1576</v>
      </c>
      <c r="D1363" s="147">
        <v>3092000</v>
      </c>
    </row>
    <row r="1364" spans="2:4" x14ac:dyDescent="0.25">
      <c r="B1364" s="149">
        <v>9097</v>
      </c>
      <c r="C1364" s="150" t="s">
        <v>1577</v>
      </c>
      <c r="D1364" s="147">
        <v>2536000</v>
      </c>
    </row>
    <row r="1365" spans="2:4" x14ac:dyDescent="0.25">
      <c r="B1365" s="149">
        <v>9098</v>
      </c>
      <c r="C1365" s="150" t="s">
        <v>1578</v>
      </c>
      <c r="D1365" s="147">
        <v>1917000</v>
      </c>
    </row>
    <row r="1366" spans="2:4" x14ac:dyDescent="0.25">
      <c r="B1366" s="149">
        <v>9099</v>
      </c>
      <c r="C1366" s="150" t="s">
        <v>1579</v>
      </c>
      <c r="D1366" s="147">
        <v>1670000</v>
      </c>
    </row>
    <row r="1367" spans="2:4" x14ac:dyDescent="0.25">
      <c r="B1367" s="149">
        <v>9100</v>
      </c>
      <c r="C1367" s="150" t="s">
        <v>1580</v>
      </c>
      <c r="D1367" s="147">
        <v>1389000</v>
      </c>
    </row>
    <row r="1368" spans="2:4" x14ac:dyDescent="0.25">
      <c r="B1368" s="149">
        <v>9101</v>
      </c>
      <c r="C1368" s="150" t="s">
        <v>1581</v>
      </c>
      <c r="D1368" s="147">
        <v>3480000</v>
      </c>
    </row>
    <row r="1369" spans="2:4" x14ac:dyDescent="0.25">
      <c r="B1369" s="149">
        <v>9102</v>
      </c>
      <c r="C1369" s="150" t="s">
        <v>1582</v>
      </c>
      <c r="D1369" s="147">
        <v>2879000</v>
      </c>
    </row>
    <row r="1370" spans="2:4" x14ac:dyDescent="0.25">
      <c r="B1370" s="149">
        <v>9103</v>
      </c>
      <c r="C1370" s="150" t="s">
        <v>1583</v>
      </c>
      <c r="D1370" s="147">
        <v>2053000</v>
      </c>
    </row>
    <row r="1371" spans="2:4" x14ac:dyDescent="0.25">
      <c r="B1371" s="149">
        <v>9104</v>
      </c>
      <c r="C1371" s="150" t="s">
        <v>1584</v>
      </c>
      <c r="D1371" s="147">
        <v>1670000</v>
      </c>
    </row>
    <row r="1372" spans="2:4" x14ac:dyDescent="0.25">
      <c r="B1372" s="149">
        <v>9105</v>
      </c>
      <c r="C1372" s="150" t="s">
        <v>1585</v>
      </c>
      <c r="D1372" s="147">
        <v>1389000</v>
      </c>
    </row>
    <row r="1373" spans="2:4" x14ac:dyDescent="0.25">
      <c r="B1373" s="149">
        <v>9107</v>
      </c>
      <c r="C1373" s="150" t="s">
        <v>1586</v>
      </c>
      <c r="D1373" s="147">
        <v>14390000</v>
      </c>
    </row>
    <row r="1374" spans="2:4" x14ac:dyDescent="0.25">
      <c r="B1374" s="149">
        <v>9108</v>
      </c>
      <c r="C1374" s="150" t="s">
        <v>1587</v>
      </c>
      <c r="D1374" s="147">
        <v>10967000</v>
      </c>
    </row>
    <row r="1375" spans="2:4" x14ac:dyDescent="0.25">
      <c r="B1375" s="149">
        <v>9109</v>
      </c>
      <c r="C1375" s="150" t="s">
        <v>1588</v>
      </c>
      <c r="D1375" s="147">
        <v>9255000</v>
      </c>
    </row>
    <row r="1376" spans="2:4" x14ac:dyDescent="0.25">
      <c r="B1376" s="149">
        <v>9110</v>
      </c>
      <c r="C1376" s="150" t="s">
        <v>1589</v>
      </c>
      <c r="D1376" s="147">
        <v>7881000</v>
      </c>
    </row>
    <row r="1377" spans="2:4" x14ac:dyDescent="0.25">
      <c r="B1377" s="149">
        <v>9111</v>
      </c>
      <c r="C1377" s="150" t="s">
        <v>1590</v>
      </c>
      <c r="D1377" s="147">
        <v>7108000</v>
      </c>
    </row>
    <row r="1378" spans="2:4" x14ac:dyDescent="0.25">
      <c r="B1378" s="149">
        <v>9112</v>
      </c>
      <c r="C1378" s="150" t="s">
        <v>1591</v>
      </c>
      <c r="D1378" s="147">
        <v>6339000</v>
      </c>
    </row>
    <row r="1379" spans="2:4" x14ac:dyDescent="0.25">
      <c r="B1379" s="149">
        <v>9113</v>
      </c>
      <c r="C1379" s="150" t="s">
        <v>1592</v>
      </c>
      <c r="D1379" s="147">
        <v>4793000</v>
      </c>
    </row>
    <row r="1380" spans="2:4" x14ac:dyDescent="0.25">
      <c r="B1380" s="149">
        <v>9114</v>
      </c>
      <c r="C1380" s="150" t="s">
        <v>1593</v>
      </c>
      <c r="D1380" s="147">
        <v>4523000</v>
      </c>
    </row>
    <row r="1381" spans="2:4" x14ac:dyDescent="0.25">
      <c r="B1381" s="149">
        <v>9115</v>
      </c>
      <c r="C1381" s="150" t="s">
        <v>1594</v>
      </c>
      <c r="D1381" s="147">
        <v>4103000</v>
      </c>
    </row>
    <row r="1382" spans="2:4" x14ac:dyDescent="0.25">
      <c r="B1382" s="149">
        <v>9116</v>
      </c>
      <c r="C1382" s="150" t="s">
        <v>1595</v>
      </c>
      <c r="D1382" s="147">
        <v>221000</v>
      </c>
    </row>
    <row r="1383" spans="2:4" x14ac:dyDescent="0.25">
      <c r="B1383" s="149">
        <v>9117</v>
      </c>
      <c r="C1383" s="150" t="s">
        <v>1596</v>
      </c>
      <c r="D1383" s="147">
        <v>6399000</v>
      </c>
    </row>
    <row r="1384" spans="2:4" x14ac:dyDescent="0.25">
      <c r="B1384" s="149">
        <v>9118</v>
      </c>
      <c r="C1384" s="150" t="s">
        <v>1597</v>
      </c>
      <c r="D1384" s="147">
        <v>382000</v>
      </c>
    </row>
    <row r="1385" spans="2:4" x14ac:dyDescent="0.25">
      <c r="B1385" s="149">
        <v>9119</v>
      </c>
      <c r="C1385" s="150" t="s">
        <v>1598</v>
      </c>
      <c r="D1385" s="147">
        <v>11312000</v>
      </c>
    </row>
    <row r="1386" spans="2:4" x14ac:dyDescent="0.25">
      <c r="B1386" s="149">
        <v>9120</v>
      </c>
      <c r="C1386" s="150" t="s">
        <v>1599</v>
      </c>
      <c r="D1386" s="147">
        <v>273000</v>
      </c>
    </row>
    <row r="1387" spans="2:4" x14ac:dyDescent="0.25">
      <c r="B1387" s="149">
        <v>9121</v>
      </c>
      <c r="C1387" s="150" t="s">
        <v>1600</v>
      </c>
      <c r="D1387" s="147">
        <v>8211000</v>
      </c>
    </row>
    <row r="1388" spans="2:4" x14ac:dyDescent="0.25">
      <c r="B1388" s="149">
        <v>9122</v>
      </c>
      <c r="C1388" s="150" t="s">
        <v>1601</v>
      </c>
      <c r="D1388" s="147">
        <v>41675</v>
      </c>
    </row>
    <row r="1389" spans="2:4" x14ac:dyDescent="0.25">
      <c r="B1389" s="149">
        <v>9123</v>
      </c>
      <c r="C1389" s="150" t="s">
        <v>1602</v>
      </c>
      <c r="D1389" s="147">
        <v>1254999</v>
      </c>
    </row>
    <row r="1390" spans="2:4" x14ac:dyDescent="0.25">
      <c r="B1390" s="149">
        <v>9124</v>
      </c>
      <c r="C1390" s="150" t="s">
        <v>1603</v>
      </c>
      <c r="D1390" s="147">
        <v>268000</v>
      </c>
    </row>
    <row r="1391" spans="2:4" x14ac:dyDescent="0.25">
      <c r="B1391" s="149">
        <v>9125</v>
      </c>
      <c r="C1391" s="150" t="s">
        <v>1604</v>
      </c>
      <c r="D1391" s="147">
        <v>8016000</v>
      </c>
    </row>
    <row r="1392" spans="2:4" x14ac:dyDescent="0.25">
      <c r="B1392" s="149">
        <v>9143</v>
      </c>
      <c r="C1392" s="150" t="s">
        <v>1605</v>
      </c>
      <c r="D1392" s="147">
        <v>58178</v>
      </c>
    </row>
    <row r="1393" spans="2:4" x14ac:dyDescent="0.25">
      <c r="B1393" s="149">
        <v>9144</v>
      </c>
      <c r="C1393" s="150" t="s">
        <v>1606</v>
      </c>
      <c r="D1393" s="147">
        <v>654500</v>
      </c>
    </row>
    <row r="1394" spans="2:4" x14ac:dyDescent="0.25">
      <c r="B1394" s="149">
        <v>9145</v>
      </c>
      <c r="C1394" s="150" t="s">
        <v>1607</v>
      </c>
      <c r="D1394" s="147">
        <v>654500</v>
      </c>
    </row>
    <row r="1395" spans="2:4" x14ac:dyDescent="0.25">
      <c r="B1395" s="149">
        <v>9146</v>
      </c>
      <c r="C1395" s="150" t="s">
        <v>1608</v>
      </c>
      <c r="D1395" s="147">
        <v>17062199</v>
      </c>
    </row>
    <row r="1396" spans="2:4" x14ac:dyDescent="0.25">
      <c r="B1396" s="149">
        <v>9147</v>
      </c>
      <c r="C1396" s="150" t="s">
        <v>1609</v>
      </c>
      <c r="D1396" s="147">
        <v>1913706</v>
      </c>
    </row>
    <row r="1397" spans="2:4" x14ac:dyDescent="0.25">
      <c r="B1397" s="149">
        <v>9148</v>
      </c>
      <c r="C1397" s="150" t="s">
        <v>1610</v>
      </c>
      <c r="D1397" s="147">
        <v>3505192</v>
      </c>
    </row>
    <row r="1398" spans="2:4" x14ac:dyDescent="0.25">
      <c r="B1398" s="149">
        <v>9150</v>
      </c>
      <c r="C1398" s="150" t="s">
        <v>1611</v>
      </c>
      <c r="D1398" s="147">
        <v>128072248</v>
      </c>
    </row>
    <row r="1399" spans="2:4" x14ac:dyDescent="0.25">
      <c r="B1399" s="149">
        <v>9151</v>
      </c>
      <c r="C1399" s="150" t="s">
        <v>1612</v>
      </c>
      <c r="D1399" s="147">
        <v>145471863</v>
      </c>
    </row>
    <row r="1400" spans="2:4" x14ac:dyDescent="0.25">
      <c r="B1400" s="149">
        <v>9152</v>
      </c>
      <c r="C1400" s="150" t="s">
        <v>1613</v>
      </c>
      <c r="D1400" s="147">
        <v>161839084</v>
      </c>
    </row>
    <row r="1401" spans="2:4" x14ac:dyDescent="0.25">
      <c r="B1401" s="149">
        <v>9159</v>
      </c>
      <c r="C1401" s="150" t="s">
        <v>1614</v>
      </c>
      <c r="D1401" s="147">
        <v>135660</v>
      </c>
    </row>
    <row r="1402" spans="2:4" x14ac:dyDescent="0.25">
      <c r="B1402" s="149">
        <v>9164</v>
      </c>
      <c r="C1402" s="150" t="s">
        <v>1615</v>
      </c>
      <c r="D1402" s="147">
        <v>344000</v>
      </c>
    </row>
    <row r="1403" spans="2:4" x14ac:dyDescent="0.25">
      <c r="B1403" s="149">
        <v>9165</v>
      </c>
      <c r="C1403" s="150" t="s">
        <v>1616</v>
      </c>
      <c r="D1403" s="147">
        <v>7265000</v>
      </c>
    </row>
    <row r="1404" spans="2:4" x14ac:dyDescent="0.25">
      <c r="B1404" s="149">
        <v>9166</v>
      </c>
      <c r="C1404" s="150" t="s">
        <v>1617</v>
      </c>
      <c r="D1404" s="147">
        <v>10378000</v>
      </c>
    </row>
    <row r="1405" spans="2:4" x14ac:dyDescent="0.25">
      <c r="B1405" s="149">
        <v>9167</v>
      </c>
      <c r="C1405" s="150" t="s">
        <v>1618</v>
      </c>
      <c r="D1405" s="147">
        <v>471000</v>
      </c>
    </row>
    <row r="1406" spans="2:4" x14ac:dyDescent="0.25">
      <c r="B1406" s="149">
        <v>9168</v>
      </c>
      <c r="C1406" s="150" t="s">
        <v>1619</v>
      </c>
      <c r="D1406" s="147">
        <v>14121000</v>
      </c>
    </row>
    <row r="1407" spans="2:4" x14ac:dyDescent="0.25">
      <c r="B1407" s="149">
        <v>9169</v>
      </c>
      <c r="C1407" s="150" t="s">
        <v>1620</v>
      </c>
      <c r="D1407" s="147">
        <v>29750</v>
      </c>
    </row>
    <row r="1408" spans="2:4" x14ac:dyDescent="0.25">
      <c r="B1408" s="149">
        <v>9170</v>
      </c>
      <c r="C1408" s="150" t="s">
        <v>1621</v>
      </c>
      <c r="D1408" s="147">
        <v>9508</v>
      </c>
    </row>
    <row r="1409" spans="2:4" x14ac:dyDescent="0.25">
      <c r="B1409" s="149">
        <v>9171</v>
      </c>
      <c r="C1409" s="150" t="s">
        <v>1622</v>
      </c>
      <c r="D1409" s="147">
        <v>7994</v>
      </c>
    </row>
    <row r="1410" spans="2:4" x14ac:dyDescent="0.25">
      <c r="B1410" s="149">
        <v>9172</v>
      </c>
      <c r="C1410" s="150" t="s">
        <v>1623</v>
      </c>
      <c r="D1410" s="147">
        <v>122376</v>
      </c>
    </row>
    <row r="1411" spans="2:4" x14ac:dyDescent="0.25">
      <c r="B1411" s="149">
        <v>9176</v>
      </c>
      <c r="C1411" s="150" t="s">
        <v>1624</v>
      </c>
      <c r="D1411" s="147">
        <v>510510</v>
      </c>
    </row>
    <row r="1412" spans="2:4" x14ac:dyDescent="0.25">
      <c r="B1412" s="149">
        <v>9184</v>
      </c>
      <c r="C1412" s="150" t="s">
        <v>1625</v>
      </c>
      <c r="D1412" s="147">
        <v>257683</v>
      </c>
    </row>
    <row r="1413" spans="2:4" x14ac:dyDescent="0.25">
      <c r="B1413" s="149">
        <v>9185</v>
      </c>
      <c r="C1413" s="150" t="s">
        <v>1626</v>
      </c>
      <c r="D1413" s="147">
        <v>5726009</v>
      </c>
    </row>
    <row r="1414" spans="2:4" x14ac:dyDescent="0.25">
      <c r="B1414" s="149">
        <v>9186</v>
      </c>
      <c r="C1414" s="150" t="s">
        <v>1627</v>
      </c>
      <c r="D1414" s="147">
        <v>3291842</v>
      </c>
    </row>
    <row r="1415" spans="2:4" x14ac:dyDescent="0.25">
      <c r="B1415" s="149">
        <v>9187</v>
      </c>
      <c r="C1415" s="150" t="s">
        <v>1628</v>
      </c>
      <c r="D1415" s="147">
        <v>3993521</v>
      </c>
    </row>
    <row r="1416" spans="2:4" x14ac:dyDescent="0.25">
      <c r="B1416" s="149">
        <v>9188</v>
      </c>
      <c r="C1416" s="150" t="s">
        <v>1629</v>
      </c>
      <c r="D1416" s="147">
        <v>4232830</v>
      </c>
    </row>
    <row r="1417" spans="2:4" x14ac:dyDescent="0.25">
      <c r="B1417" s="149">
        <v>9189</v>
      </c>
      <c r="C1417" s="150" t="s">
        <v>1630</v>
      </c>
      <c r="D1417" s="147">
        <v>5189947</v>
      </c>
    </row>
    <row r="1418" spans="2:4" x14ac:dyDescent="0.25">
      <c r="B1418" s="149">
        <v>9190</v>
      </c>
      <c r="C1418" s="150" t="s">
        <v>1631</v>
      </c>
      <c r="D1418" s="147">
        <v>11890004</v>
      </c>
    </row>
    <row r="1419" spans="2:4" x14ac:dyDescent="0.25">
      <c r="B1419" s="149">
        <v>9191</v>
      </c>
      <c r="C1419" s="150" t="s">
        <v>1632</v>
      </c>
      <c r="D1419" s="147">
        <v>4640076</v>
      </c>
    </row>
    <row r="1420" spans="2:4" x14ac:dyDescent="0.25">
      <c r="B1420" s="149">
        <v>9192</v>
      </c>
      <c r="C1420" s="150" t="s">
        <v>1633</v>
      </c>
      <c r="D1420" s="147">
        <v>4473226</v>
      </c>
    </row>
    <row r="1421" spans="2:4" x14ac:dyDescent="0.25">
      <c r="B1421" s="149">
        <v>9193</v>
      </c>
      <c r="C1421" s="150" t="s">
        <v>1634</v>
      </c>
      <c r="D1421" s="147">
        <v>3938351</v>
      </c>
    </row>
    <row r="1422" spans="2:4" x14ac:dyDescent="0.25">
      <c r="B1422" s="149">
        <v>9194</v>
      </c>
      <c r="C1422" s="150" t="s">
        <v>1635</v>
      </c>
      <c r="D1422" s="147">
        <v>40940819</v>
      </c>
    </row>
    <row r="1423" spans="2:4" x14ac:dyDescent="0.25">
      <c r="B1423" s="149">
        <v>9197</v>
      </c>
      <c r="C1423" s="150" t="s">
        <v>1636</v>
      </c>
      <c r="D1423" s="147">
        <v>728875</v>
      </c>
    </row>
    <row r="1424" spans="2:4" x14ac:dyDescent="0.25">
      <c r="B1424" s="149">
        <v>9199</v>
      </c>
      <c r="C1424" s="150" t="s">
        <v>1637</v>
      </c>
      <c r="D1424" s="147">
        <v>440300</v>
      </c>
    </row>
    <row r="1425" spans="2:4" x14ac:dyDescent="0.25">
      <c r="B1425" s="149">
        <v>9200</v>
      </c>
      <c r="C1425" s="150" t="s">
        <v>1638</v>
      </c>
      <c r="D1425" s="147">
        <v>322103</v>
      </c>
    </row>
    <row r="1426" spans="2:4" x14ac:dyDescent="0.25">
      <c r="B1426" s="149">
        <v>9201</v>
      </c>
      <c r="C1426" s="150" t="s">
        <v>1639</v>
      </c>
      <c r="D1426" s="147">
        <v>322103</v>
      </c>
    </row>
    <row r="1427" spans="2:4" x14ac:dyDescent="0.25">
      <c r="B1427" s="149">
        <v>9202</v>
      </c>
      <c r="C1427" s="150" t="s">
        <v>1640</v>
      </c>
      <c r="D1427" s="147">
        <v>322103</v>
      </c>
    </row>
    <row r="1428" spans="2:4" x14ac:dyDescent="0.25">
      <c r="B1428" s="149">
        <v>9203</v>
      </c>
      <c r="C1428" s="150" t="s">
        <v>1641</v>
      </c>
      <c r="D1428" s="147">
        <v>322103</v>
      </c>
    </row>
    <row r="1429" spans="2:4" x14ac:dyDescent="0.25">
      <c r="B1429" s="149">
        <v>9204</v>
      </c>
      <c r="C1429" s="150" t="s">
        <v>1642</v>
      </c>
      <c r="D1429" s="147">
        <v>322103</v>
      </c>
    </row>
    <row r="1430" spans="2:4" x14ac:dyDescent="0.25">
      <c r="B1430" s="149">
        <v>9209</v>
      </c>
      <c r="C1430" s="150" t="s">
        <v>1643</v>
      </c>
      <c r="D1430" s="147">
        <v>296335</v>
      </c>
    </row>
    <row r="1431" spans="2:4" x14ac:dyDescent="0.25">
      <c r="B1431" s="149">
        <v>9210</v>
      </c>
      <c r="C1431" s="150" t="s">
        <v>1644</v>
      </c>
      <c r="D1431" s="147">
        <v>1161869</v>
      </c>
    </row>
    <row r="1432" spans="2:4" x14ac:dyDescent="0.25">
      <c r="B1432" s="149">
        <v>9211</v>
      </c>
      <c r="C1432" s="150" t="s">
        <v>1645</v>
      </c>
      <c r="D1432" s="147">
        <v>285705</v>
      </c>
    </row>
    <row r="1433" spans="2:4" x14ac:dyDescent="0.25">
      <c r="B1433" s="149">
        <v>9216</v>
      </c>
      <c r="C1433" s="150" t="s">
        <v>1646</v>
      </c>
      <c r="D1433" s="147">
        <v>107100</v>
      </c>
    </row>
    <row r="1434" spans="2:4" x14ac:dyDescent="0.25">
      <c r="B1434" s="149">
        <v>9217</v>
      </c>
      <c r="C1434" s="150" t="s">
        <v>1647</v>
      </c>
      <c r="D1434" s="147">
        <v>208488</v>
      </c>
    </row>
    <row r="1435" spans="2:4" x14ac:dyDescent="0.25">
      <c r="B1435" s="149">
        <v>9219</v>
      </c>
      <c r="C1435" s="150" t="s">
        <v>1648</v>
      </c>
      <c r="D1435" s="147">
        <v>95200</v>
      </c>
    </row>
    <row r="1436" spans="2:4" x14ac:dyDescent="0.25">
      <c r="B1436" s="149">
        <v>9229</v>
      </c>
      <c r="C1436" s="150" t="s">
        <v>1649</v>
      </c>
      <c r="D1436" s="147">
        <v>375183</v>
      </c>
    </row>
    <row r="1437" spans="2:4" x14ac:dyDescent="0.25">
      <c r="B1437" s="149">
        <v>9247</v>
      </c>
      <c r="C1437" s="150" t="s">
        <v>1650</v>
      </c>
      <c r="D1437" s="147">
        <v>38741</v>
      </c>
    </row>
    <row r="1438" spans="2:4" x14ac:dyDescent="0.25">
      <c r="B1438" s="149">
        <v>9253</v>
      </c>
      <c r="C1438" s="150" t="s">
        <v>1651</v>
      </c>
      <c r="D1438" s="147">
        <v>210000</v>
      </c>
    </row>
    <row r="1439" spans="2:4" x14ac:dyDescent="0.25">
      <c r="B1439" s="149">
        <v>9254</v>
      </c>
      <c r="C1439" s="150" t="s">
        <v>1652</v>
      </c>
      <c r="D1439" s="147">
        <v>211300</v>
      </c>
    </row>
    <row r="1440" spans="2:4" x14ac:dyDescent="0.25">
      <c r="B1440" s="149">
        <v>9255</v>
      </c>
      <c r="C1440" s="150" t="s">
        <v>1653</v>
      </c>
      <c r="D1440" s="147">
        <v>469255</v>
      </c>
    </row>
    <row r="1441" spans="2:4" x14ac:dyDescent="0.25">
      <c r="B1441" s="149">
        <v>9256</v>
      </c>
      <c r="C1441" s="150" t="s">
        <v>1654</v>
      </c>
      <c r="D1441" s="147">
        <v>658175</v>
      </c>
    </row>
    <row r="1442" spans="2:4" x14ac:dyDescent="0.25">
      <c r="B1442" s="149">
        <v>9257</v>
      </c>
      <c r="C1442" s="150" t="s">
        <v>1655</v>
      </c>
      <c r="D1442" s="147">
        <v>878472</v>
      </c>
    </row>
    <row r="1443" spans="2:4" x14ac:dyDescent="0.25">
      <c r="B1443" s="149">
        <v>9259</v>
      </c>
      <c r="C1443" s="150" t="s">
        <v>1656</v>
      </c>
      <c r="D1443" s="147">
        <v>1727694</v>
      </c>
    </row>
    <row r="1444" spans="2:4" x14ac:dyDescent="0.25">
      <c r="B1444" s="149">
        <v>9260</v>
      </c>
      <c r="C1444" s="150" t="s">
        <v>1657</v>
      </c>
      <c r="D1444" s="147">
        <v>2590107</v>
      </c>
    </row>
    <row r="1445" spans="2:4" x14ac:dyDescent="0.25">
      <c r="B1445" s="149">
        <v>9266</v>
      </c>
      <c r="C1445" s="150" t="s">
        <v>1658</v>
      </c>
      <c r="D1445" s="147">
        <v>4313750</v>
      </c>
    </row>
    <row r="1446" spans="2:4" x14ac:dyDescent="0.25">
      <c r="B1446" s="149">
        <v>9269</v>
      </c>
      <c r="C1446" s="150" t="s">
        <v>1659</v>
      </c>
      <c r="D1446" s="147">
        <v>2142000</v>
      </c>
    </row>
    <row r="1447" spans="2:4" x14ac:dyDescent="0.25">
      <c r="B1447" s="149">
        <v>9270</v>
      </c>
      <c r="C1447" s="150" t="s">
        <v>1660</v>
      </c>
      <c r="D1447" s="147">
        <v>5117000</v>
      </c>
    </row>
    <row r="1448" spans="2:4" x14ac:dyDescent="0.25">
      <c r="B1448" s="149">
        <v>9271</v>
      </c>
      <c r="C1448" s="150" t="s">
        <v>1661</v>
      </c>
      <c r="D1448" s="147">
        <v>1130500</v>
      </c>
    </row>
    <row r="1449" spans="2:4" x14ac:dyDescent="0.25">
      <c r="B1449" s="149">
        <v>9275</v>
      </c>
      <c r="C1449" s="150" t="s">
        <v>1662</v>
      </c>
      <c r="D1449" s="147">
        <v>362117</v>
      </c>
    </row>
    <row r="1450" spans="2:4" x14ac:dyDescent="0.25">
      <c r="B1450" s="149">
        <v>9276</v>
      </c>
      <c r="C1450" s="150" t="s">
        <v>1663</v>
      </c>
      <c r="D1450" s="147">
        <v>454580</v>
      </c>
    </row>
    <row r="1451" spans="2:4" x14ac:dyDescent="0.25">
      <c r="B1451" s="149">
        <v>9277</v>
      </c>
      <c r="C1451" s="150" t="s">
        <v>1664</v>
      </c>
      <c r="D1451" s="147">
        <v>559300</v>
      </c>
    </row>
    <row r="1452" spans="2:4" x14ac:dyDescent="0.25">
      <c r="B1452" s="149">
        <v>9278</v>
      </c>
      <c r="C1452" s="150" t="s">
        <v>1665</v>
      </c>
      <c r="D1452" s="147">
        <v>750414</v>
      </c>
    </row>
    <row r="1453" spans="2:4" x14ac:dyDescent="0.25">
      <c r="B1453" s="149">
        <v>9279</v>
      </c>
      <c r="C1453" s="150" t="s">
        <v>1666</v>
      </c>
      <c r="D1453" s="147">
        <v>58905</v>
      </c>
    </row>
    <row r="1454" spans="2:4" x14ac:dyDescent="0.25">
      <c r="B1454" s="149">
        <v>9280</v>
      </c>
      <c r="C1454" s="150" t="s">
        <v>1667</v>
      </c>
      <c r="D1454" s="147">
        <v>10042</v>
      </c>
    </row>
    <row r="1455" spans="2:4" x14ac:dyDescent="0.25">
      <c r="B1455" s="149">
        <v>9283</v>
      </c>
      <c r="C1455" s="150" t="s">
        <v>1668</v>
      </c>
      <c r="D1455" s="147">
        <v>4641</v>
      </c>
    </row>
    <row r="1456" spans="2:4" x14ac:dyDescent="0.25">
      <c r="B1456" s="149">
        <v>9286</v>
      </c>
      <c r="C1456" s="150" t="s">
        <v>1669</v>
      </c>
      <c r="D1456" s="147">
        <v>44500</v>
      </c>
    </row>
    <row r="1457" spans="2:4" x14ac:dyDescent="0.25">
      <c r="B1457" s="149">
        <v>9287</v>
      </c>
      <c r="C1457" s="150" t="s">
        <v>1670</v>
      </c>
      <c r="D1457" s="147">
        <v>19517</v>
      </c>
    </row>
    <row r="1458" spans="2:4" x14ac:dyDescent="0.25">
      <c r="B1458" s="149">
        <v>9288</v>
      </c>
      <c r="C1458" s="150" t="s">
        <v>1671</v>
      </c>
      <c r="D1458" s="147">
        <v>113824</v>
      </c>
    </row>
    <row r="1459" spans="2:4" x14ac:dyDescent="0.25">
      <c r="B1459" s="149">
        <v>9289</v>
      </c>
      <c r="C1459" s="150" t="s">
        <v>1672</v>
      </c>
      <c r="D1459" s="147">
        <v>1904</v>
      </c>
    </row>
    <row r="1460" spans="2:4" x14ac:dyDescent="0.25">
      <c r="B1460" s="149">
        <v>9290</v>
      </c>
      <c r="C1460" s="150" t="s">
        <v>1673</v>
      </c>
      <c r="D1460" s="147">
        <v>122000</v>
      </c>
    </row>
    <row r="1461" spans="2:4" x14ac:dyDescent="0.25">
      <c r="B1461" s="149">
        <v>9291</v>
      </c>
      <c r="C1461" s="150" t="s">
        <v>1674</v>
      </c>
      <c r="D1461" s="147">
        <v>370240</v>
      </c>
    </row>
    <row r="1462" spans="2:4" x14ac:dyDescent="0.25">
      <c r="B1462" s="149">
        <v>9302</v>
      </c>
      <c r="C1462" s="150" t="s">
        <v>1675</v>
      </c>
      <c r="D1462" s="147">
        <v>461125</v>
      </c>
    </row>
    <row r="1463" spans="2:4" x14ac:dyDescent="0.25">
      <c r="B1463" s="149">
        <v>9303</v>
      </c>
      <c r="C1463" s="150" t="s">
        <v>1676</v>
      </c>
      <c r="D1463" s="147">
        <v>202300</v>
      </c>
    </row>
    <row r="1464" spans="2:4" x14ac:dyDescent="0.25">
      <c r="B1464" s="149">
        <v>9305</v>
      </c>
      <c r="C1464" s="150" t="s">
        <v>1677</v>
      </c>
      <c r="D1464" s="147">
        <v>70805</v>
      </c>
    </row>
    <row r="1465" spans="2:4" x14ac:dyDescent="0.25">
      <c r="B1465" s="149">
        <v>9306</v>
      </c>
      <c r="C1465" s="150" t="s">
        <v>1678</v>
      </c>
      <c r="D1465" s="147">
        <v>160000</v>
      </c>
    </row>
    <row r="1466" spans="2:4" x14ac:dyDescent="0.25">
      <c r="B1466" s="149">
        <v>9307</v>
      </c>
      <c r="C1466" s="150" t="s">
        <v>1679</v>
      </c>
      <c r="D1466" s="147">
        <v>6392</v>
      </c>
    </row>
    <row r="1467" spans="2:4" x14ac:dyDescent="0.25">
      <c r="B1467" s="149">
        <v>9309</v>
      </c>
      <c r="C1467" s="150" t="s">
        <v>1680</v>
      </c>
      <c r="D1467" s="147">
        <v>129900</v>
      </c>
    </row>
    <row r="1468" spans="2:4" x14ac:dyDescent="0.25">
      <c r="B1468" s="149">
        <v>9310</v>
      </c>
      <c r="C1468" s="150" t="s">
        <v>1681</v>
      </c>
      <c r="D1468" s="147">
        <v>11809</v>
      </c>
    </row>
    <row r="1469" spans="2:4" x14ac:dyDescent="0.25">
      <c r="B1469" s="149">
        <v>9311</v>
      </c>
      <c r="C1469" s="150" t="s">
        <v>1682</v>
      </c>
      <c r="D1469" s="147">
        <v>24800</v>
      </c>
    </row>
    <row r="1470" spans="2:4" x14ac:dyDescent="0.25">
      <c r="B1470" s="149">
        <v>9314</v>
      </c>
      <c r="C1470" s="150" t="s">
        <v>1683</v>
      </c>
      <c r="D1470" s="147">
        <v>106000</v>
      </c>
    </row>
    <row r="1471" spans="2:4" x14ac:dyDescent="0.25">
      <c r="B1471" s="149">
        <v>9317</v>
      </c>
      <c r="C1471" s="150" t="s">
        <v>1684</v>
      </c>
      <c r="D1471" s="147">
        <v>119708</v>
      </c>
    </row>
    <row r="1472" spans="2:4" x14ac:dyDescent="0.25">
      <c r="B1472" s="149">
        <v>9318</v>
      </c>
      <c r="C1472" s="150" t="s">
        <v>1685</v>
      </c>
      <c r="D1472" s="147">
        <v>14963</v>
      </c>
    </row>
    <row r="1473" spans="2:4" x14ac:dyDescent="0.25">
      <c r="B1473" s="149">
        <v>9319</v>
      </c>
      <c r="C1473" s="150" t="s">
        <v>1686</v>
      </c>
      <c r="D1473" s="147">
        <v>163000</v>
      </c>
    </row>
    <row r="1474" spans="2:4" x14ac:dyDescent="0.25">
      <c r="B1474" s="149">
        <v>9320</v>
      </c>
      <c r="C1474" s="150" t="s">
        <v>1687</v>
      </c>
      <c r="D1474" s="147">
        <v>105470</v>
      </c>
    </row>
    <row r="1475" spans="2:4" x14ac:dyDescent="0.25">
      <c r="B1475" s="149">
        <v>9321</v>
      </c>
      <c r="C1475" s="150" t="s">
        <v>1688</v>
      </c>
      <c r="D1475" s="147">
        <v>116281</v>
      </c>
    </row>
    <row r="1476" spans="2:4" x14ac:dyDescent="0.25">
      <c r="B1476" s="149">
        <v>9323</v>
      </c>
      <c r="C1476" s="150" t="s">
        <v>1689</v>
      </c>
      <c r="D1476" s="147">
        <v>150201</v>
      </c>
    </row>
    <row r="1477" spans="2:4" x14ac:dyDescent="0.25">
      <c r="B1477" s="149">
        <v>9324</v>
      </c>
      <c r="C1477" s="150" t="s">
        <v>1690</v>
      </c>
      <c r="D1477" s="147">
        <v>88336</v>
      </c>
    </row>
    <row r="1478" spans="2:4" x14ac:dyDescent="0.25">
      <c r="B1478" s="149">
        <v>9325</v>
      </c>
      <c r="C1478" s="150" t="s">
        <v>1691</v>
      </c>
      <c r="D1478" s="147">
        <v>210000</v>
      </c>
    </row>
    <row r="1479" spans="2:4" x14ac:dyDescent="0.25">
      <c r="B1479" s="149">
        <v>9333</v>
      </c>
      <c r="C1479" s="150" t="s">
        <v>1692</v>
      </c>
      <c r="D1479" s="147">
        <v>253232</v>
      </c>
    </row>
    <row r="1480" spans="2:4" x14ac:dyDescent="0.25">
      <c r="B1480" s="149">
        <v>9334</v>
      </c>
      <c r="C1480" s="150" t="s">
        <v>1693</v>
      </c>
      <c r="D1480" s="147">
        <v>146608</v>
      </c>
    </row>
    <row r="1481" spans="2:4" x14ac:dyDescent="0.25">
      <c r="B1481" s="149">
        <v>9335</v>
      </c>
      <c r="C1481" s="150" t="s">
        <v>1694</v>
      </c>
      <c r="D1481" s="147">
        <v>41650</v>
      </c>
    </row>
    <row r="1482" spans="2:4" x14ac:dyDescent="0.25">
      <c r="B1482" s="149">
        <v>9342</v>
      </c>
      <c r="C1482" s="150" t="s">
        <v>1695</v>
      </c>
      <c r="D1482" s="147">
        <v>45815</v>
      </c>
    </row>
    <row r="1483" spans="2:4" x14ac:dyDescent="0.25">
      <c r="B1483" s="149">
        <v>9343</v>
      </c>
      <c r="C1483" s="150" t="s">
        <v>1696</v>
      </c>
      <c r="D1483" s="147">
        <v>31535</v>
      </c>
    </row>
    <row r="1484" spans="2:4" x14ac:dyDescent="0.25">
      <c r="B1484" s="149">
        <v>9344</v>
      </c>
      <c r="C1484" s="150" t="s">
        <v>1697</v>
      </c>
      <c r="D1484" s="147">
        <v>52955</v>
      </c>
    </row>
    <row r="1485" spans="2:4" x14ac:dyDescent="0.25">
      <c r="B1485" s="149">
        <v>9345</v>
      </c>
      <c r="C1485" s="150" t="s">
        <v>1698</v>
      </c>
      <c r="D1485" s="147">
        <v>287980</v>
      </c>
    </row>
    <row r="1486" spans="2:4" x14ac:dyDescent="0.25">
      <c r="B1486" s="149">
        <v>9346</v>
      </c>
      <c r="C1486" s="150" t="s">
        <v>1699</v>
      </c>
      <c r="D1486" s="147">
        <v>126378</v>
      </c>
    </row>
    <row r="1487" spans="2:4" x14ac:dyDescent="0.25">
      <c r="B1487" s="149">
        <v>9347</v>
      </c>
      <c r="C1487" s="150" t="s">
        <v>1700</v>
      </c>
      <c r="D1487" s="147">
        <v>71638</v>
      </c>
    </row>
    <row r="1488" spans="2:4" x14ac:dyDescent="0.25">
      <c r="B1488" s="149">
        <v>9348</v>
      </c>
      <c r="C1488" s="150" t="s">
        <v>1701</v>
      </c>
      <c r="D1488" s="147">
        <v>227290</v>
      </c>
    </row>
    <row r="1489" spans="2:4" x14ac:dyDescent="0.25">
      <c r="B1489" s="149">
        <v>9350</v>
      </c>
      <c r="C1489" s="150" t="s">
        <v>1702</v>
      </c>
      <c r="D1489" s="147">
        <v>286314</v>
      </c>
    </row>
    <row r="1490" spans="2:4" x14ac:dyDescent="0.25">
      <c r="B1490" s="149">
        <v>9351</v>
      </c>
      <c r="C1490" s="150" t="s">
        <v>1703</v>
      </c>
      <c r="D1490" s="147">
        <v>423045</v>
      </c>
    </row>
    <row r="1491" spans="2:4" x14ac:dyDescent="0.25">
      <c r="B1491" s="149">
        <v>9352</v>
      </c>
      <c r="C1491" s="150" t="s">
        <v>1704</v>
      </c>
      <c r="D1491" s="147">
        <v>62118</v>
      </c>
    </row>
    <row r="1492" spans="2:4" x14ac:dyDescent="0.25">
      <c r="B1492" s="149">
        <v>9353</v>
      </c>
      <c r="C1492" s="150" t="s">
        <v>1705</v>
      </c>
      <c r="D1492" s="147">
        <v>207060</v>
      </c>
    </row>
    <row r="1493" spans="2:4" x14ac:dyDescent="0.25">
      <c r="B1493" s="149">
        <v>9354</v>
      </c>
      <c r="C1493" s="150" t="s">
        <v>1706</v>
      </c>
      <c r="D1493" s="147">
        <v>101150</v>
      </c>
    </row>
    <row r="1494" spans="2:4" x14ac:dyDescent="0.25">
      <c r="B1494" s="149">
        <v>9355</v>
      </c>
      <c r="C1494" s="150" t="s">
        <v>1707</v>
      </c>
      <c r="D1494" s="147">
        <v>145894</v>
      </c>
    </row>
    <row r="1495" spans="2:4" x14ac:dyDescent="0.25">
      <c r="B1495" s="149">
        <v>9356</v>
      </c>
      <c r="C1495" s="150" t="s">
        <v>1708</v>
      </c>
      <c r="D1495" s="147">
        <v>1785000</v>
      </c>
    </row>
    <row r="1496" spans="2:4" x14ac:dyDescent="0.25">
      <c r="B1496" s="149">
        <v>9357</v>
      </c>
      <c r="C1496" s="150" t="s">
        <v>1709</v>
      </c>
      <c r="D1496" s="147">
        <v>1558900</v>
      </c>
    </row>
    <row r="1497" spans="2:4" x14ac:dyDescent="0.25">
      <c r="B1497" s="149">
        <v>9358</v>
      </c>
      <c r="C1497" s="150" t="s">
        <v>1710</v>
      </c>
      <c r="D1497" s="147">
        <v>1630300</v>
      </c>
    </row>
    <row r="1498" spans="2:4" x14ac:dyDescent="0.25">
      <c r="B1498" s="149">
        <v>9359</v>
      </c>
      <c r="C1498" s="150" t="s">
        <v>1711</v>
      </c>
      <c r="D1498" s="147">
        <v>209083</v>
      </c>
    </row>
    <row r="1499" spans="2:4" x14ac:dyDescent="0.25">
      <c r="B1499" s="149">
        <v>9360</v>
      </c>
      <c r="C1499" s="150" t="s">
        <v>1712</v>
      </c>
      <c r="D1499" s="147">
        <v>113050</v>
      </c>
    </row>
    <row r="1500" spans="2:4" x14ac:dyDescent="0.25">
      <c r="B1500" s="149">
        <v>9361</v>
      </c>
      <c r="C1500" s="150" t="s">
        <v>1713</v>
      </c>
      <c r="D1500" s="147">
        <v>317873</v>
      </c>
    </row>
    <row r="1501" spans="2:4" x14ac:dyDescent="0.25">
      <c r="B1501" s="149">
        <v>9363</v>
      </c>
      <c r="C1501" s="150" t="s">
        <v>1714</v>
      </c>
      <c r="D1501" s="147">
        <v>287000</v>
      </c>
    </row>
    <row r="1502" spans="2:4" x14ac:dyDescent="0.25">
      <c r="B1502" s="149">
        <v>9364</v>
      </c>
      <c r="C1502" s="150" t="s">
        <v>1715</v>
      </c>
      <c r="D1502" s="147">
        <v>568000</v>
      </c>
    </row>
    <row r="1503" spans="2:4" x14ac:dyDescent="0.25">
      <c r="B1503" s="149">
        <v>9366</v>
      </c>
      <c r="C1503" s="150" t="s">
        <v>1716</v>
      </c>
      <c r="D1503" s="147">
        <v>49980</v>
      </c>
    </row>
    <row r="1504" spans="2:4" x14ac:dyDescent="0.25">
      <c r="B1504" s="149">
        <v>9367</v>
      </c>
      <c r="C1504" s="150" t="s">
        <v>1717</v>
      </c>
      <c r="D1504" s="147">
        <v>107100</v>
      </c>
    </row>
    <row r="1505" spans="2:4" x14ac:dyDescent="0.25">
      <c r="B1505" s="149">
        <v>9368</v>
      </c>
      <c r="C1505" s="150" t="s">
        <v>1718</v>
      </c>
      <c r="D1505" s="147">
        <v>49980</v>
      </c>
    </row>
    <row r="1506" spans="2:4" x14ac:dyDescent="0.25">
      <c r="B1506" s="149">
        <v>9369</v>
      </c>
      <c r="C1506" s="150" t="s">
        <v>1719</v>
      </c>
      <c r="D1506" s="147">
        <v>1074808</v>
      </c>
    </row>
    <row r="1507" spans="2:4" x14ac:dyDescent="0.25">
      <c r="B1507" s="149">
        <v>9370</v>
      </c>
      <c r="C1507" s="150" t="s">
        <v>1720</v>
      </c>
      <c r="D1507" s="147">
        <v>991667</v>
      </c>
    </row>
    <row r="1508" spans="2:4" x14ac:dyDescent="0.25">
      <c r="B1508" s="149">
        <v>9371</v>
      </c>
      <c r="C1508" s="150" t="s">
        <v>1721</v>
      </c>
      <c r="D1508" s="147">
        <v>570600</v>
      </c>
    </row>
    <row r="1509" spans="2:4" x14ac:dyDescent="0.25">
      <c r="B1509" s="149">
        <v>9373</v>
      </c>
      <c r="C1509" s="150" t="s">
        <v>1722</v>
      </c>
      <c r="D1509" s="147">
        <v>180285</v>
      </c>
    </row>
    <row r="1510" spans="2:4" x14ac:dyDescent="0.25">
      <c r="B1510" s="149">
        <v>9374</v>
      </c>
      <c r="C1510" s="150" t="s">
        <v>1723</v>
      </c>
      <c r="D1510" s="147">
        <v>64260</v>
      </c>
    </row>
    <row r="1511" spans="2:4" x14ac:dyDescent="0.25">
      <c r="B1511" s="149">
        <v>9375</v>
      </c>
      <c r="C1511" s="150" t="s">
        <v>1724</v>
      </c>
      <c r="D1511" s="147">
        <v>3113397</v>
      </c>
    </row>
    <row r="1512" spans="2:4" x14ac:dyDescent="0.25">
      <c r="B1512" s="149">
        <v>9379</v>
      </c>
      <c r="C1512" s="150" t="s">
        <v>1725</v>
      </c>
      <c r="D1512" s="147">
        <v>107000</v>
      </c>
    </row>
    <row r="1513" spans="2:4" x14ac:dyDescent="0.25">
      <c r="B1513" s="149">
        <v>9381</v>
      </c>
      <c r="C1513" s="150" t="s">
        <v>1726</v>
      </c>
      <c r="D1513" s="147">
        <v>70567</v>
      </c>
    </row>
    <row r="1514" spans="2:4" x14ac:dyDescent="0.25">
      <c r="B1514" s="149">
        <v>9383</v>
      </c>
      <c r="C1514" s="150" t="s">
        <v>1727</v>
      </c>
      <c r="D1514" s="147">
        <v>196350</v>
      </c>
    </row>
    <row r="1515" spans="2:4" x14ac:dyDescent="0.25">
      <c r="B1515" s="149">
        <v>9384</v>
      </c>
      <c r="C1515" s="150" t="s">
        <v>1728</v>
      </c>
      <c r="D1515" s="147">
        <v>111000</v>
      </c>
    </row>
    <row r="1516" spans="2:4" x14ac:dyDescent="0.25">
      <c r="B1516" s="149">
        <v>9385</v>
      </c>
      <c r="C1516" s="150" t="s">
        <v>1729</v>
      </c>
      <c r="D1516" s="147">
        <v>34100</v>
      </c>
    </row>
    <row r="1517" spans="2:4" x14ac:dyDescent="0.25">
      <c r="B1517" s="149">
        <v>9386</v>
      </c>
      <c r="C1517" s="150" t="s">
        <v>1730</v>
      </c>
      <c r="D1517" s="147">
        <v>33320</v>
      </c>
    </row>
    <row r="1518" spans="2:4" x14ac:dyDescent="0.25">
      <c r="B1518" s="149">
        <v>9387</v>
      </c>
      <c r="C1518" s="150" t="s">
        <v>1731</v>
      </c>
      <c r="D1518" s="147">
        <v>595000</v>
      </c>
    </row>
    <row r="1519" spans="2:4" x14ac:dyDescent="0.25">
      <c r="B1519" s="149">
        <v>9388</v>
      </c>
      <c r="C1519" s="150" t="s">
        <v>1732</v>
      </c>
      <c r="D1519" s="147">
        <v>37000</v>
      </c>
    </row>
    <row r="1520" spans="2:4" x14ac:dyDescent="0.25">
      <c r="B1520" s="149">
        <v>9389</v>
      </c>
      <c r="C1520" s="150" t="s">
        <v>1733</v>
      </c>
      <c r="D1520" s="147">
        <v>333200</v>
      </c>
    </row>
    <row r="1521" spans="2:4" x14ac:dyDescent="0.25">
      <c r="B1521" s="149">
        <v>9396</v>
      </c>
      <c r="C1521" s="150" t="s">
        <v>1734</v>
      </c>
      <c r="D1521" s="147">
        <v>36890</v>
      </c>
    </row>
    <row r="1522" spans="2:4" x14ac:dyDescent="0.25">
      <c r="B1522" s="149">
        <v>9397</v>
      </c>
      <c r="C1522" s="150" t="s">
        <v>1735</v>
      </c>
      <c r="D1522" s="147">
        <v>30940</v>
      </c>
    </row>
    <row r="1523" spans="2:4" x14ac:dyDescent="0.25">
      <c r="B1523" s="149">
        <v>9398</v>
      </c>
      <c r="C1523" s="150" t="s">
        <v>1736</v>
      </c>
      <c r="D1523" s="147">
        <v>61999</v>
      </c>
    </row>
    <row r="1524" spans="2:4" x14ac:dyDescent="0.25">
      <c r="B1524" s="149">
        <v>9401</v>
      </c>
      <c r="C1524" s="150" t="s">
        <v>1737</v>
      </c>
      <c r="D1524" s="147">
        <v>46291</v>
      </c>
    </row>
    <row r="1525" spans="2:4" x14ac:dyDescent="0.25">
      <c r="B1525" s="149">
        <v>9402</v>
      </c>
      <c r="C1525" s="150" t="s">
        <v>1738</v>
      </c>
      <c r="D1525" s="147">
        <v>34510</v>
      </c>
    </row>
    <row r="1526" spans="2:4" x14ac:dyDescent="0.25">
      <c r="B1526" s="149">
        <v>9404</v>
      </c>
      <c r="C1526" s="150" t="s">
        <v>1739</v>
      </c>
      <c r="D1526" s="147">
        <v>78064</v>
      </c>
    </row>
    <row r="1527" spans="2:4" x14ac:dyDescent="0.25">
      <c r="B1527" s="149">
        <v>9405</v>
      </c>
      <c r="C1527" s="150" t="s">
        <v>1740</v>
      </c>
      <c r="D1527" s="147">
        <v>199920</v>
      </c>
    </row>
    <row r="1528" spans="2:4" x14ac:dyDescent="0.25">
      <c r="B1528" s="149">
        <v>9407</v>
      </c>
      <c r="C1528" s="150" t="s">
        <v>1741</v>
      </c>
      <c r="D1528" s="147">
        <v>161558</v>
      </c>
    </row>
    <row r="1529" spans="2:4" x14ac:dyDescent="0.25">
      <c r="B1529" s="149">
        <v>9408</v>
      </c>
      <c r="C1529" s="150" t="s">
        <v>1742</v>
      </c>
      <c r="D1529" s="147">
        <v>176900</v>
      </c>
    </row>
    <row r="1530" spans="2:4" x14ac:dyDescent="0.25">
      <c r="B1530" s="149">
        <v>9409</v>
      </c>
      <c r="C1530" s="150" t="s">
        <v>1743</v>
      </c>
      <c r="D1530" s="147">
        <v>159900</v>
      </c>
    </row>
    <row r="1531" spans="2:4" x14ac:dyDescent="0.25">
      <c r="B1531" s="149">
        <v>9413</v>
      </c>
      <c r="C1531" s="150" t="s">
        <v>1744</v>
      </c>
      <c r="D1531" s="147">
        <v>3213</v>
      </c>
    </row>
    <row r="1532" spans="2:4" x14ac:dyDescent="0.25">
      <c r="B1532" s="149">
        <v>9414</v>
      </c>
      <c r="C1532" s="150" t="s">
        <v>1745</v>
      </c>
      <c r="D1532" s="147">
        <v>23521</v>
      </c>
    </row>
    <row r="1533" spans="2:4" x14ac:dyDescent="0.25">
      <c r="B1533" s="149">
        <v>9423</v>
      </c>
      <c r="C1533" s="150" t="s">
        <v>1746</v>
      </c>
      <c r="D1533" s="147">
        <v>3171353</v>
      </c>
    </row>
    <row r="1534" spans="2:4" x14ac:dyDescent="0.25">
      <c r="B1534" s="149">
        <v>9424</v>
      </c>
      <c r="C1534" s="150" t="s">
        <v>1747</v>
      </c>
      <c r="D1534" s="147">
        <v>1911652</v>
      </c>
    </row>
    <row r="1535" spans="2:4" x14ac:dyDescent="0.25">
      <c r="B1535" s="149">
        <v>9427</v>
      </c>
      <c r="C1535" s="150" t="s">
        <v>1748</v>
      </c>
      <c r="D1535" s="147">
        <v>8700</v>
      </c>
    </row>
    <row r="1536" spans="2:4" x14ac:dyDescent="0.25">
      <c r="B1536" s="149">
        <v>9428</v>
      </c>
      <c r="C1536" s="150" t="s">
        <v>1749</v>
      </c>
      <c r="D1536" s="147">
        <v>20300</v>
      </c>
    </row>
    <row r="1537" spans="2:4" x14ac:dyDescent="0.25">
      <c r="B1537" s="149">
        <v>9433</v>
      </c>
      <c r="C1537" s="150" t="s">
        <v>1750</v>
      </c>
      <c r="D1537" s="147">
        <v>145180</v>
      </c>
    </row>
    <row r="1538" spans="2:4" x14ac:dyDescent="0.25">
      <c r="B1538" s="149">
        <v>9434</v>
      </c>
      <c r="C1538" s="150" t="s">
        <v>1751</v>
      </c>
      <c r="D1538" s="147">
        <v>286</v>
      </c>
    </row>
    <row r="1539" spans="2:4" x14ac:dyDescent="0.25">
      <c r="B1539" s="149">
        <v>9437</v>
      </c>
      <c r="C1539" s="150" t="s">
        <v>1752</v>
      </c>
      <c r="D1539" s="147">
        <v>521006</v>
      </c>
    </row>
    <row r="1540" spans="2:4" x14ac:dyDescent="0.25">
      <c r="B1540" s="149">
        <v>9441</v>
      </c>
      <c r="C1540" s="150" t="s">
        <v>1753</v>
      </c>
      <c r="D1540" s="147">
        <v>1011500</v>
      </c>
    </row>
    <row r="1541" spans="2:4" x14ac:dyDescent="0.25">
      <c r="B1541" s="149">
        <v>9443</v>
      </c>
      <c r="C1541" s="150" t="s">
        <v>1754</v>
      </c>
      <c r="D1541" s="147">
        <v>1689000</v>
      </c>
    </row>
    <row r="1542" spans="2:4" x14ac:dyDescent="0.25">
      <c r="B1542" s="149">
        <v>9444</v>
      </c>
      <c r="C1542" s="150" t="s">
        <v>1755</v>
      </c>
      <c r="D1542" s="147">
        <v>136850</v>
      </c>
    </row>
    <row r="1543" spans="2:4" x14ac:dyDescent="0.25">
      <c r="B1543" s="149">
        <v>9445</v>
      </c>
      <c r="C1543" s="150" t="s">
        <v>1756</v>
      </c>
      <c r="D1543" s="147">
        <v>233597</v>
      </c>
    </row>
    <row r="1544" spans="2:4" x14ac:dyDescent="0.25">
      <c r="B1544" s="149">
        <v>9446</v>
      </c>
      <c r="C1544" s="150" t="s">
        <v>1757</v>
      </c>
      <c r="D1544" s="147">
        <v>73066</v>
      </c>
    </row>
    <row r="1545" spans="2:4" x14ac:dyDescent="0.25">
      <c r="B1545" s="149">
        <v>9447</v>
      </c>
      <c r="C1545" s="150" t="s">
        <v>1758</v>
      </c>
      <c r="D1545" s="147">
        <v>1400000</v>
      </c>
    </row>
    <row r="1546" spans="2:4" x14ac:dyDescent="0.25">
      <c r="B1546" s="149">
        <v>9448</v>
      </c>
      <c r="C1546" s="150" t="s">
        <v>1759</v>
      </c>
      <c r="D1546" s="147">
        <v>214200</v>
      </c>
    </row>
    <row r="1547" spans="2:4" x14ac:dyDescent="0.25">
      <c r="B1547" s="149">
        <v>9449</v>
      </c>
      <c r="C1547" s="150" t="s">
        <v>1760</v>
      </c>
      <c r="D1547" s="147">
        <v>52836</v>
      </c>
    </row>
    <row r="1548" spans="2:4" x14ac:dyDescent="0.25">
      <c r="B1548" s="149">
        <v>9450</v>
      </c>
      <c r="C1548" s="150" t="s">
        <v>1761</v>
      </c>
      <c r="D1548" s="147">
        <v>148750</v>
      </c>
    </row>
    <row r="1549" spans="2:4" x14ac:dyDescent="0.25">
      <c r="B1549" s="149">
        <v>9451</v>
      </c>
      <c r="C1549" s="150" t="s">
        <v>1762</v>
      </c>
      <c r="D1549" s="147">
        <v>74970</v>
      </c>
    </row>
    <row r="1550" spans="2:4" x14ac:dyDescent="0.25">
      <c r="B1550" s="149">
        <v>9452</v>
      </c>
      <c r="C1550" s="150" t="s">
        <v>1763</v>
      </c>
      <c r="D1550" s="147">
        <v>50000</v>
      </c>
    </row>
    <row r="1551" spans="2:4" x14ac:dyDescent="0.25">
      <c r="B1551" s="149">
        <v>9453</v>
      </c>
      <c r="C1551" s="150" t="s">
        <v>1764</v>
      </c>
      <c r="D1551" s="147">
        <v>238000</v>
      </c>
    </row>
    <row r="1552" spans="2:4" x14ac:dyDescent="0.25">
      <c r="B1552" s="149">
        <v>9454</v>
      </c>
      <c r="C1552" s="150" t="s">
        <v>1765</v>
      </c>
      <c r="D1552" s="147">
        <v>49504</v>
      </c>
    </row>
    <row r="1553" spans="2:4" x14ac:dyDescent="0.25">
      <c r="B1553" s="149">
        <v>9455</v>
      </c>
      <c r="C1553" s="150" t="s">
        <v>1766</v>
      </c>
      <c r="D1553" s="147">
        <v>1160000</v>
      </c>
    </row>
    <row r="1554" spans="2:4" x14ac:dyDescent="0.25">
      <c r="B1554" s="149">
        <v>9456</v>
      </c>
      <c r="C1554" s="150" t="s">
        <v>1767</v>
      </c>
      <c r="D1554" s="147">
        <v>5448750</v>
      </c>
    </row>
    <row r="1555" spans="2:4" x14ac:dyDescent="0.25">
      <c r="B1555" s="149">
        <v>9457</v>
      </c>
      <c r="C1555" s="150" t="s">
        <v>1768</v>
      </c>
      <c r="D1555" s="147">
        <v>3036150</v>
      </c>
    </row>
    <row r="1556" spans="2:4" x14ac:dyDescent="0.25">
      <c r="B1556" s="149">
        <v>9459</v>
      </c>
      <c r="C1556" s="150" t="s">
        <v>1769</v>
      </c>
      <c r="D1556" s="147">
        <v>2460000</v>
      </c>
    </row>
    <row r="1557" spans="2:4" x14ac:dyDescent="0.25">
      <c r="B1557" s="149">
        <v>9460</v>
      </c>
      <c r="C1557" s="150" t="s">
        <v>1770</v>
      </c>
      <c r="D1557" s="147">
        <v>1645000</v>
      </c>
    </row>
    <row r="1558" spans="2:4" x14ac:dyDescent="0.25">
      <c r="B1558" s="149">
        <v>9461</v>
      </c>
      <c r="C1558" s="150" t="s">
        <v>1771</v>
      </c>
      <c r="D1558" s="147">
        <v>1740000</v>
      </c>
    </row>
    <row r="1559" spans="2:4" x14ac:dyDescent="0.25">
      <c r="B1559" s="149">
        <v>9462</v>
      </c>
      <c r="C1559" s="150" t="s">
        <v>1772</v>
      </c>
      <c r="D1559" s="147">
        <v>2030000</v>
      </c>
    </row>
    <row r="1560" spans="2:4" x14ac:dyDescent="0.25">
      <c r="B1560" s="149">
        <v>9463</v>
      </c>
      <c r="C1560" s="150" t="s">
        <v>1773</v>
      </c>
      <c r="D1560" s="147">
        <v>2030000</v>
      </c>
    </row>
    <row r="1561" spans="2:4" x14ac:dyDescent="0.25">
      <c r="B1561" s="149">
        <v>9464</v>
      </c>
      <c r="C1561" s="150" t="s">
        <v>1774</v>
      </c>
      <c r="D1561" s="147">
        <v>2320000</v>
      </c>
    </row>
    <row r="1562" spans="2:4" x14ac:dyDescent="0.25">
      <c r="B1562" s="149">
        <v>9465</v>
      </c>
      <c r="C1562" s="150" t="s">
        <v>1775</v>
      </c>
      <c r="D1562" s="147">
        <v>22807410</v>
      </c>
    </row>
    <row r="1563" spans="2:4" x14ac:dyDescent="0.25">
      <c r="B1563" s="149">
        <v>9466</v>
      </c>
      <c r="C1563" s="150" t="s">
        <v>1776</v>
      </c>
      <c r="D1563" s="147">
        <v>15908485</v>
      </c>
    </row>
    <row r="1564" spans="2:4" x14ac:dyDescent="0.25">
      <c r="B1564" s="149">
        <v>9467</v>
      </c>
      <c r="C1564" s="150" t="s">
        <v>1777</v>
      </c>
      <c r="D1564" s="147">
        <v>13429623</v>
      </c>
    </row>
    <row r="1565" spans="2:4" x14ac:dyDescent="0.25">
      <c r="B1565" s="149">
        <v>9468</v>
      </c>
      <c r="C1565" s="150" t="s">
        <v>1778</v>
      </c>
      <c r="D1565" s="147">
        <v>11440163</v>
      </c>
    </row>
    <row r="1566" spans="2:4" x14ac:dyDescent="0.25">
      <c r="B1566" s="149">
        <v>9469</v>
      </c>
      <c r="C1566" s="150" t="s">
        <v>1779</v>
      </c>
      <c r="D1566" s="147">
        <v>10320910</v>
      </c>
    </row>
    <row r="1567" spans="2:4" x14ac:dyDescent="0.25">
      <c r="B1567" s="149">
        <v>9470</v>
      </c>
      <c r="C1567" s="150" t="s">
        <v>1780</v>
      </c>
      <c r="D1567" s="147">
        <v>9207450</v>
      </c>
    </row>
    <row r="1568" spans="2:4" x14ac:dyDescent="0.25">
      <c r="B1568" s="149">
        <v>9471</v>
      </c>
      <c r="C1568" s="150" t="s">
        <v>1781</v>
      </c>
      <c r="D1568" s="147">
        <v>6968945</v>
      </c>
    </row>
    <row r="1569" spans="2:4" x14ac:dyDescent="0.25">
      <c r="B1569" s="149">
        <v>9472</v>
      </c>
      <c r="C1569" s="150" t="s">
        <v>1782</v>
      </c>
      <c r="D1569" s="147">
        <v>6578003</v>
      </c>
    </row>
    <row r="1570" spans="2:4" x14ac:dyDescent="0.25">
      <c r="B1570" s="149">
        <v>9473</v>
      </c>
      <c r="C1570" s="150" t="s">
        <v>1783</v>
      </c>
      <c r="D1570" s="147">
        <v>4323570</v>
      </c>
    </row>
    <row r="1571" spans="2:4" x14ac:dyDescent="0.25">
      <c r="B1571" s="149">
        <v>9474</v>
      </c>
      <c r="C1571" s="150" t="s">
        <v>1784</v>
      </c>
      <c r="D1571" s="147">
        <v>3803763</v>
      </c>
    </row>
    <row r="1572" spans="2:4" x14ac:dyDescent="0.25">
      <c r="B1572" s="149">
        <v>9475</v>
      </c>
      <c r="C1572" s="150" t="s">
        <v>1785</v>
      </c>
      <c r="D1572" s="147">
        <v>3987650</v>
      </c>
    </row>
    <row r="1573" spans="2:4" x14ac:dyDescent="0.25">
      <c r="B1573" s="149">
        <v>9476</v>
      </c>
      <c r="C1573" s="150" t="s">
        <v>1786</v>
      </c>
      <c r="D1573" s="147">
        <v>3430534</v>
      </c>
    </row>
    <row r="1574" spans="2:4" x14ac:dyDescent="0.25">
      <c r="B1574" s="149">
        <v>9477</v>
      </c>
      <c r="C1574" s="150" t="s">
        <v>1787</v>
      </c>
      <c r="D1574" s="147">
        <v>4506009</v>
      </c>
    </row>
    <row r="1575" spans="2:4" x14ac:dyDescent="0.25">
      <c r="B1575" s="149">
        <v>9478</v>
      </c>
      <c r="C1575" s="150" t="s">
        <v>1788</v>
      </c>
      <c r="D1575" s="147">
        <v>3700958</v>
      </c>
    </row>
    <row r="1576" spans="2:4" x14ac:dyDescent="0.25">
      <c r="B1576" s="149">
        <v>9479</v>
      </c>
      <c r="C1576" s="150" t="s">
        <v>1789</v>
      </c>
      <c r="D1576" s="147">
        <v>4506009</v>
      </c>
    </row>
    <row r="1577" spans="2:4" x14ac:dyDescent="0.25">
      <c r="B1577" s="149">
        <v>9480</v>
      </c>
      <c r="C1577" s="150" t="s">
        <v>1790</v>
      </c>
      <c r="D1577" s="147">
        <v>3700958</v>
      </c>
    </row>
    <row r="1578" spans="2:4" x14ac:dyDescent="0.25">
      <c r="B1578" s="149">
        <v>9481</v>
      </c>
      <c r="C1578" s="150" t="s">
        <v>1791</v>
      </c>
      <c r="D1578" s="147">
        <v>3994890</v>
      </c>
    </row>
    <row r="1579" spans="2:4" x14ac:dyDescent="0.25">
      <c r="B1579" s="149">
        <v>9482</v>
      </c>
      <c r="C1579" s="150" t="s">
        <v>1792</v>
      </c>
      <c r="D1579" s="147">
        <v>3007737</v>
      </c>
    </row>
    <row r="1580" spans="2:4" x14ac:dyDescent="0.25">
      <c r="B1580" s="149">
        <v>9483</v>
      </c>
      <c r="C1580" s="150" t="s">
        <v>1793</v>
      </c>
      <c r="D1580" s="147">
        <v>3488450</v>
      </c>
    </row>
    <row r="1581" spans="2:4" x14ac:dyDescent="0.25">
      <c r="B1581" s="149">
        <v>9484</v>
      </c>
      <c r="C1581" s="150" t="s">
        <v>1794</v>
      </c>
      <c r="D1581" s="147">
        <v>3164114</v>
      </c>
    </row>
    <row r="1582" spans="2:4" x14ac:dyDescent="0.25">
      <c r="B1582" s="149">
        <v>9485</v>
      </c>
      <c r="C1582" s="150" t="s">
        <v>1795</v>
      </c>
      <c r="D1582" s="147">
        <v>4197599</v>
      </c>
    </row>
    <row r="1583" spans="2:4" x14ac:dyDescent="0.25">
      <c r="B1583" s="149">
        <v>9486</v>
      </c>
      <c r="C1583" s="150" t="s">
        <v>1796</v>
      </c>
      <c r="D1583" s="147">
        <v>3204657</v>
      </c>
    </row>
    <row r="1584" spans="2:4" x14ac:dyDescent="0.25">
      <c r="B1584" s="149">
        <v>9487</v>
      </c>
      <c r="C1584" s="150" t="s">
        <v>1797</v>
      </c>
      <c r="D1584" s="147">
        <v>2650098</v>
      </c>
    </row>
    <row r="1585" spans="2:4" x14ac:dyDescent="0.25">
      <c r="B1585" s="149">
        <v>9488</v>
      </c>
      <c r="C1585" s="150" t="s">
        <v>1798</v>
      </c>
      <c r="D1585" s="147">
        <v>2243229</v>
      </c>
    </row>
    <row r="1586" spans="2:4" x14ac:dyDescent="0.25">
      <c r="B1586" s="149">
        <v>9489</v>
      </c>
      <c r="C1586" s="150" t="s">
        <v>1799</v>
      </c>
      <c r="D1586" s="147">
        <v>3007737</v>
      </c>
    </row>
    <row r="1587" spans="2:4" x14ac:dyDescent="0.25">
      <c r="B1587" s="149">
        <v>9490</v>
      </c>
      <c r="C1587" s="150" t="s">
        <v>1800</v>
      </c>
      <c r="D1587" s="147">
        <v>2650098</v>
      </c>
    </row>
    <row r="1588" spans="2:4" x14ac:dyDescent="0.25">
      <c r="B1588" s="149">
        <v>9491</v>
      </c>
      <c r="C1588" s="150" t="s">
        <v>1801</v>
      </c>
      <c r="D1588" s="147">
        <v>2243229</v>
      </c>
    </row>
    <row r="1589" spans="2:4" x14ac:dyDescent="0.25">
      <c r="B1589" s="149">
        <v>9492</v>
      </c>
      <c r="C1589" s="150" t="s">
        <v>1802</v>
      </c>
      <c r="D1589" s="147">
        <v>5067807</v>
      </c>
    </row>
    <row r="1590" spans="2:4" x14ac:dyDescent="0.25">
      <c r="B1590" s="149">
        <v>9493</v>
      </c>
      <c r="C1590" s="150" t="s">
        <v>1803</v>
      </c>
      <c r="D1590" s="147">
        <v>2751453</v>
      </c>
    </row>
    <row r="1591" spans="2:4" x14ac:dyDescent="0.25">
      <c r="B1591" s="149">
        <v>9494</v>
      </c>
      <c r="C1591" s="150" t="s">
        <v>1804</v>
      </c>
      <c r="D1591" s="147">
        <v>3591255</v>
      </c>
    </row>
    <row r="1592" spans="2:4" x14ac:dyDescent="0.25">
      <c r="B1592" s="149">
        <v>9495</v>
      </c>
      <c r="C1592" s="150" t="s">
        <v>1805</v>
      </c>
      <c r="D1592" s="147">
        <v>9997</v>
      </c>
    </row>
    <row r="1593" spans="2:4" x14ac:dyDescent="0.25">
      <c r="B1593" s="149">
        <v>9496</v>
      </c>
      <c r="C1593" s="150" t="s">
        <v>1806</v>
      </c>
      <c r="D1593" s="147">
        <v>8397</v>
      </c>
    </row>
    <row r="1594" spans="2:4" x14ac:dyDescent="0.25">
      <c r="B1594" s="149">
        <v>9497</v>
      </c>
      <c r="C1594" s="150" t="s">
        <v>1807</v>
      </c>
      <c r="D1594" s="147">
        <v>11000</v>
      </c>
    </row>
    <row r="1595" spans="2:4" x14ac:dyDescent="0.25">
      <c r="B1595" s="149">
        <v>9499</v>
      </c>
      <c r="C1595" s="150" t="s">
        <v>1808</v>
      </c>
      <c r="D1595" s="147">
        <v>424235</v>
      </c>
    </row>
    <row r="1596" spans="2:4" x14ac:dyDescent="0.25">
      <c r="B1596" s="149">
        <v>9500</v>
      </c>
      <c r="C1596" s="150" t="s">
        <v>1809</v>
      </c>
      <c r="D1596" s="147">
        <v>80965</v>
      </c>
    </row>
    <row r="1597" spans="2:4" x14ac:dyDescent="0.25">
      <c r="B1597" s="149">
        <v>9501</v>
      </c>
      <c r="C1597" s="150" t="s">
        <v>1810</v>
      </c>
      <c r="D1597" s="147">
        <v>64606</v>
      </c>
    </row>
    <row r="1598" spans="2:4" x14ac:dyDescent="0.25">
      <c r="B1598" s="149">
        <v>9502</v>
      </c>
      <c r="C1598" s="150" t="s">
        <v>1811</v>
      </c>
      <c r="D1598" s="147">
        <v>115956</v>
      </c>
    </row>
    <row r="1599" spans="2:4" x14ac:dyDescent="0.25">
      <c r="B1599" s="149">
        <v>9505</v>
      </c>
      <c r="C1599" s="150" t="s">
        <v>1812</v>
      </c>
      <c r="D1599" s="147">
        <v>760246</v>
      </c>
    </row>
    <row r="1600" spans="2:4" x14ac:dyDescent="0.25">
      <c r="B1600" s="149">
        <v>9506</v>
      </c>
      <c r="C1600" s="150" t="s">
        <v>1813</v>
      </c>
      <c r="D1600" s="147">
        <v>530283</v>
      </c>
    </row>
    <row r="1601" spans="2:4" x14ac:dyDescent="0.25">
      <c r="B1601" s="149">
        <v>9507</v>
      </c>
      <c r="C1601" s="150" t="s">
        <v>1814</v>
      </c>
      <c r="D1601" s="147">
        <v>447654</v>
      </c>
    </row>
    <row r="1602" spans="2:4" x14ac:dyDescent="0.25">
      <c r="B1602" s="149">
        <v>9508</v>
      </c>
      <c r="C1602" s="150" t="s">
        <v>1815</v>
      </c>
      <c r="D1602" s="147">
        <v>381338</v>
      </c>
    </row>
    <row r="1603" spans="2:4" x14ac:dyDescent="0.25">
      <c r="B1603" s="149">
        <v>9509</v>
      </c>
      <c r="C1603" s="150" t="s">
        <v>1816</v>
      </c>
      <c r="D1603" s="147">
        <v>344030</v>
      </c>
    </row>
    <row r="1604" spans="2:4" x14ac:dyDescent="0.25">
      <c r="B1604" s="149">
        <v>9510</v>
      </c>
      <c r="C1604" s="150" t="s">
        <v>1817</v>
      </c>
      <c r="D1604" s="147">
        <v>306894</v>
      </c>
    </row>
    <row r="1605" spans="2:4" x14ac:dyDescent="0.25">
      <c r="B1605" s="149">
        <v>9511</v>
      </c>
      <c r="C1605" s="150" t="s">
        <v>1818</v>
      </c>
      <c r="D1605" s="147">
        <v>232298</v>
      </c>
    </row>
    <row r="1606" spans="2:4" x14ac:dyDescent="0.25">
      <c r="B1606" s="149">
        <v>9512</v>
      </c>
      <c r="C1606" s="150" t="s">
        <v>1819</v>
      </c>
      <c r="D1606" s="147">
        <v>144118</v>
      </c>
    </row>
    <row r="1607" spans="2:4" x14ac:dyDescent="0.25">
      <c r="B1607" s="149">
        <v>9513</v>
      </c>
      <c r="C1607" s="150" t="s">
        <v>1820</v>
      </c>
      <c r="D1607" s="147">
        <v>126791</v>
      </c>
    </row>
    <row r="1608" spans="2:4" x14ac:dyDescent="0.25">
      <c r="B1608" s="149">
        <v>9514</v>
      </c>
      <c r="C1608" s="150" t="s">
        <v>1821</v>
      </c>
      <c r="D1608" s="147">
        <v>132922</v>
      </c>
    </row>
    <row r="1609" spans="2:4" x14ac:dyDescent="0.25">
      <c r="B1609" s="149">
        <v>9515</v>
      </c>
      <c r="C1609" s="150" t="s">
        <v>1822</v>
      </c>
      <c r="D1609" s="147">
        <v>114350</v>
      </c>
    </row>
    <row r="1610" spans="2:4" x14ac:dyDescent="0.25">
      <c r="B1610" s="149">
        <v>9516</v>
      </c>
      <c r="C1610" s="150" t="s">
        <v>1823</v>
      </c>
      <c r="D1610" s="147">
        <v>123366</v>
      </c>
    </row>
    <row r="1611" spans="2:4" x14ac:dyDescent="0.25">
      <c r="B1611" s="149">
        <v>9517</v>
      </c>
      <c r="C1611" s="150" t="s">
        <v>1824</v>
      </c>
      <c r="D1611" s="147">
        <v>150201</v>
      </c>
    </row>
    <row r="1612" spans="2:4" x14ac:dyDescent="0.25">
      <c r="B1612" s="149">
        <v>9518</v>
      </c>
      <c r="C1612" s="150" t="s">
        <v>1825</v>
      </c>
      <c r="D1612" s="147">
        <v>123366</v>
      </c>
    </row>
    <row r="1613" spans="2:4" x14ac:dyDescent="0.25">
      <c r="B1613" s="149">
        <v>9519</v>
      </c>
      <c r="C1613" s="150" t="s">
        <v>1826</v>
      </c>
      <c r="D1613" s="147">
        <v>133163</v>
      </c>
    </row>
    <row r="1614" spans="2:4" x14ac:dyDescent="0.25">
      <c r="B1614" s="149">
        <v>9520</v>
      </c>
      <c r="C1614" s="150" t="s">
        <v>1827</v>
      </c>
      <c r="D1614" s="147">
        <v>100258</v>
      </c>
    </row>
    <row r="1615" spans="2:4" x14ac:dyDescent="0.25">
      <c r="B1615" s="149">
        <v>9521</v>
      </c>
      <c r="C1615" s="150" t="s">
        <v>1828</v>
      </c>
      <c r="D1615" s="147">
        <v>119697</v>
      </c>
    </row>
    <row r="1616" spans="2:4" x14ac:dyDescent="0.25">
      <c r="B1616" s="149">
        <v>9522</v>
      </c>
      <c r="C1616" s="150" t="s">
        <v>1829</v>
      </c>
      <c r="D1616" s="147">
        <v>87130</v>
      </c>
    </row>
    <row r="1617" spans="2:4" x14ac:dyDescent="0.25">
      <c r="B1617" s="149">
        <v>9523</v>
      </c>
      <c r="C1617" s="150" t="s">
        <v>1830</v>
      </c>
      <c r="D1617" s="147">
        <v>139920</v>
      </c>
    </row>
    <row r="1618" spans="2:4" x14ac:dyDescent="0.25">
      <c r="B1618" s="149">
        <v>9524</v>
      </c>
      <c r="C1618" s="150" t="s">
        <v>1831</v>
      </c>
      <c r="D1618" s="147">
        <v>106822</v>
      </c>
    </row>
    <row r="1619" spans="2:4" x14ac:dyDescent="0.25">
      <c r="B1619" s="149">
        <v>9525</v>
      </c>
      <c r="C1619" s="150" t="s">
        <v>1832</v>
      </c>
      <c r="D1619" s="147">
        <v>88336</v>
      </c>
    </row>
    <row r="1620" spans="2:4" x14ac:dyDescent="0.25">
      <c r="B1620" s="149">
        <v>9526</v>
      </c>
      <c r="C1620" s="150" t="s">
        <v>1833</v>
      </c>
      <c r="D1620" s="147">
        <v>74775</v>
      </c>
    </row>
    <row r="1621" spans="2:4" x14ac:dyDescent="0.25">
      <c r="B1621" s="149">
        <v>9527</v>
      </c>
      <c r="C1621" s="150" t="s">
        <v>1834</v>
      </c>
      <c r="D1621" s="147">
        <v>100258</v>
      </c>
    </row>
    <row r="1622" spans="2:4" x14ac:dyDescent="0.25">
      <c r="B1622" s="149">
        <v>9528</v>
      </c>
      <c r="C1622" s="150" t="s">
        <v>1835</v>
      </c>
      <c r="D1622" s="147">
        <v>74775</v>
      </c>
    </row>
    <row r="1623" spans="2:4" x14ac:dyDescent="0.25">
      <c r="B1623" s="149">
        <v>9529</v>
      </c>
      <c r="C1623" s="150" t="s">
        <v>1836</v>
      </c>
      <c r="D1623" s="147">
        <v>168926</v>
      </c>
    </row>
    <row r="1624" spans="2:4" x14ac:dyDescent="0.25">
      <c r="B1624" s="149">
        <v>9530</v>
      </c>
      <c r="C1624" s="150" t="s">
        <v>1837</v>
      </c>
      <c r="D1624" s="147">
        <v>3171353</v>
      </c>
    </row>
    <row r="1625" spans="2:4" x14ac:dyDescent="0.25">
      <c r="B1625" s="149">
        <v>9531</v>
      </c>
      <c r="C1625" s="150" t="s">
        <v>1838</v>
      </c>
      <c r="D1625" s="147">
        <v>95031</v>
      </c>
    </row>
    <row r="1626" spans="2:4" x14ac:dyDescent="0.25">
      <c r="B1626" s="149">
        <v>9532</v>
      </c>
      <c r="C1626" s="150" t="s">
        <v>1839</v>
      </c>
      <c r="D1626" s="147">
        <v>66285</v>
      </c>
    </row>
    <row r="1627" spans="2:4" x14ac:dyDescent="0.25">
      <c r="B1627" s="149">
        <v>9533</v>
      </c>
      <c r="C1627" s="150" t="s">
        <v>1840</v>
      </c>
      <c r="D1627" s="147">
        <v>55957</v>
      </c>
    </row>
    <row r="1628" spans="2:4" x14ac:dyDescent="0.25">
      <c r="B1628" s="149">
        <v>9534</v>
      </c>
      <c r="C1628" s="150" t="s">
        <v>1841</v>
      </c>
      <c r="D1628" s="147">
        <v>47668</v>
      </c>
    </row>
    <row r="1629" spans="2:4" x14ac:dyDescent="0.25">
      <c r="B1629" s="149">
        <v>9535</v>
      </c>
      <c r="C1629" s="150" t="s">
        <v>1842</v>
      </c>
      <c r="D1629" s="147">
        <v>43004</v>
      </c>
    </row>
    <row r="1630" spans="2:4" x14ac:dyDescent="0.25">
      <c r="B1630" s="149">
        <v>9536</v>
      </c>
      <c r="C1630" s="150" t="s">
        <v>1843</v>
      </c>
      <c r="D1630" s="147">
        <v>38365</v>
      </c>
    </row>
    <row r="1631" spans="2:4" x14ac:dyDescent="0.25">
      <c r="B1631" s="149">
        <v>9537</v>
      </c>
      <c r="C1631" s="150" t="s">
        <v>1844</v>
      </c>
      <c r="D1631" s="147">
        <v>29038</v>
      </c>
    </row>
    <row r="1632" spans="2:4" x14ac:dyDescent="0.25">
      <c r="B1632" s="149">
        <v>9538</v>
      </c>
      <c r="C1632" s="150" t="s">
        <v>1845</v>
      </c>
      <c r="D1632" s="147">
        <v>27408</v>
      </c>
    </row>
    <row r="1633" spans="2:4" x14ac:dyDescent="0.25">
      <c r="B1633" s="149">
        <v>9539</v>
      </c>
      <c r="C1633" s="150" t="s">
        <v>1846</v>
      </c>
      <c r="D1633" s="147">
        <v>18014</v>
      </c>
    </row>
    <row r="1634" spans="2:4" x14ac:dyDescent="0.25">
      <c r="B1634" s="149">
        <v>9540</v>
      </c>
      <c r="C1634" s="150" t="s">
        <v>1847</v>
      </c>
      <c r="D1634" s="147">
        <v>15849</v>
      </c>
    </row>
    <row r="1635" spans="2:4" x14ac:dyDescent="0.25">
      <c r="B1635" s="149">
        <v>9541</v>
      </c>
      <c r="C1635" s="150" t="s">
        <v>1848</v>
      </c>
      <c r="D1635" s="147">
        <v>16615</v>
      </c>
    </row>
    <row r="1636" spans="2:4" x14ac:dyDescent="0.25">
      <c r="B1636" s="149">
        <v>9542</v>
      </c>
      <c r="C1636" s="150" t="s">
        <v>1849</v>
      </c>
      <c r="D1636" s="147">
        <v>14294</v>
      </c>
    </row>
    <row r="1637" spans="2:4" x14ac:dyDescent="0.25">
      <c r="B1637" s="149">
        <v>9543</v>
      </c>
      <c r="C1637" s="150" t="s">
        <v>1850</v>
      </c>
      <c r="D1637" s="147">
        <v>18774</v>
      </c>
    </row>
    <row r="1638" spans="2:4" x14ac:dyDescent="0.25">
      <c r="B1638" s="149">
        <v>9544</v>
      </c>
      <c r="C1638" s="150" t="s">
        <v>1851</v>
      </c>
      <c r="D1638" s="147">
        <v>15420</v>
      </c>
    </row>
    <row r="1639" spans="2:4" x14ac:dyDescent="0.25">
      <c r="B1639" s="149">
        <v>9545</v>
      </c>
      <c r="C1639" s="150" t="s">
        <v>1852</v>
      </c>
      <c r="D1639" s="147">
        <v>18774</v>
      </c>
    </row>
    <row r="1640" spans="2:4" x14ac:dyDescent="0.25">
      <c r="B1640" s="149">
        <v>9546</v>
      </c>
      <c r="C1640" s="150" t="s">
        <v>1853</v>
      </c>
      <c r="D1640" s="147">
        <v>15420</v>
      </c>
    </row>
    <row r="1641" spans="2:4" x14ac:dyDescent="0.25">
      <c r="B1641" s="149">
        <v>9547</v>
      </c>
      <c r="C1641" s="150" t="s">
        <v>1854</v>
      </c>
      <c r="D1641" s="147">
        <v>16646</v>
      </c>
    </row>
    <row r="1642" spans="2:4" x14ac:dyDescent="0.25">
      <c r="B1642" s="149">
        <v>9548</v>
      </c>
      <c r="C1642" s="150" t="s">
        <v>1855</v>
      </c>
      <c r="D1642" s="147">
        <v>12532</v>
      </c>
    </row>
    <row r="1643" spans="2:4" x14ac:dyDescent="0.25">
      <c r="B1643" s="149">
        <v>9549</v>
      </c>
      <c r="C1643" s="150" t="s">
        <v>1856</v>
      </c>
      <c r="D1643" s="147">
        <v>14962</v>
      </c>
    </row>
    <row r="1644" spans="2:4" x14ac:dyDescent="0.25">
      <c r="B1644" s="149">
        <v>9550</v>
      </c>
      <c r="C1644" s="150" t="s">
        <v>1857</v>
      </c>
      <c r="D1644" s="147">
        <v>10891</v>
      </c>
    </row>
    <row r="1645" spans="2:4" x14ac:dyDescent="0.25">
      <c r="B1645" s="149">
        <v>9551</v>
      </c>
      <c r="C1645" s="150" t="s">
        <v>1858</v>
      </c>
      <c r="D1645" s="147">
        <v>14535</v>
      </c>
    </row>
    <row r="1646" spans="2:4" x14ac:dyDescent="0.25">
      <c r="B1646" s="149">
        <v>9552</v>
      </c>
      <c r="C1646" s="150" t="s">
        <v>1859</v>
      </c>
      <c r="D1646" s="147">
        <v>13184</v>
      </c>
    </row>
    <row r="1647" spans="2:4" x14ac:dyDescent="0.25">
      <c r="B1647" s="149">
        <v>9553</v>
      </c>
      <c r="C1647" s="150" t="s">
        <v>1860</v>
      </c>
      <c r="D1647" s="147">
        <v>17490</v>
      </c>
    </row>
    <row r="1648" spans="2:4" x14ac:dyDescent="0.25">
      <c r="B1648" s="149">
        <v>9554</v>
      </c>
      <c r="C1648" s="150" t="s">
        <v>1861</v>
      </c>
      <c r="D1648" s="147">
        <v>13353</v>
      </c>
    </row>
    <row r="1649" spans="2:4" x14ac:dyDescent="0.25">
      <c r="B1649" s="149">
        <v>9555</v>
      </c>
      <c r="C1649" s="150" t="s">
        <v>1862</v>
      </c>
      <c r="D1649" s="147">
        <v>11042</v>
      </c>
    </row>
    <row r="1650" spans="2:4" x14ac:dyDescent="0.25">
      <c r="B1650" s="149">
        <v>9556</v>
      </c>
      <c r="C1650" s="150" t="s">
        <v>1863</v>
      </c>
      <c r="D1650" s="147">
        <v>9346</v>
      </c>
    </row>
    <row r="1651" spans="2:4" x14ac:dyDescent="0.25">
      <c r="B1651" s="149">
        <v>9557</v>
      </c>
      <c r="C1651" s="150" t="s">
        <v>1864</v>
      </c>
      <c r="D1651" s="147">
        <v>12532</v>
      </c>
    </row>
    <row r="1652" spans="2:4" x14ac:dyDescent="0.25">
      <c r="B1652" s="149">
        <v>9558</v>
      </c>
      <c r="C1652" s="150" t="s">
        <v>1865</v>
      </c>
      <c r="D1652" s="147">
        <v>11042</v>
      </c>
    </row>
    <row r="1653" spans="2:4" x14ac:dyDescent="0.25">
      <c r="B1653" s="149">
        <v>9559</v>
      </c>
      <c r="C1653" s="150" t="s">
        <v>1866</v>
      </c>
      <c r="D1653" s="147">
        <v>9346</v>
      </c>
    </row>
    <row r="1654" spans="2:4" x14ac:dyDescent="0.25">
      <c r="B1654" s="149">
        <v>9560</v>
      </c>
      <c r="C1654" s="150" t="s">
        <v>1867</v>
      </c>
      <c r="D1654" s="147">
        <v>21116</v>
      </c>
    </row>
    <row r="1655" spans="2:4" x14ac:dyDescent="0.25">
      <c r="B1655" s="149">
        <v>9569</v>
      </c>
      <c r="C1655" s="150" t="s">
        <v>1868</v>
      </c>
      <c r="D1655" s="147">
        <v>272460</v>
      </c>
    </row>
    <row r="1656" spans="2:4" x14ac:dyDescent="0.25">
      <c r="B1656" s="149">
        <v>9570</v>
      </c>
      <c r="C1656" s="150" t="s">
        <v>1869</v>
      </c>
      <c r="D1656" s="147">
        <v>1889</v>
      </c>
    </row>
    <row r="1657" spans="2:4" x14ac:dyDescent="0.25">
      <c r="B1657" s="149">
        <v>9571</v>
      </c>
      <c r="C1657" s="150" t="s">
        <v>1870</v>
      </c>
      <c r="D1657" s="147">
        <v>10100</v>
      </c>
    </row>
    <row r="1658" spans="2:4" x14ac:dyDescent="0.25">
      <c r="B1658" s="149">
        <v>9572</v>
      </c>
      <c r="C1658" s="150" t="s">
        <v>1871</v>
      </c>
      <c r="D1658" s="147">
        <v>4250</v>
      </c>
    </row>
    <row r="1659" spans="2:4" x14ac:dyDescent="0.25">
      <c r="B1659" s="149">
        <v>9573</v>
      </c>
      <c r="C1659" s="150" t="s">
        <v>1872</v>
      </c>
      <c r="D1659" s="147">
        <v>4429</v>
      </c>
    </row>
    <row r="1660" spans="2:4" x14ac:dyDescent="0.25">
      <c r="B1660" s="149">
        <v>9574</v>
      </c>
      <c r="C1660" s="150" t="s">
        <v>1873</v>
      </c>
      <c r="D1660" s="147">
        <v>1225</v>
      </c>
    </row>
    <row r="1661" spans="2:4" x14ac:dyDescent="0.25">
      <c r="B1661" s="149">
        <v>9575</v>
      </c>
      <c r="C1661" s="150" t="s">
        <v>1874</v>
      </c>
      <c r="D1661" s="147">
        <v>10981528</v>
      </c>
    </row>
    <row r="1662" spans="2:4" x14ac:dyDescent="0.25">
      <c r="B1662" s="149">
        <v>9576</v>
      </c>
      <c r="C1662" s="150" t="s">
        <v>1875</v>
      </c>
      <c r="D1662" s="147">
        <v>45108</v>
      </c>
    </row>
    <row r="1663" spans="2:4" x14ac:dyDescent="0.25">
      <c r="B1663" s="149">
        <v>9577</v>
      </c>
      <c r="C1663" s="150" t="s">
        <v>1876</v>
      </c>
      <c r="D1663" s="147">
        <v>30851</v>
      </c>
    </row>
    <row r="1664" spans="2:4" x14ac:dyDescent="0.25">
      <c r="B1664" s="149">
        <v>9578</v>
      </c>
      <c r="C1664" s="150" t="s">
        <v>1877</v>
      </c>
      <c r="D1664" s="147">
        <v>1043625</v>
      </c>
    </row>
    <row r="1665" spans="2:4" x14ac:dyDescent="0.25">
      <c r="B1665" s="149">
        <v>9628</v>
      </c>
      <c r="C1665" s="150" t="s">
        <v>1878</v>
      </c>
      <c r="D1665" s="147">
        <v>565250</v>
      </c>
    </row>
    <row r="1666" spans="2:4" x14ac:dyDescent="0.25">
      <c r="B1666" s="149">
        <v>9629</v>
      </c>
      <c r="C1666" s="150" t="s">
        <v>1879</v>
      </c>
      <c r="D1666" s="147">
        <v>49980</v>
      </c>
    </row>
    <row r="1667" spans="2:4" x14ac:dyDescent="0.25">
      <c r="B1667" s="149">
        <v>9630</v>
      </c>
      <c r="C1667" s="150" t="s">
        <v>1880</v>
      </c>
      <c r="D1667" s="147">
        <v>49980</v>
      </c>
    </row>
    <row r="1668" spans="2:4" x14ac:dyDescent="0.25">
      <c r="B1668" s="149">
        <v>9631</v>
      </c>
      <c r="C1668" s="150" t="s">
        <v>1881</v>
      </c>
      <c r="D1668" s="147">
        <v>70210</v>
      </c>
    </row>
    <row r="1669" spans="2:4" x14ac:dyDescent="0.25">
      <c r="B1669" s="149">
        <v>9632</v>
      </c>
      <c r="C1669" s="150" t="s">
        <v>1882</v>
      </c>
      <c r="D1669" s="147">
        <v>52925</v>
      </c>
    </row>
    <row r="1670" spans="2:4" x14ac:dyDescent="0.25">
      <c r="B1670" s="149">
        <v>9635</v>
      </c>
      <c r="C1670" s="150" t="s">
        <v>1883</v>
      </c>
      <c r="D1670" s="147">
        <v>167552</v>
      </c>
    </row>
    <row r="1671" spans="2:4" x14ac:dyDescent="0.25">
      <c r="B1671" s="149">
        <v>9637</v>
      </c>
      <c r="C1671" s="150" t="s">
        <v>1884</v>
      </c>
      <c r="D1671" s="147">
        <v>232100</v>
      </c>
    </row>
    <row r="1672" spans="2:4" x14ac:dyDescent="0.25">
      <c r="B1672" s="149">
        <v>9638</v>
      </c>
      <c r="C1672" s="150" t="s">
        <v>1885</v>
      </c>
      <c r="D1672" s="147">
        <v>116843</v>
      </c>
    </row>
    <row r="1673" spans="2:4" x14ac:dyDescent="0.25">
      <c r="B1673" s="149">
        <v>9639</v>
      </c>
      <c r="C1673" s="150" t="s">
        <v>1886</v>
      </c>
      <c r="D1673" s="147">
        <v>4504</v>
      </c>
    </row>
    <row r="1674" spans="2:4" x14ac:dyDescent="0.25">
      <c r="B1674" s="149">
        <v>9640</v>
      </c>
      <c r="C1674" s="150" t="s">
        <v>1887</v>
      </c>
      <c r="D1674" s="147">
        <v>18626</v>
      </c>
    </row>
    <row r="1675" spans="2:4" x14ac:dyDescent="0.25">
      <c r="B1675" s="149">
        <v>9642</v>
      </c>
      <c r="C1675" s="150" t="s">
        <v>1888</v>
      </c>
      <c r="D1675" s="147">
        <v>97195</v>
      </c>
    </row>
    <row r="1676" spans="2:4" x14ac:dyDescent="0.25">
      <c r="B1676" s="149">
        <v>9643</v>
      </c>
      <c r="C1676" s="150" t="s">
        <v>1889</v>
      </c>
      <c r="D1676" s="147">
        <v>820</v>
      </c>
    </row>
    <row r="1677" spans="2:4" x14ac:dyDescent="0.25">
      <c r="B1677" s="149">
        <v>9644</v>
      </c>
      <c r="C1677" s="150" t="s">
        <v>1890</v>
      </c>
      <c r="D1677" s="147">
        <v>18215</v>
      </c>
    </row>
    <row r="1678" spans="2:4" x14ac:dyDescent="0.25">
      <c r="B1678" s="149">
        <v>9645</v>
      </c>
      <c r="C1678" s="150" t="s">
        <v>1891</v>
      </c>
      <c r="D1678" s="147">
        <v>69234</v>
      </c>
    </row>
    <row r="1679" spans="2:4" x14ac:dyDescent="0.25">
      <c r="B1679" s="149">
        <v>9646</v>
      </c>
      <c r="C1679" s="150" t="s">
        <v>1892</v>
      </c>
      <c r="D1679" s="147">
        <v>285005</v>
      </c>
    </row>
    <row r="1680" spans="2:4" x14ac:dyDescent="0.25">
      <c r="B1680" s="149">
        <v>9647</v>
      </c>
      <c r="C1680" s="150" t="s">
        <v>1893</v>
      </c>
      <c r="D1680" s="147">
        <v>772310</v>
      </c>
    </row>
    <row r="1681" spans="2:4" x14ac:dyDescent="0.25">
      <c r="B1681" s="149">
        <v>9648</v>
      </c>
      <c r="C1681" s="150" t="s">
        <v>1894</v>
      </c>
      <c r="D1681" s="147">
        <v>23205</v>
      </c>
    </row>
    <row r="1682" spans="2:4" x14ac:dyDescent="0.25">
      <c r="B1682" s="149">
        <v>9649</v>
      </c>
      <c r="C1682" s="150" t="s">
        <v>1895</v>
      </c>
      <c r="D1682" s="147">
        <v>320000</v>
      </c>
    </row>
    <row r="1683" spans="2:4" x14ac:dyDescent="0.25">
      <c r="B1683" s="149">
        <v>9650</v>
      </c>
      <c r="C1683" s="150" t="s">
        <v>1896</v>
      </c>
      <c r="D1683" s="147">
        <v>4106</v>
      </c>
    </row>
    <row r="1684" spans="2:4" x14ac:dyDescent="0.25">
      <c r="B1684" s="149">
        <v>9651</v>
      </c>
      <c r="C1684" s="150" t="s">
        <v>1897</v>
      </c>
      <c r="D1684" s="147">
        <v>13633</v>
      </c>
    </row>
    <row r="1685" spans="2:4" x14ac:dyDescent="0.25">
      <c r="B1685" s="149">
        <v>9652</v>
      </c>
      <c r="C1685" s="150" t="s">
        <v>1898</v>
      </c>
      <c r="D1685" s="147">
        <v>14273</v>
      </c>
    </row>
    <row r="1686" spans="2:4" x14ac:dyDescent="0.25">
      <c r="B1686" s="149">
        <v>9653</v>
      </c>
      <c r="C1686" s="150" t="s">
        <v>1899</v>
      </c>
      <c r="D1686" s="147">
        <v>13492</v>
      </c>
    </row>
    <row r="1687" spans="2:4" x14ac:dyDescent="0.25">
      <c r="B1687" s="149">
        <v>9654</v>
      </c>
      <c r="C1687" s="150" t="s">
        <v>1900</v>
      </c>
      <c r="D1687" s="147">
        <v>11889</v>
      </c>
    </row>
    <row r="1688" spans="2:4" x14ac:dyDescent="0.25">
      <c r="B1688" s="149">
        <v>9655</v>
      </c>
      <c r="C1688" s="150" t="s">
        <v>1901</v>
      </c>
      <c r="D1688" s="147">
        <v>11638</v>
      </c>
    </row>
    <row r="1689" spans="2:4" x14ac:dyDescent="0.25">
      <c r="B1689" s="149">
        <v>9656</v>
      </c>
      <c r="C1689" s="150" t="s">
        <v>1902</v>
      </c>
      <c r="D1689" s="147">
        <v>13661</v>
      </c>
    </row>
    <row r="1690" spans="2:4" x14ac:dyDescent="0.25">
      <c r="B1690" s="149">
        <v>9663</v>
      </c>
      <c r="C1690" s="150" t="s">
        <v>1903</v>
      </c>
      <c r="D1690" s="147">
        <v>408002</v>
      </c>
    </row>
    <row r="1691" spans="2:4" x14ac:dyDescent="0.25">
      <c r="B1691" s="149">
        <v>9669</v>
      </c>
      <c r="C1691" s="150" t="s">
        <v>1904</v>
      </c>
      <c r="D1691" s="147">
        <v>128401</v>
      </c>
    </row>
    <row r="1692" spans="2:4" x14ac:dyDescent="0.25">
      <c r="B1692" s="149">
        <v>9671</v>
      </c>
      <c r="C1692" s="150" t="s">
        <v>1905</v>
      </c>
      <c r="D1692" s="147">
        <v>589050</v>
      </c>
    </row>
    <row r="1693" spans="2:4" x14ac:dyDescent="0.25">
      <c r="B1693" s="149">
        <v>9672</v>
      </c>
      <c r="C1693" s="150" t="s">
        <v>1906</v>
      </c>
      <c r="D1693" s="147">
        <v>541926</v>
      </c>
    </row>
    <row r="1694" spans="2:4" x14ac:dyDescent="0.25">
      <c r="B1694" s="149">
        <v>9673</v>
      </c>
      <c r="C1694" s="150" t="s">
        <v>1907</v>
      </c>
      <c r="D1694" s="147">
        <v>536690</v>
      </c>
    </row>
    <row r="1695" spans="2:4" x14ac:dyDescent="0.25">
      <c r="B1695" s="149">
        <v>9682</v>
      </c>
      <c r="C1695" s="150" t="s">
        <v>1908</v>
      </c>
      <c r="D1695" s="147">
        <v>63955</v>
      </c>
    </row>
    <row r="1696" spans="2:4" x14ac:dyDescent="0.25">
      <c r="B1696" s="149">
        <v>9685</v>
      </c>
      <c r="C1696" s="150" t="s">
        <v>1909</v>
      </c>
      <c r="D1696" s="147">
        <v>68347</v>
      </c>
    </row>
    <row r="1697" spans="2:4" x14ac:dyDescent="0.25">
      <c r="B1697" s="149">
        <v>9686</v>
      </c>
      <c r="C1697" s="150" t="s">
        <v>1910</v>
      </c>
      <c r="D1697" s="147">
        <v>40889</v>
      </c>
    </row>
    <row r="1698" spans="2:4" x14ac:dyDescent="0.25">
      <c r="B1698" s="149">
        <v>9687</v>
      </c>
      <c r="C1698" s="150" t="s">
        <v>1911</v>
      </c>
      <c r="D1698" s="147">
        <v>6400</v>
      </c>
    </row>
    <row r="1699" spans="2:4" x14ac:dyDescent="0.25">
      <c r="B1699" s="149">
        <v>9688</v>
      </c>
      <c r="C1699" s="150" t="s">
        <v>1912</v>
      </c>
      <c r="D1699" s="147">
        <v>12692</v>
      </c>
    </row>
    <row r="1700" spans="2:4" x14ac:dyDescent="0.25">
      <c r="B1700" s="149">
        <v>9689</v>
      </c>
      <c r="C1700" s="150" t="s">
        <v>1913</v>
      </c>
      <c r="D1700" s="147">
        <v>2550</v>
      </c>
    </row>
    <row r="1701" spans="2:4" x14ac:dyDescent="0.25">
      <c r="B1701" s="149">
        <v>9690</v>
      </c>
      <c r="C1701" s="150" t="s">
        <v>1914</v>
      </c>
      <c r="D1701" s="147">
        <v>19677</v>
      </c>
    </row>
    <row r="1702" spans="2:4" x14ac:dyDescent="0.25">
      <c r="B1702" s="149">
        <v>9692</v>
      </c>
      <c r="C1702" s="150" t="s">
        <v>1915</v>
      </c>
      <c r="D1702" s="147">
        <v>3213</v>
      </c>
    </row>
    <row r="1703" spans="2:4" x14ac:dyDescent="0.25">
      <c r="B1703" s="149">
        <v>9694</v>
      </c>
      <c r="C1703" s="150" t="s">
        <v>1916</v>
      </c>
      <c r="D1703" s="147">
        <v>9954</v>
      </c>
    </row>
    <row r="1704" spans="2:4" x14ac:dyDescent="0.25">
      <c r="B1704" s="149">
        <v>9695</v>
      </c>
      <c r="C1704" s="150" t="s">
        <v>1917</v>
      </c>
      <c r="D1704" s="147">
        <v>298</v>
      </c>
    </row>
    <row r="1705" spans="2:4" x14ac:dyDescent="0.25">
      <c r="B1705" s="149">
        <v>9696</v>
      </c>
      <c r="C1705" s="150" t="s">
        <v>1918</v>
      </c>
      <c r="D1705" s="147">
        <v>345</v>
      </c>
    </row>
    <row r="1706" spans="2:4" x14ac:dyDescent="0.25">
      <c r="B1706" s="149">
        <v>9697</v>
      </c>
      <c r="C1706" s="150" t="s">
        <v>1919</v>
      </c>
      <c r="D1706" s="147">
        <v>381</v>
      </c>
    </row>
    <row r="1707" spans="2:4" x14ac:dyDescent="0.25">
      <c r="B1707" s="149">
        <v>9698</v>
      </c>
      <c r="C1707" s="150" t="s">
        <v>1920</v>
      </c>
      <c r="D1707" s="147">
        <v>411</v>
      </c>
    </row>
    <row r="1708" spans="2:4" x14ac:dyDescent="0.25">
      <c r="B1708" s="149">
        <v>9699</v>
      </c>
      <c r="C1708" s="150" t="s">
        <v>1921</v>
      </c>
      <c r="D1708" s="147">
        <v>428</v>
      </c>
    </row>
    <row r="1709" spans="2:4" x14ac:dyDescent="0.25">
      <c r="B1709" s="149">
        <v>9700</v>
      </c>
      <c r="C1709" s="150" t="s">
        <v>1922</v>
      </c>
      <c r="D1709" s="147">
        <v>428</v>
      </c>
    </row>
    <row r="1710" spans="2:4" x14ac:dyDescent="0.25">
      <c r="B1710" s="149">
        <v>9701</v>
      </c>
      <c r="C1710" s="150" t="s">
        <v>1923</v>
      </c>
      <c r="D1710" s="147">
        <v>470</v>
      </c>
    </row>
    <row r="1711" spans="2:4" x14ac:dyDescent="0.25">
      <c r="B1711" s="149">
        <v>9704</v>
      </c>
      <c r="C1711" s="150" t="s">
        <v>1924</v>
      </c>
      <c r="D1711" s="147">
        <v>48950</v>
      </c>
    </row>
    <row r="1712" spans="2:4" x14ac:dyDescent="0.25">
      <c r="B1712" s="149">
        <v>9705</v>
      </c>
      <c r="C1712" s="150" t="s">
        <v>1925</v>
      </c>
      <c r="D1712" s="147">
        <v>192742</v>
      </c>
    </row>
    <row r="1713" spans="2:4" x14ac:dyDescent="0.25">
      <c r="B1713" s="149">
        <v>9706</v>
      </c>
      <c r="C1713" s="150" t="s">
        <v>1926</v>
      </c>
      <c r="D1713" s="147">
        <v>398334</v>
      </c>
    </row>
    <row r="1714" spans="2:4" x14ac:dyDescent="0.25">
      <c r="B1714" s="149">
        <v>9707</v>
      </c>
      <c r="C1714" s="150" t="s">
        <v>1927</v>
      </c>
      <c r="D1714" s="147">
        <v>655324</v>
      </c>
    </row>
    <row r="1715" spans="2:4" x14ac:dyDescent="0.25">
      <c r="B1715" s="149">
        <v>9708</v>
      </c>
      <c r="C1715" s="150" t="s">
        <v>1928</v>
      </c>
      <c r="D1715" s="147">
        <v>912313</v>
      </c>
    </row>
    <row r="1716" spans="2:4" x14ac:dyDescent="0.25">
      <c r="B1716" s="149">
        <v>9709</v>
      </c>
      <c r="C1716" s="150" t="s">
        <v>1929</v>
      </c>
      <c r="D1716" s="147">
        <v>4174200</v>
      </c>
    </row>
    <row r="1717" spans="2:4" x14ac:dyDescent="0.25">
      <c r="B1717" s="149">
        <v>9710</v>
      </c>
      <c r="C1717" s="150" t="s">
        <v>1930</v>
      </c>
      <c r="D1717" s="147">
        <v>3697650</v>
      </c>
    </row>
    <row r="1718" spans="2:4" x14ac:dyDescent="0.25">
      <c r="B1718" s="149">
        <v>9711</v>
      </c>
      <c r="C1718" s="150" t="s">
        <v>1931</v>
      </c>
      <c r="D1718" s="147">
        <v>2733750</v>
      </c>
    </row>
    <row r="1719" spans="2:4" x14ac:dyDescent="0.25">
      <c r="B1719" s="149">
        <v>9712</v>
      </c>
      <c r="C1719" s="150" t="s">
        <v>1932</v>
      </c>
      <c r="D1719" s="147">
        <v>2587950</v>
      </c>
    </row>
    <row r="1720" spans="2:4" x14ac:dyDescent="0.25">
      <c r="B1720" s="149">
        <v>9713</v>
      </c>
      <c r="C1720" s="150" t="s">
        <v>1933</v>
      </c>
      <c r="D1720" s="147">
        <v>2254500</v>
      </c>
    </row>
    <row r="1721" spans="2:4" x14ac:dyDescent="0.25">
      <c r="B1721" s="149">
        <v>9714</v>
      </c>
      <c r="C1721" s="150" t="s">
        <v>1934</v>
      </c>
      <c r="D1721" s="147">
        <v>1875150</v>
      </c>
    </row>
    <row r="1722" spans="2:4" x14ac:dyDescent="0.25">
      <c r="B1722" s="149">
        <v>9715</v>
      </c>
      <c r="C1722" s="150" t="s">
        <v>1935</v>
      </c>
      <c r="D1722" s="147">
        <v>4698000</v>
      </c>
    </row>
    <row r="1723" spans="2:4" x14ac:dyDescent="0.25">
      <c r="B1723" s="149">
        <v>9717</v>
      </c>
      <c r="C1723" s="150" t="s">
        <v>1936</v>
      </c>
      <c r="D1723" s="147">
        <v>2068815</v>
      </c>
    </row>
    <row r="1724" spans="2:4" x14ac:dyDescent="0.25">
      <c r="B1724" s="149">
        <v>9720</v>
      </c>
      <c r="C1724" s="150" t="s">
        <v>1937</v>
      </c>
      <c r="D1724" s="147">
        <v>11305</v>
      </c>
    </row>
    <row r="1725" spans="2:4" x14ac:dyDescent="0.25">
      <c r="B1725" s="149">
        <v>9721</v>
      </c>
      <c r="C1725" s="150" t="s">
        <v>1938</v>
      </c>
      <c r="D1725" s="147">
        <v>2206167</v>
      </c>
    </row>
    <row r="1726" spans="2:4" x14ac:dyDescent="0.25">
      <c r="B1726" s="149">
        <v>9722</v>
      </c>
      <c r="C1726" s="150" t="s">
        <v>1939</v>
      </c>
      <c r="D1726" s="147">
        <v>8089278</v>
      </c>
    </row>
    <row r="1727" spans="2:4" x14ac:dyDescent="0.25">
      <c r="B1727" s="149">
        <v>9723</v>
      </c>
      <c r="C1727" s="150" t="s">
        <v>1940</v>
      </c>
      <c r="D1727" s="147">
        <v>22255</v>
      </c>
    </row>
    <row r="1728" spans="2:4" x14ac:dyDescent="0.25">
      <c r="B1728" s="149">
        <v>9724</v>
      </c>
      <c r="C1728" s="150" t="s">
        <v>1941</v>
      </c>
      <c r="D1728" s="147">
        <v>154700</v>
      </c>
    </row>
    <row r="1729" spans="2:4" x14ac:dyDescent="0.25">
      <c r="B1729" s="149">
        <v>9725</v>
      </c>
      <c r="C1729" s="150" t="s">
        <v>1942</v>
      </c>
      <c r="D1729" s="147">
        <v>81905</v>
      </c>
    </row>
    <row r="1730" spans="2:4" x14ac:dyDescent="0.25">
      <c r="B1730" s="149">
        <v>9726</v>
      </c>
      <c r="C1730" s="150" t="s">
        <v>1943</v>
      </c>
      <c r="D1730" s="147">
        <v>33400</v>
      </c>
    </row>
    <row r="1731" spans="2:4" x14ac:dyDescent="0.25">
      <c r="B1731" s="149">
        <v>9727</v>
      </c>
      <c r="C1731" s="150" t="s">
        <v>1944</v>
      </c>
      <c r="D1731" s="147">
        <v>105422</v>
      </c>
    </row>
    <row r="1732" spans="2:4" x14ac:dyDescent="0.25">
      <c r="B1732" s="149">
        <v>9728</v>
      </c>
      <c r="C1732" s="150" t="s">
        <v>1945</v>
      </c>
      <c r="D1732" s="147">
        <v>3444567</v>
      </c>
    </row>
    <row r="1733" spans="2:4" x14ac:dyDescent="0.25">
      <c r="B1733" s="149">
        <v>9733</v>
      </c>
      <c r="C1733" s="150" t="s">
        <v>1946</v>
      </c>
      <c r="D1733" s="147">
        <v>89250</v>
      </c>
    </row>
    <row r="1734" spans="2:4" x14ac:dyDescent="0.25">
      <c r="B1734" s="149">
        <v>9736</v>
      </c>
      <c r="C1734" s="150" t="s">
        <v>1947</v>
      </c>
      <c r="D1734" s="147">
        <v>618800</v>
      </c>
    </row>
    <row r="1735" spans="2:4" x14ac:dyDescent="0.25">
      <c r="B1735" s="149">
        <v>9743</v>
      </c>
      <c r="C1735" s="150" t="s">
        <v>1948</v>
      </c>
      <c r="D1735" s="147">
        <v>535500</v>
      </c>
    </row>
    <row r="1736" spans="2:4" x14ac:dyDescent="0.25">
      <c r="B1736" s="149">
        <v>9744</v>
      </c>
      <c r="C1736" s="150" t="s">
        <v>1949</v>
      </c>
      <c r="D1736" s="147">
        <v>654500</v>
      </c>
    </row>
    <row r="1737" spans="2:4" x14ac:dyDescent="0.25">
      <c r="B1737" s="149">
        <v>9745</v>
      </c>
      <c r="C1737" s="150" t="s">
        <v>1950</v>
      </c>
      <c r="D1737" s="147">
        <v>773500</v>
      </c>
    </row>
    <row r="1738" spans="2:4" x14ac:dyDescent="0.25">
      <c r="B1738" s="149">
        <v>9746</v>
      </c>
      <c r="C1738" s="150" t="s">
        <v>1951</v>
      </c>
      <c r="D1738" s="147">
        <v>892500</v>
      </c>
    </row>
    <row r="1739" spans="2:4" x14ac:dyDescent="0.25">
      <c r="B1739" s="149">
        <v>9747</v>
      </c>
      <c r="C1739" s="150" t="s">
        <v>1952</v>
      </c>
      <c r="D1739" s="147">
        <v>47600</v>
      </c>
    </row>
    <row r="1740" spans="2:4" x14ac:dyDescent="0.25">
      <c r="B1740" s="149">
        <v>9752</v>
      </c>
      <c r="C1740" s="150" t="s">
        <v>1953</v>
      </c>
      <c r="D1740" s="147">
        <v>8925</v>
      </c>
    </row>
    <row r="1741" spans="2:4" x14ac:dyDescent="0.25">
      <c r="B1741" s="149">
        <v>9754</v>
      </c>
      <c r="C1741" s="150" t="s">
        <v>1954</v>
      </c>
      <c r="D1741" s="147">
        <v>76525</v>
      </c>
    </row>
    <row r="1742" spans="2:4" x14ac:dyDescent="0.25">
      <c r="B1742" s="149">
        <v>9764</v>
      </c>
      <c r="C1742" s="150" t="s">
        <v>1955</v>
      </c>
      <c r="D1742" s="147">
        <v>81026</v>
      </c>
    </row>
    <row r="1743" spans="2:4" x14ac:dyDescent="0.25">
      <c r="B1743" s="149">
        <v>9765</v>
      </c>
      <c r="C1743" s="150" t="s">
        <v>1956</v>
      </c>
      <c r="D1743" s="147">
        <v>399568</v>
      </c>
    </row>
    <row r="1744" spans="2:4" x14ac:dyDescent="0.25">
      <c r="B1744" s="149">
        <v>9766</v>
      </c>
      <c r="C1744" s="150" t="s">
        <v>1957</v>
      </c>
      <c r="D1744" s="147">
        <v>119000</v>
      </c>
    </row>
    <row r="1745" spans="2:4" x14ac:dyDescent="0.25">
      <c r="B1745" s="149">
        <v>9767</v>
      </c>
      <c r="C1745" s="150" t="s">
        <v>1958</v>
      </c>
      <c r="D1745" s="147">
        <v>119000</v>
      </c>
    </row>
    <row r="1746" spans="2:4" x14ac:dyDescent="0.25">
      <c r="B1746" s="149">
        <v>9768</v>
      </c>
      <c r="C1746" s="150" t="s">
        <v>1959</v>
      </c>
      <c r="D1746" s="147">
        <v>89350</v>
      </c>
    </row>
    <row r="1747" spans="2:4" x14ac:dyDescent="0.25">
      <c r="B1747" s="149">
        <v>9773</v>
      </c>
      <c r="C1747" s="150" t="s">
        <v>1960</v>
      </c>
      <c r="D1747" s="147">
        <v>16839</v>
      </c>
    </row>
    <row r="1748" spans="2:4" x14ac:dyDescent="0.25">
      <c r="B1748" s="149">
        <v>9774</v>
      </c>
      <c r="C1748" s="150" t="s">
        <v>1961</v>
      </c>
      <c r="D1748" s="147">
        <v>310055</v>
      </c>
    </row>
    <row r="1749" spans="2:4" x14ac:dyDescent="0.25">
      <c r="B1749" s="149">
        <v>9775</v>
      </c>
      <c r="C1749" s="150" t="s">
        <v>1962</v>
      </c>
      <c r="D1749" s="147">
        <v>138040</v>
      </c>
    </row>
    <row r="1750" spans="2:4" x14ac:dyDescent="0.25">
      <c r="B1750" s="149">
        <v>9789</v>
      </c>
      <c r="C1750" s="150" t="s">
        <v>1963</v>
      </c>
      <c r="D1750" s="147">
        <v>6571422</v>
      </c>
    </row>
    <row r="1751" spans="2:4" x14ac:dyDescent="0.25">
      <c r="B1751" s="149">
        <v>9790</v>
      </c>
      <c r="C1751" s="150" t="s">
        <v>1964</v>
      </c>
      <c r="D1751" s="147">
        <v>975800</v>
      </c>
    </row>
    <row r="1752" spans="2:4" x14ac:dyDescent="0.25">
      <c r="B1752" s="149">
        <v>9791</v>
      </c>
      <c r="C1752" s="150" t="s">
        <v>1965</v>
      </c>
      <c r="D1752" s="147">
        <v>644555</v>
      </c>
    </row>
    <row r="1753" spans="2:4" x14ac:dyDescent="0.25">
      <c r="B1753" s="149">
        <v>9792</v>
      </c>
      <c r="C1753" s="150" t="s">
        <v>1966</v>
      </c>
      <c r="D1753" s="147">
        <v>644555</v>
      </c>
    </row>
    <row r="1754" spans="2:4" x14ac:dyDescent="0.25">
      <c r="B1754" s="149">
        <v>9796</v>
      </c>
      <c r="C1754" s="150" t="s">
        <v>1967</v>
      </c>
      <c r="D1754" s="147">
        <v>6571422</v>
      </c>
    </row>
    <row r="1755" spans="2:4" x14ac:dyDescent="0.25">
      <c r="B1755" s="149">
        <v>9797</v>
      </c>
      <c r="C1755" s="150" t="s">
        <v>1968</v>
      </c>
      <c r="D1755" s="147">
        <v>7473955</v>
      </c>
    </row>
    <row r="1756" spans="2:4" x14ac:dyDescent="0.25">
      <c r="B1756" s="149">
        <v>9798</v>
      </c>
      <c r="C1756" s="150" t="s">
        <v>1969</v>
      </c>
      <c r="D1756" s="147">
        <v>4122922</v>
      </c>
    </row>
    <row r="1757" spans="2:4" x14ac:dyDescent="0.25">
      <c r="B1757" s="149">
        <v>9799</v>
      </c>
      <c r="C1757" s="150" t="s">
        <v>1970</v>
      </c>
      <c r="D1757" s="147">
        <v>428400</v>
      </c>
    </row>
    <row r="1758" spans="2:4" x14ac:dyDescent="0.25">
      <c r="B1758" s="149">
        <v>9800</v>
      </c>
      <c r="C1758" s="150" t="s">
        <v>1971</v>
      </c>
      <c r="D1758" s="147">
        <v>493850</v>
      </c>
    </row>
    <row r="1759" spans="2:4" x14ac:dyDescent="0.25">
      <c r="B1759" s="149">
        <v>9801</v>
      </c>
      <c r="C1759" s="150" t="s">
        <v>1972</v>
      </c>
      <c r="D1759" s="147">
        <v>493850</v>
      </c>
    </row>
    <row r="1760" spans="2:4" x14ac:dyDescent="0.25">
      <c r="B1760" s="149">
        <v>9802</v>
      </c>
      <c r="C1760" s="150" t="s">
        <v>1973</v>
      </c>
      <c r="D1760" s="147">
        <v>493850</v>
      </c>
    </row>
    <row r="1761" spans="2:4" x14ac:dyDescent="0.25">
      <c r="B1761" s="149">
        <v>9804</v>
      </c>
      <c r="C1761" s="150" t="s">
        <v>1974</v>
      </c>
      <c r="D1761" s="147">
        <v>668780</v>
      </c>
    </row>
    <row r="1762" spans="2:4" x14ac:dyDescent="0.25">
      <c r="B1762" s="149">
        <v>9813</v>
      </c>
      <c r="C1762" s="150" t="s">
        <v>1975</v>
      </c>
      <c r="D1762" s="147">
        <v>160636</v>
      </c>
    </row>
    <row r="1763" spans="2:4" x14ac:dyDescent="0.25">
      <c r="B1763" s="149">
        <v>9817</v>
      </c>
      <c r="C1763" s="150" t="s">
        <v>1976</v>
      </c>
      <c r="D1763" s="147">
        <v>335167</v>
      </c>
    </row>
    <row r="1764" spans="2:4" x14ac:dyDescent="0.25">
      <c r="B1764" s="149">
        <v>9819</v>
      </c>
      <c r="C1764" s="150" t="s">
        <v>1977</v>
      </c>
      <c r="D1764" s="147">
        <v>1532143</v>
      </c>
    </row>
    <row r="1765" spans="2:4" x14ac:dyDescent="0.25">
      <c r="B1765" s="149">
        <v>9822</v>
      </c>
      <c r="C1765" s="150" t="s">
        <v>1978</v>
      </c>
      <c r="D1765" s="147">
        <v>535927</v>
      </c>
    </row>
    <row r="1766" spans="2:4" x14ac:dyDescent="0.25">
      <c r="B1766" s="149">
        <v>9828</v>
      </c>
      <c r="C1766" s="150" t="s">
        <v>1979</v>
      </c>
      <c r="D1766" s="147">
        <v>696031</v>
      </c>
    </row>
    <row r="1767" spans="2:4" x14ac:dyDescent="0.25">
      <c r="B1767" s="149">
        <v>9832</v>
      </c>
      <c r="C1767" s="150" t="s">
        <v>1980</v>
      </c>
      <c r="D1767" s="147">
        <v>117810</v>
      </c>
    </row>
    <row r="1768" spans="2:4" x14ac:dyDescent="0.25">
      <c r="B1768" s="149">
        <v>9833</v>
      </c>
      <c r="C1768" s="150" t="s">
        <v>1981</v>
      </c>
      <c r="D1768" s="147">
        <v>15000</v>
      </c>
    </row>
    <row r="1769" spans="2:4" x14ac:dyDescent="0.25">
      <c r="B1769" s="149">
        <v>9834</v>
      </c>
      <c r="C1769" s="150" t="s">
        <v>1982</v>
      </c>
      <c r="D1769" s="147">
        <v>104900</v>
      </c>
    </row>
    <row r="1770" spans="2:4" x14ac:dyDescent="0.25">
      <c r="B1770" s="149">
        <v>9835</v>
      </c>
      <c r="C1770" s="150" t="s">
        <v>1983</v>
      </c>
      <c r="D1770" s="147">
        <v>142400</v>
      </c>
    </row>
    <row r="1771" spans="2:4" x14ac:dyDescent="0.25">
      <c r="B1771" s="149">
        <v>9836</v>
      </c>
      <c r="C1771" s="150" t="s">
        <v>1984</v>
      </c>
      <c r="D1771" s="147">
        <v>152400</v>
      </c>
    </row>
    <row r="1772" spans="2:4" x14ac:dyDescent="0.25">
      <c r="B1772" s="149">
        <v>9837</v>
      </c>
      <c r="C1772" s="150" t="s">
        <v>1985</v>
      </c>
      <c r="D1772" s="147">
        <v>152400</v>
      </c>
    </row>
    <row r="1773" spans="2:4" x14ac:dyDescent="0.25">
      <c r="B1773" s="149">
        <v>9838</v>
      </c>
      <c r="C1773" s="150" t="s">
        <v>1986</v>
      </c>
      <c r="D1773" s="147">
        <v>152400</v>
      </c>
    </row>
    <row r="1774" spans="2:4" x14ac:dyDescent="0.25">
      <c r="B1774" s="149">
        <v>9839</v>
      </c>
      <c r="C1774" s="150" t="s">
        <v>1987</v>
      </c>
      <c r="D1774" s="147">
        <v>11190</v>
      </c>
    </row>
    <row r="1775" spans="2:4" x14ac:dyDescent="0.25">
      <c r="B1775" s="149">
        <v>9840</v>
      </c>
      <c r="C1775" s="150" t="s">
        <v>1988</v>
      </c>
      <c r="D1775" s="147">
        <v>219000</v>
      </c>
    </row>
    <row r="1776" spans="2:4" x14ac:dyDescent="0.25">
      <c r="B1776" s="149">
        <v>9842</v>
      </c>
      <c r="C1776" s="150" t="s">
        <v>1989</v>
      </c>
      <c r="D1776" s="147">
        <v>185779</v>
      </c>
    </row>
    <row r="1777" spans="2:4" x14ac:dyDescent="0.25">
      <c r="B1777" s="149">
        <v>9845</v>
      </c>
      <c r="C1777" s="150" t="s">
        <v>1990</v>
      </c>
      <c r="D1777" s="147">
        <v>142800</v>
      </c>
    </row>
    <row r="1778" spans="2:4" x14ac:dyDescent="0.25">
      <c r="B1778" s="149">
        <v>9846</v>
      </c>
      <c r="C1778" s="150" t="s">
        <v>1991</v>
      </c>
      <c r="D1778" s="147">
        <v>59151</v>
      </c>
    </row>
    <row r="1779" spans="2:4" x14ac:dyDescent="0.25">
      <c r="B1779" s="149">
        <v>9847</v>
      </c>
      <c r="C1779" s="150" t="s">
        <v>1992</v>
      </c>
      <c r="D1779" s="147">
        <v>59151</v>
      </c>
    </row>
    <row r="1780" spans="2:4" x14ac:dyDescent="0.25">
      <c r="B1780" s="149">
        <v>9848</v>
      </c>
      <c r="C1780" s="150" t="s">
        <v>1993</v>
      </c>
      <c r="D1780" s="147">
        <v>59151</v>
      </c>
    </row>
    <row r="1781" spans="2:4" x14ac:dyDescent="0.25">
      <c r="B1781" s="149">
        <v>9849</v>
      </c>
      <c r="C1781" s="150" t="s">
        <v>1994</v>
      </c>
      <c r="D1781" s="147">
        <v>53550</v>
      </c>
    </row>
    <row r="1782" spans="2:4" x14ac:dyDescent="0.25">
      <c r="B1782" s="149">
        <v>9850</v>
      </c>
      <c r="C1782" s="150" t="s">
        <v>1995</v>
      </c>
      <c r="D1782" s="147">
        <v>53550</v>
      </c>
    </row>
    <row r="1783" spans="2:4" x14ac:dyDescent="0.25">
      <c r="B1783" s="149">
        <v>9851</v>
      </c>
      <c r="C1783" s="150" t="s">
        <v>1996</v>
      </c>
      <c r="D1783" s="147">
        <v>53550</v>
      </c>
    </row>
    <row r="1784" spans="2:4" x14ac:dyDescent="0.25">
      <c r="B1784" s="149">
        <v>9852</v>
      </c>
      <c r="C1784" s="150" t="s">
        <v>1997</v>
      </c>
      <c r="D1784" s="147">
        <v>45410</v>
      </c>
    </row>
    <row r="1785" spans="2:4" x14ac:dyDescent="0.25">
      <c r="B1785" s="149">
        <v>9853</v>
      </c>
      <c r="C1785" s="150" t="s">
        <v>1998</v>
      </c>
      <c r="D1785" s="147">
        <v>50456</v>
      </c>
    </row>
    <row r="1786" spans="2:4" x14ac:dyDescent="0.25">
      <c r="B1786" s="149">
        <v>9854</v>
      </c>
      <c r="C1786" s="150" t="s">
        <v>1999</v>
      </c>
      <c r="D1786" s="147">
        <v>53550</v>
      </c>
    </row>
    <row r="1787" spans="2:4" x14ac:dyDescent="0.25">
      <c r="B1787" s="149">
        <v>9855</v>
      </c>
      <c r="C1787" s="150" t="s">
        <v>2000</v>
      </c>
      <c r="D1787" s="147">
        <v>53550</v>
      </c>
    </row>
    <row r="1788" spans="2:4" x14ac:dyDescent="0.25">
      <c r="B1788" s="149">
        <v>9856</v>
      </c>
      <c r="C1788" s="150" t="s">
        <v>2001</v>
      </c>
      <c r="D1788" s="147">
        <v>50456</v>
      </c>
    </row>
    <row r="1789" spans="2:4" x14ac:dyDescent="0.25">
      <c r="B1789" s="149">
        <v>9857</v>
      </c>
      <c r="C1789" s="150" t="s">
        <v>2002</v>
      </c>
      <c r="D1789" s="147">
        <v>65450</v>
      </c>
    </row>
    <row r="1790" spans="2:4" x14ac:dyDescent="0.25">
      <c r="B1790" s="149">
        <v>9860</v>
      </c>
      <c r="C1790" s="150" t="s">
        <v>2003</v>
      </c>
      <c r="D1790" s="147">
        <v>333200</v>
      </c>
    </row>
    <row r="1791" spans="2:4" x14ac:dyDescent="0.25">
      <c r="B1791" s="149">
        <v>9861</v>
      </c>
      <c r="C1791" s="150" t="s">
        <v>2004</v>
      </c>
      <c r="D1791" s="147">
        <v>322103</v>
      </c>
    </row>
    <row r="1792" spans="2:4" x14ac:dyDescent="0.25">
      <c r="B1792" s="149">
        <v>9862</v>
      </c>
      <c r="C1792" s="150" t="s">
        <v>2005</v>
      </c>
      <c r="D1792" s="147">
        <v>297500</v>
      </c>
    </row>
    <row r="1793" spans="2:4" x14ac:dyDescent="0.25">
      <c r="B1793" s="149">
        <v>9864</v>
      </c>
      <c r="C1793" s="150" t="s">
        <v>2006</v>
      </c>
      <c r="D1793" s="147">
        <v>358013</v>
      </c>
    </row>
    <row r="1794" spans="2:4" x14ac:dyDescent="0.25">
      <c r="B1794" s="149">
        <v>9869</v>
      </c>
      <c r="C1794" s="150" t="s">
        <v>2007</v>
      </c>
      <c r="D1794" s="147">
        <v>907256</v>
      </c>
    </row>
    <row r="1795" spans="2:4" x14ac:dyDescent="0.25">
      <c r="B1795" s="149">
        <v>9873</v>
      </c>
      <c r="C1795" s="150" t="s">
        <v>2008</v>
      </c>
      <c r="D1795" s="147">
        <v>178500</v>
      </c>
    </row>
    <row r="1796" spans="2:4" x14ac:dyDescent="0.25">
      <c r="B1796" s="149">
        <v>9879</v>
      </c>
      <c r="C1796" s="150" t="s">
        <v>2009</v>
      </c>
      <c r="D1796" s="147">
        <v>7568</v>
      </c>
    </row>
    <row r="1797" spans="2:4" x14ac:dyDescent="0.25">
      <c r="B1797" s="149">
        <v>9880</v>
      </c>
      <c r="C1797" s="150" t="s">
        <v>2010</v>
      </c>
      <c r="D1797" s="147">
        <v>3457</v>
      </c>
    </row>
    <row r="1798" spans="2:4" x14ac:dyDescent="0.25">
      <c r="B1798" s="149">
        <v>9881</v>
      </c>
      <c r="C1798" s="150" t="s">
        <v>2011</v>
      </c>
      <c r="D1798" s="147">
        <v>42840</v>
      </c>
    </row>
    <row r="1799" spans="2:4" x14ac:dyDescent="0.25">
      <c r="B1799" s="149">
        <v>9882</v>
      </c>
      <c r="C1799" s="150" t="s">
        <v>2012</v>
      </c>
      <c r="D1799" s="147">
        <v>42840</v>
      </c>
    </row>
    <row r="1800" spans="2:4" x14ac:dyDescent="0.25">
      <c r="B1800" s="149">
        <v>9883</v>
      </c>
      <c r="C1800" s="150" t="s">
        <v>2013</v>
      </c>
      <c r="D1800" s="147">
        <v>41650</v>
      </c>
    </row>
    <row r="1801" spans="2:4" x14ac:dyDescent="0.25">
      <c r="B1801" s="149">
        <v>9884</v>
      </c>
      <c r="C1801" s="150" t="s">
        <v>2014</v>
      </c>
      <c r="D1801" s="147">
        <v>43078</v>
      </c>
    </row>
    <row r="1802" spans="2:4" x14ac:dyDescent="0.25">
      <c r="B1802" s="149">
        <v>9885</v>
      </c>
      <c r="C1802" s="150" t="s">
        <v>2015</v>
      </c>
      <c r="D1802" s="147">
        <v>43078</v>
      </c>
    </row>
    <row r="1803" spans="2:4" x14ac:dyDescent="0.25">
      <c r="B1803" s="149">
        <v>9886</v>
      </c>
      <c r="C1803" s="150" t="s">
        <v>2016</v>
      </c>
      <c r="D1803" s="147">
        <v>28560</v>
      </c>
    </row>
    <row r="1804" spans="2:4" x14ac:dyDescent="0.25">
      <c r="B1804" s="149">
        <v>9887</v>
      </c>
      <c r="C1804" s="150" t="s">
        <v>2017</v>
      </c>
      <c r="D1804" s="147">
        <v>11662</v>
      </c>
    </row>
    <row r="1805" spans="2:4" x14ac:dyDescent="0.25">
      <c r="B1805" s="149">
        <v>9888</v>
      </c>
      <c r="C1805" s="150" t="s">
        <v>2018</v>
      </c>
      <c r="D1805" s="147">
        <v>18921</v>
      </c>
    </row>
    <row r="1806" spans="2:4" x14ac:dyDescent="0.25">
      <c r="B1806" s="149">
        <v>9896</v>
      </c>
      <c r="C1806" s="150" t="s">
        <v>2019</v>
      </c>
      <c r="D1806" s="147">
        <v>73109</v>
      </c>
    </row>
    <row r="1807" spans="2:4" x14ac:dyDescent="0.25">
      <c r="B1807" s="149">
        <v>9901</v>
      </c>
      <c r="C1807" s="150" t="s">
        <v>2020</v>
      </c>
      <c r="D1807" s="147">
        <v>13626</v>
      </c>
    </row>
    <row r="1808" spans="2:4" x14ac:dyDescent="0.25">
      <c r="B1808" s="149">
        <v>9902</v>
      </c>
      <c r="C1808" s="150" t="s">
        <v>2021</v>
      </c>
      <c r="D1808" s="147">
        <v>16733</v>
      </c>
    </row>
    <row r="1809" spans="2:4" x14ac:dyDescent="0.25">
      <c r="B1809" s="149">
        <v>9905</v>
      </c>
      <c r="C1809" s="150" t="s">
        <v>2022</v>
      </c>
      <c r="D1809" s="147">
        <v>3988</v>
      </c>
    </row>
    <row r="1810" spans="2:4" x14ac:dyDescent="0.25">
      <c r="B1810" s="149">
        <v>9906</v>
      </c>
      <c r="C1810" s="150" t="s">
        <v>2023</v>
      </c>
      <c r="D1810" s="147">
        <v>11632</v>
      </c>
    </row>
    <row r="1811" spans="2:4" x14ac:dyDescent="0.25">
      <c r="B1811" s="149">
        <v>9907</v>
      </c>
      <c r="C1811" s="150" t="s">
        <v>2024</v>
      </c>
      <c r="D1811" s="147">
        <v>19159</v>
      </c>
    </row>
    <row r="1812" spans="2:4" x14ac:dyDescent="0.25">
      <c r="B1812" s="149">
        <v>9908</v>
      </c>
      <c r="C1812" s="150" t="s">
        <v>2025</v>
      </c>
      <c r="D1812" s="147">
        <v>5850</v>
      </c>
    </row>
    <row r="1813" spans="2:4" x14ac:dyDescent="0.25">
      <c r="B1813" s="149">
        <v>9909</v>
      </c>
      <c r="C1813" s="150" t="s">
        <v>2026</v>
      </c>
      <c r="D1813" s="147">
        <v>4050</v>
      </c>
    </row>
    <row r="1814" spans="2:4" x14ac:dyDescent="0.25">
      <c r="B1814" s="149">
        <v>9922</v>
      </c>
      <c r="C1814" s="150" t="s">
        <v>2027</v>
      </c>
      <c r="D1814" s="147">
        <v>135131</v>
      </c>
    </row>
    <row r="1815" spans="2:4" x14ac:dyDescent="0.25">
      <c r="B1815" s="149">
        <v>9925</v>
      </c>
      <c r="C1815" s="150" t="s">
        <v>2028</v>
      </c>
      <c r="D1815" s="147">
        <v>4290</v>
      </c>
    </row>
    <row r="1816" spans="2:4" x14ac:dyDescent="0.25">
      <c r="B1816" s="149">
        <v>9926</v>
      </c>
      <c r="C1816" s="150" t="s">
        <v>2029</v>
      </c>
      <c r="D1816" s="147">
        <v>2697</v>
      </c>
    </row>
    <row r="1817" spans="2:4" x14ac:dyDescent="0.25">
      <c r="B1817" s="149">
        <v>9928</v>
      </c>
      <c r="C1817" s="150" t="s">
        <v>2030</v>
      </c>
      <c r="D1817" s="147">
        <v>7598</v>
      </c>
    </row>
    <row r="1818" spans="2:4" x14ac:dyDescent="0.25">
      <c r="B1818" s="149">
        <v>9930</v>
      </c>
      <c r="C1818" s="150" t="s">
        <v>2031</v>
      </c>
      <c r="D1818" s="147">
        <v>74156</v>
      </c>
    </row>
    <row r="1819" spans="2:4" x14ac:dyDescent="0.25">
      <c r="B1819" s="149">
        <v>9931</v>
      </c>
      <c r="C1819" s="150" t="s">
        <v>2032</v>
      </c>
      <c r="D1819" s="147">
        <v>6200</v>
      </c>
    </row>
    <row r="1820" spans="2:4" x14ac:dyDescent="0.25">
      <c r="B1820" s="149">
        <v>9933</v>
      </c>
      <c r="C1820" s="150" t="s">
        <v>2033</v>
      </c>
      <c r="D1820" s="147">
        <v>116738</v>
      </c>
    </row>
    <row r="1821" spans="2:4" x14ac:dyDescent="0.25">
      <c r="B1821" s="149">
        <v>9934</v>
      </c>
      <c r="C1821" s="150" t="s">
        <v>2034</v>
      </c>
      <c r="D1821" s="147">
        <v>192105</v>
      </c>
    </row>
    <row r="1822" spans="2:4" x14ac:dyDescent="0.25">
      <c r="B1822" s="149">
        <v>9935</v>
      </c>
      <c r="C1822" s="150" t="s">
        <v>2035</v>
      </c>
      <c r="D1822" s="147">
        <v>10500</v>
      </c>
    </row>
    <row r="1823" spans="2:4" x14ac:dyDescent="0.25">
      <c r="B1823" s="149">
        <v>9936</v>
      </c>
      <c r="C1823" s="150" t="s">
        <v>2036</v>
      </c>
      <c r="D1823" s="147">
        <v>21900</v>
      </c>
    </row>
    <row r="1824" spans="2:4" x14ac:dyDescent="0.25">
      <c r="B1824" s="149">
        <v>9937</v>
      </c>
      <c r="C1824" s="150" t="s">
        <v>2037</v>
      </c>
      <c r="D1824" s="147">
        <v>5078</v>
      </c>
    </row>
    <row r="1825" spans="2:4" x14ac:dyDescent="0.25">
      <c r="B1825" s="149">
        <v>9939</v>
      </c>
      <c r="C1825" s="150" t="s">
        <v>2038</v>
      </c>
      <c r="D1825" s="147">
        <v>11674</v>
      </c>
    </row>
    <row r="1826" spans="2:4" x14ac:dyDescent="0.25">
      <c r="B1826" s="149">
        <v>9940</v>
      </c>
      <c r="C1826" s="150" t="s">
        <v>2039</v>
      </c>
      <c r="D1826" s="147">
        <v>45812</v>
      </c>
    </row>
    <row r="1827" spans="2:4" x14ac:dyDescent="0.25">
      <c r="B1827" s="149">
        <v>9941</v>
      </c>
      <c r="C1827" s="150" t="s">
        <v>2040</v>
      </c>
      <c r="D1827" s="147">
        <v>105572</v>
      </c>
    </row>
    <row r="1828" spans="2:4" x14ac:dyDescent="0.25">
      <c r="B1828" s="149">
        <v>9943</v>
      </c>
      <c r="C1828" s="150" t="s">
        <v>2041</v>
      </c>
      <c r="D1828" s="147">
        <v>383180</v>
      </c>
    </row>
    <row r="1829" spans="2:4" x14ac:dyDescent="0.25">
      <c r="B1829" s="149">
        <v>9944</v>
      </c>
      <c r="C1829" s="150" t="s">
        <v>2042</v>
      </c>
      <c r="D1829" s="147">
        <v>26180</v>
      </c>
    </row>
    <row r="1830" spans="2:4" x14ac:dyDescent="0.25">
      <c r="B1830" s="149">
        <v>9945</v>
      </c>
      <c r="C1830" s="150" t="s">
        <v>2043</v>
      </c>
      <c r="D1830" s="147">
        <v>253840</v>
      </c>
    </row>
    <row r="1831" spans="2:4" x14ac:dyDescent="0.25">
      <c r="B1831" s="149">
        <v>9948</v>
      </c>
      <c r="C1831" s="150" t="s">
        <v>2044</v>
      </c>
      <c r="D1831" s="147">
        <v>1971</v>
      </c>
    </row>
    <row r="1832" spans="2:4" x14ac:dyDescent="0.25">
      <c r="B1832" s="149">
        <v>9949</v>
      </c>
      <c r="C1832" s="150" t="s">
        <v>2045</v>
      </c>
      <c r="D1832" s="147">
        <v>857</v>
      </c>
    </row>
    <row r="1833" spans="2:4" x14ac:dyDescent="0.25">
      <c r="B1833" s="149">
        <v>9950</v>
      </c>
      <c r="C1833" s="150" t="s">
        <v>2046</v>
      </c>
      <c r="D1833" s="147">
        <v>92773</v>
      </c>
    </row>
    <row r="1834" spans="2:4" x14ac:dyDescent="0.25">
      <c r="B1834" s="149">
        <v>9951</v>
      </c>
      <c r="C1834" s="150" t="s">
        <v>2047</v>
      </c>
      <c r="D1834" s="147">
        <v>16184</v>
      </c>
    </row>
    <row r="1835" spans="2:4" x14ac:dyDescent="0.25">
      <c r="B1835" s="149">
        <v>9952</v>
      </c>
      <c r="C1835" s="150" t="s">
        <v>2048</v>
      </c>
      <c r="D1835" s="147">
        <v>41769</v>
      </c>
    </row>
    <row r="1836" spans="2:4" x14ac:dyDescent="0.25">
      <c r="B1836" s="149">
        <v>9953</v>
      </c>
      <c r="C1836" s="150" t="s">
        <v>2049</v>
      </c>
      <c r="D1836" s="147">
        <v>41667</v>
      </c>
    </row>
    <row r="1837" spans="2:4" x14ac:dyDescent="0.25">
      <c r="B1837" s="149">
        <v>9961</v>
      </c>
      <c r="C1837" s="150" t="s">
        <v>2050</v>
      </c>
      <c r="D1837" s="147">
        <v>36890</v>
      </c>
    </row>
    <row r="1838" spans="2:4" x14ac:dyDescent="0.25">
      <c r="B1838" s="149">
        <v>9962</v>
      </c>
      <c r="C1838" s="150" t="s">
        <v>2051</v>
      </c>
      <c r="D1838" s="147">
        <v>17133</v>
      </c>
    </row>
    <row r="1839" spans="2:4" x14ac:dyDescent="0.25">
      <c r="B1839" s="149">
        <v>9963</v>
      </c>
      <c r="C1839" s="150" t="s">
        <v>2052</v>
      </c>
      <c r="D1839" s="147">
        <v>56423</v>
      </c>
    </row>
    <row r="1840" spans="2:4" x14ac:dyDescent="0.25">
      <c r="B1840" s="149">
        <v>9964</v>
      </c>
      <c r="C1840" s="150" t="s">
        <v>2053</v>
      </c>
      <c r="D1840" s="147">
        <v>665</v>
      </c>
    </row>
    <row r="1841" spans="2:4" x14ac:dyDescent="0.25">
      <c r="B1841" s="149">
        <v>9966</v>
      </c>
      <c r="C1841" s="150" t="s">
        <v>2054</v>
      </c>
      <c r="D1841" s="147">
        <v>21896</v>
      </c>
    </row>
    <row r="1842" spans="2:4" x14ac:dyDescent="0.25">
      <c r="B1842" s="149">
        <v>9968</v>
      </c>
      <c r="C1842" s="150" t="s">
        <v>2055</v>
      </c>
      <c r="D1842" s="147">
        <v>66313</v>
      </c>
    </row>
    <row r="1843" spans="2:4" x14ac:dyDescent="0.25">
      <c r="B1843" s="149">
        <v>9972</v>
      </c>
      <c r="C1843" s="150" t="s">
        <v>2056</v>
      </c>
      <c r="D1843" s="147">
        <v>3100</v>
      </c>
    </row>
    <row r="1844" spans="2:4" x14ac:dyDescent="0.25">
      <c r="B1844" s="149">
        <v>9975</v>
      </c>
      <c r="C1844" s="150" t="s">
        <v>2057</v>
      </c>
      <c r="D1844" s="147">
        <v>16913</v>
      </c>
    </row>
    <row r="1845" spans="2:4" x14ac:dyDescent="0.25">
      <c r="B1845" s="149">
        <v>9976</v>
      </c>
      <c r="C1845" s="150" t="s">
        <v>2058</v>
      </c>
      <c r="D1845" s="147">
        <v>1190</v>
      </c>
    </row>
    <row r="1846" spans="2:4" x14ac:dyDescent="0.25">
      <c r="B1846" s="149">
        <v>9977</v>
      </c>
      <c r="C1846" s="150" t="s">
        <v>2059</v>
      </c>
      <c r="D1846" s="147">
        <v>63224</v>
      </c>
    </row>
    <row r="1847" spans="2:4" x14ac:dyDescent="0.25">
      <c r="B1847" s="149">
        <v>9978</v>
      </c>
      <c r="C1847" s="150" t="s">
        <v>2060</v>
      </c>
      <c r="D1847" s="147">
        <v>14295398</v>
      </c>
    </row>
    <row r="1848" spans="2:4" x14ac:dyDescent="0.25">
      <c r="B1848" s="149">
        <v>9979</v>
      </c>
      <c r="C1848" s="150" t="s">
        <v>2061</v>
      </c>
      <c r="D1848" s="147">
        <v>4641000</v>
      </c>
    </row>
    <row r="1849" spans="2:4" x14ac:dyDescent="0.25">
      <c r="B1849" s="149">
        <v>9980</v>
      </c>
      <c r="C1849" s="150" t="s">
        <v>2062</v>
      </c>
      <c r="D1849" s="147">
        <v>417</v>
      </c>
    </row>
    <row r="1850" spans="2:4" x14ac:dyDescent="0.25">
      <c r="B1850" s="149">
        <v>9981</v>
      </c>
      <c r="C1850" s="150" t="s">
        <v>2063</v>
      </c>
      <c r="D1850" s="147">
        <v>71162</v>
      </c>
    </row>
    <row r="1851" spans="2:4" x14ac:dyDescent="0.25">
      <c r="B1851" s="149">
        <v>9982</v>
      </c>
      <c r="C1851" s="150" t="s">
        <v>2064</v>
      </c>
      <c r="D1851" s="147">
        <v>2599</v>
      </c>
    </row>
    <row r="1852" spans="2:4" x14ac:dyDescent="0.25">
      <c r="B1852" s="149">
        <v>9984</v>
      </c>
      <c r="C1852" s="150" t="s">
        <v>2065</v>
      </c>
      <c r="D1852" s="147">
        <v>36950</v>
      </c>
    </row>
    <row r="1853" spans="2:4" x14ac:dyDescent="0.25">
      <c r="B1853" s="149">
        <v>9985</v>
      </c>
      <c r="C1853" s="150" t="s">
        <v>2066</v>
      </c>
      <c r="D1853" s="147">
        <v>68425</v>
      </c>
    </row>
    <row r="1854" spans="2:4" x14ac:dyDescent="0.25">
      <c r="B1854" s="149">
        <v>9986</v>
      </c>
      <c r="C1854" s="150" t="s">
        <v>2067</v>
      </c>
      <c r="D1854" s="147">
        <v>78838</v>
      </c>
    </row>
    <row r="1855" spans="2:4" x14ac:dyDescent="0.25">
      <c r="B1855" s="149">
        <v>9987</v>
      </c>
      <c r="C1855" s="150" t="s">
        <v>2068</v>
      </c>
      <c r="D1855" s="147">
        <v>3154</v>
      </c>
    </row>
    <row r="1856" spans="2:4" x14ac:dyDescent="0.25">
      <c r="B1856" s="149">
        <v>9988</v>
      </c>
      <c r="C1856" s="150" t="s">
        <v>2069</v>
      </c>
      <c r="D1856" s="147">
        <v>1466198</v>
      </c>
    </row>
    <row r="1857" spans="2:4" x14ac:dyDescent="0.25">
      <c r="B1857" s="149">
        <v>9989</v>
      </c>
      <c r="C1857" s="150" t="s">
        <v>2070</v>
      </c>
      <c r="D1857" s="147">
        <v>18900</v>
      </c>
    </row>
    <row r="1858" spans="2:4" x14ac:dyDescent="0.25">
      <c r="B1858" s="149">
        <v>9990</v>
      </c>
      <c r="C1858" s="150" t="s">
        <v>2071</v>
      </c>
      <c r="D1858" s="147">
        <v>25750</v>
      </c>
    </row>
    <row r="1859" spans="2:4" x14ac:dyDescent="0.25">
      <c r="B1859" s="149">
        <v>9991</v>
      </c>
      <c r="C1859" s="150" t="s">
        <v>2072</v>
      </c>
      <c r="D1859" s="147">
        <v>297500</v>
      </c>
    </row>
    <row r="1860" spans="2:4" x14ac:dyDescent="0.25">
      <c r="B1860" s="149">
        <v>9992</v>
      </c>
      <c r="C1860" s="150" t="s">
        <v>2073</v>
      </c>
      <c r="D1860" s="147">
        <v>121670</v>
      </c>
    </row>
    <row r="1861" spans="2:4" x14ac:dyDescent="0.25">
      <c r="B1861" s="149">
        <v>9993</v>
      </c>
      <c r="C1861" s="150" t="s">
        <v>2074</v>
      </c>
      <c r="D1861" s="147">
        <v>75105</v>
      </c>
    </row>
    <row r="1862" spans="2:4" x14ac:dyDescent="0.25">
      <c r="B1862" s="149">
        <v>9994</v>
      </c>
      <c r="C1862" s="150" t="s">
        <v>2075</v>
      </c>
      <c r="D1862" s="147">
        <v>12890</v>
      </c>
    </row>
    <row r="1863" spans="2:4" x14ac:dyDescent="0.25">
      <c r="B1863" s="149">
        <v>9995</v>
      </c>
      <c r="C1863" s="150" t="s">
        <v>2076</v>
      </c>
      <c r="D1863" s="147">
        <v>66728</v>
      </c>
    </row>
    <row r="1864" spans="2:4" x14ac:dyDescent="0.25">
      <c r="B1864" s="149">
        <v>9997</v>
      </c>
      <c r="C1864" s="150" t="s">
        <v>2077</v>
      </c>
      <c r="D1864" s="147">
        <v>15827</v>
      </c>
    </row>
    <row r="1865" spans="2:4" x14ac:dyDescent="0.25">
      <c r="B1865" s="149">
        <v>9999</v>
      </c>
      <c r="C1865" s="150" t="s">
        <v>2078</v>
      </c>
      <c r="D1865" s="147">
        <v>17147</v>
      </c>
    </row>
    <row r="1866" spans="2:4" x14ac:dyDescent="0.25">
      <c r="B1866" s="149">
        <v>10000</v>
      </c>
      <c r="C1866" s="150" t="s">
        <v>2079</v>
      </c>
      <c r="D1866" s="147">
        <v>285600</v>
      </c>
    </row>
    <row r="1867" spans="2:4" x14ac:dyDescent="0.25">
      <c r="B1867" s="149">
        <v>10009</v>
      </c>
      <c r="C1867" s="150" t="s">
        <v>2080</v>
      </c>
      <c r="D1867" s="147">
        <v>35194</v>
      </c>
    </row>
    <row r="1868" spans="2:4" x14ac:dyDescent="0.25">
      <c r="B1868" s="149">
        <v>10010</v>
      </c>
      <c r="C1868" s="150" t="s">
        <v>2081</v>
      </c>
      <c r="D1868" s="147">
        <v>1601</v>
      </c>
    </row>
    <row r="1869" spans="2:4" x14ac:dyDescent="0.25">
      <c r="B1869" s="149">
        <v>10011</v>
      </c>
      <c r="C1869" s="150" t="s">
        <v>2082</v>
      </c>
      <c r="D1869" s="147">
        <v>1281</v>
      </c>
    </row>
    <row r="1870" spans="2:4" x14ac:dyDescent="0.25">
      <c r="B1870" s="149">
        <v>10012</v>
      </c>
      <c r="C1870" s="150" t="s">
        <v>2083</v>
      </c>
      <c r="D1870" s="147">
        <v>26103</v>
      </c>
    </row>
    <row r="1871" spans="2:4" x14ac:dyDescent="0.25">
      <c r="B1871" s="149">
        <v>10013</v>
      </c>
      <c r="C1871" s="150" t="s">
        <v>2084</v>
      </c>
      <c r="D1871" s="147">
        <v>39627</v>
      </c>
    </row>
    <row r="1872" spans="2:4" x14ac:dyDescent="0.25">
      <c r="B1872" s="149">
        <v>10014</v>
      </c>
      <c r="C1872" s="150" t="s">
        <v>2085</v>
      </c>
      <c r="D1872" s="147">
        <v>49980</v>
      </c>
    </row>
    <row r="1873" spans="2:4" x14ac:dyDescent="0.25">
      <c r="B1873" s="149">
        <v>10015</v>
      </c>
      <c r="C1873" s="150" t="s">
        <v>2086</v>
      </c>
      <c r="D1873" s="147">
        <v>57120</v>
      </c>
    </row>
    <row r="1874" spans="2:4" x14ac:dyDescent="0.25">
      <c r="B1874" s="149">
        <v>10016</v>
      </c>
      <c r="C1874" s="150" t="s">
        <v>2087</v>
      </c>
      <c r="D1874" s="147">
        <v>172550</v>
      </c>
    </row>
    <row r="1875" spans="2:4" x14ac:dyDescent="0.25">
      <c r="B1875" s="149">
        <v>10017</v>
      </c>
      <c r="C1875" s="150" t="s">
        <v>2088</v>
      </c>
      <c r="D1875" s="147">
        <v>74586</v>
      </c>
    </row>
    <row r="1876" spans="2:4" x14ac:dyDescent="0.25">
      <c r="B1876" s="149">
        <v>10018</v>
      </c>
      <c r="C1876" s="150" t="s">
        <v>2089</v>
      </c>
      <c r="D1876" s="147">
        <v>173200</v>
      </c>
    </row>
    <row r="1877" spans="2:4" x14ac:dyDescent="0.25">
      <c r="B1877" s="149">
        <v>10019</v>
      </c>
      <c r="C1877" s="150" t="s">
        <v>2090</v>
      </c>
      <c r="D1877" s="147">
        <v>57120</v>
      </c>
    </row>
    <row r="1878" spans="2:4" x14ac:dyDescent="0.25">
      <c r="B1878" s="149">
        <v>10020</v>
      </c>
      <c r="C1878" s="150" t="s">
        <v>2091</v>
      </c>
      <c r="D1878" s="147">
        <v>45101</v>
      </c>
    </row>
    <row r="1879" spans="2:4" x14ac:dyDescent="0.25">
      <c r="B1879" s="149">
        <v>10021</v>
      </c>
      <c r="C1879" s="150" t="s">
        <v>2092</v>
      </c>
      <c r="D1879" s="147">
        <v>151000</v>
      </c>
    </row>
    <row r="1880" spans="2:4" x14ac:dyDescent="0.25">
      <c r="B1880" s="149">
        <v>10022</v>
      </c>
      <c r="C1880" s="150" t="s">
        <v>2093</v>
      </c>
      <c r="D1880" s="147">
        <v>524000</v>
      </c>
    </row>
    <row r="1881" spans="2:4" x14ac:dyDescent="0.25">
      <c r="B1881" s="149">
        <v>10023</v>
      </c>
      <c r="C1881" s="150" t="s">
        <v>2094</v>
      </c>
      <c r="D1881" s="147">
        <v>15232</v>
      </c>
    </row>
    <row r="1882" spans="2:4" x14ac:dyDescent="0.25">
      <c r="B1882" s="149">
        <v>10024</v>
      </c>
      <c r="C1882" s="150" t="s">
        <v>2095</v>
      </c>
      <c r="D1882" s="147">
        <v>181500</v>
      </c>
    </row>
    <row r="1883" spans="2:4" x14ac:dyDescent="0.25">
      <c r="B1883" s="149">
        <v>10025</v>
      </c>
      <c r="C1883" s="150" t="s">
        <v>2096</v>
      </c>
      <c r="D1883" s="147">
        <v>278103</v>
      </c>
    </row>
    <row r="1884" spans="2:4" x14ac:dyDescent="0.25">
      <c r="B1884" s="149">
        <v>10026</v>
      </c>
      <c r="C1884" s="150" t="s">
        <v>2097</v>
      </c>
      <c r="D1884" s="147">
        <v>333200</v>
      </c>
    </row>
    <row r="1885" spans="2:4" x14ac:dyDescent="0.25">
      <c r="B1885" s="149">
        <v>10027</v>
      </c>
      <c r="C1885" s="150" t="s">
        <v>2098</v>
      </c>
      <c r="D1885" s="147">
        <v>452200</v>
      </c>
    </row>
    <row r="1886" spans="2:4" x14ac:dyDescent="0.25">
      <c r="B1886" s="149">
        <v>10028</v>
      </c>
      <c r="C1886" s="150" t="s">
        <v>2099</v>
      </c>
      <c r="D1886" s="147">
        <v>232645</v>
      </c>
    </row>
    <row r="1887" spans="2:4" x14ac:dyDescent="0.25">
      <c r="B1887" s="149">
        <v>10032</v>
      </c>
      <c r="C1887" s="150" t="s">
        <v>2100</v>
      </c>
      <c r="D1887" s="147">
        <v>21655271</v>
      </c>
    </row>
    <row r="1888" spans="2:4" x14ac:dyDescent="0.25">
      <c r="B1888" s="149">
        <v>10033</v>
      </c>
      <c r="C1888" s="150" t="s">
        <v>2101</v>
      </c>
      <c r="D1888" s="147">
        <v>5042</v>
      </c>
    </row>
    <row r="1889" spans="2:4" x14ac:dyDescent="0.25">
      <c r="B1889" s="149">
        <v>10035</v>
      </c>
      <c r="C1889" s="150" t="s">
        <v>2102</v>
      </c>
      <c r="D1889" s="147">
        <v>3804</v>
      </c>
    </row>
    <row r="1890" spans="2:4" x14ac:dyDescent="0.25">
      <c r="B1890" s="149">
        <v>10066</v>
      </c>
      <c r="C1890" s="150" t="s">
        <v>2103</v>
      </c>
      <c r="D1890" s="147">
        <v>172431</v>
      </c>
    </row>
    <row r="1891" spans="2:4" x14ac:dyDescent="0.25">
      <c r="B1891" s="149">
        <v>10072</v>
      </c>
      <c r="C1891" s="150" t="s">
        <v>2104</v>
      </c>
      <c r="D1891" s="147">
        <v>24001</v>
      </c>
    </row>
    <row r="1892" spans="2:4" x14ac:dyDescent="0.25">
      <c r="B1892" s="149">
        <v>10074</v>
      </c>
      <c r="C1892" s="150" t="s">
        <v>2105</v>
      </c>
      <c r="D1892" s="147">
        <v>19812</v>
      </c>
    </row>
    <row r="1893" spans="2:4" x14ac:dyDescent="0.25">
      <c r="B1893" s="149">
        <v>10079</v>
      </c>
      <c r="C1893" s="150" t="s">
        <v>2106</v>
      </c>
      <c r="D1893" s="147">
        <v>133280</v>
      </c>
    </row>
    <row r="1894" spans="2:4" x14ac:dyDescent="0.25">
      <c r="B1894" s="149">
        <v>10085</v>
      </c>
      <c r="C1894" s="150" t="s">
        <v>2107</v>
      </c>
      <c r="D1894" s="147">
        <v>133280</v>
      </c>
    </row>
    <row r="1895" spans="2:4" x14ac:dyDescent="0.25">
      <c r="B1895" s="149">
        <v>10089</v>
      </c>
      <c r="C1895" s="150" t="s">
        <v>2108</v>
      </c>
      <c r="D1895" s="147">
        <v>3630</v>
      </c>
    </row>
    <row r="1896" spans="2:4" x14ac:dyDescent="0.25">
      <c r="B1896" s="149">
        <v>10090</v>
      </c>
      <c r="C1896" s="150" t="s">
        <v>2109</v>
      </c>
      <c r="D1896" s="147">
        <v>3630</v>
      </c>
    </row>
    <row r="1897" spans="2:4" x14ac:dyDescent="0.25">
      <c r="B1897" s="149">
        <v>10094</v>
      </c>
      <c r="C1897" s="150" t="s">
        <v>2110</v>
      </c>
      <c r="D1897" s="147">
        <v>3808</v>
      </c>
    </row>
    <row r="1898" spans="2:4" x14ac:dyDescent="0.25">
      <c r="B1898" s="149">
        <v>10096</v>
      </c>
      <c r="C1898" s="150" t="s">
        <v>2111</v>
      </c>
      <c r="D1898" s="147">
        <v>131396</v>
      </c>
    </row>
    <row r="1899" spans="2:4" x14ac:dyDescent="0.25">
      <c r="B1899" s="149">
        <v>10101</v>
      </c>
      <c r="C1899" s="150" t="s">
        <v>2112</v>
      </c>
      <c r="D1899" s="147">
        <v>1050</v>
      </c>
    </row>
    <row r="1900" spans="2:4" x14ac:dyDescent="0.25">
      <c r="B1900" s="149">
        <v>10136</v>
      </c>
      <c r="C1900" s="150" t="s">
        <v>2113</v>
      </c>
      <c r="D1900" s="147">
        <v>18425</v>
      </c>
    </row>
    <row r="1901" spans="2:4" x14ac:dyDescent="0.25">
      <c r="B1901" s="149">
        <v>10145</v>
      </c>
      <c r="C1901" s="150" t="s">
        <v>2114</v>
      </c>
      <c r="D1901" s="147">
        <v>416500</v>
      </c>
    </row>
    <row r="1902" spans="2:4" x14ac:dyDescent="0.25">
      <c r="B1902" s="149">
        <v>10147</v>
      </c>
      <c r="C1902" s="150" t="s">
        <v>2115</v>
      </c>
      <c r="D1902" s="147">
        <v>2044</v>
      </c>
    </row>
    <row r="1903" spans="2:4" x14ac:dyDescent="0.25">
      <c r="B1903" s="149">
        <v>10154</v>
      </c>
      <c r="C1903" s="150" t="s">
        <v>2116</v>
      </c>
      <c r="D1903" s="147">
        <v>1015571</v>
      </c>
    </row>
    <row r="1904" spans="2:4" x14ac:dyDescent="0.25">
      <c r="B1904" s="149">
        <v>10158</v>
      </c>
      <c r="C1904" s="150" t="s">
        <v>2117</v>
      </c>
      <c r="D1904" s="147">
        <v>417241</v>
      </c>
    </row>
    <row r="1905" spans="2:4" x14ac:dyDescent="0.25">
      <c r="B1905" s="149">
        <v>10163</v>
      </c>
      <c r="C1905" s="150" t="s">
        <v>2118</v>
      </c>
      <c r="D1905" s="147">
        <v>287960</v>
      </c>
    </row>
    <row r="1906" spans="2:4" x14ac:dyDescent="0.25">
      <c r="B1906" s="149">
        <v>10167</v>
      </c>
      <c r="C1906" s="150" t="s">
        <v>2119</v>
      </c>
      <c r="D1906" s="147">
        <v>48499</v>
      </c>
    </row>
    <row r="1907" spans="2:4" x14ac:dyDescent="0.25">
      <c r="B1907" s="149">
        <v>10181</v>
      </c>
      <c r="C1907" s="150" t="s">
        <v>2120</v>
      </c>
      <c r="D1907" s="147">
        <v>1295</v>
      </c>
    </row>
    <row r="1908" spans="2:4" x14ac:dyDescent="0.25">
      <c r="B1908" s="149">
        <v>10189</v>
      </c>
      <c r="C1908" s="150" t="s">
        <v>2121</v>
      </c>
      <c r="D1908" s="147">
        <v>3188889</v>
      </c>
    </row>
    <row r="1909" spans="2:4" x14ac:dyDescent="0.25">
      <c r="B1909" s="149">
        <v>10203</v>
      </c>
      <c r="C1909" s="150" t="s">
        <v>2122</v>
      </c>
      <c r="D1909" s="147">
        <v>91022</v>
      </c>
    </row>
    <row r="1910" spans="2:4" x14ac:dyDescent="0.25">
      <c r="B1910" s="149">
        <v>10211</v>
      </c>
      <c r="C1910" s="150" t="s">
        <v>2123</v>
      </c>
      <c r="D1910" s="147">
        <v>132000</v>
      </c>
    </row>
    <row r="1911" spans="2:4" x14ac:dyDescent="0.25">
      <c r="B1911" s="149">
        <v>10212</v>
      </c>
      <c r="C1911" s="150" t="s">
        <v>2124</v>
      </c>
      <c r="D1911" s="147">
        <v>138000</v>
      </c>
    </row>
    <row r="1912" spans="2:4" x14ac:dyDescent="0.25">
      <c r="B1912" s="149">
        <v>10232</v>
      </c>
      <c r="C1912" s="150" t="s">
        <v>2125</v>
      </c>
      <c r="D1912" s="147">
        <v>34029</v>
      </c>
    </row>
    <row r="1913" spans="2:4" x14ac:dyDescent="0.25">
      <c r="B1913" s="149">
        <v>10251</v>
      </c>
      <c r="C1913" s="150" t="s">
        <v>2126</v>
      </c>
      <c r="D1913" s="147">
        <v>1740</v>
      </c>
    </row>
    <row r="1914" spans="2:4" x14ac:dyDescent="0.25">
      <c r="B1914" s="149">
        <v>10262</v>
      </c>
      <c r="C1914" s="150" t="s">
        <v>2127</v>
      </c>
      <c r="D1914" s="147">
        <v>177477</v>
      </c>
    </row>
    <row r="1915" spans="2:4" x14ac:dyDescent="0.25">
      <c r="B1915" s="149">
        <v>10279</v>
      </c>
      <c r="C1915" s="150" t="s">
        <v>2128</v>
      </c>
      <c r="D1915" s="147">
        <v>6944</v>
      </c>
    </row>
    <row r="1916" spans="2:4" x14ac:dyDescent="0.25">
      <c r="B1916" s="149">
        <v>10282</v>
      </c>
      <c r="C1916" s="150" t="s">
        <v>2129</v>
      </c>
      <c r="D1916" s="147">
        <v>9546</v>
      </c>
    </row>
    <row r="1917" spans="2:4" x14ac:dyDescent="0.25">
      <c r="B1917" s="149">
        <v>10283</v>
      </c>
      <c r="C1917" s="150" t="s">
        <v>2130</v>
      </c>
      <c r="D1917" s="147">
        <v>118</v>
      </c>
    </row>
    <row r="1918" spans="2:4" x14ac:dyDescent="0.25">
      <c r="B1918" s="149">
        <v>10288</v>
      </c>
      <c r="C1918" s="150" t="s">
        <v>2131</v>
      </c>
      <c r="D1918" s="147">
        <v>213224</v>
      </c>
    </row>
    <row r="1919" spans="2:4" x14ac:dyDescent="0.25">
      <c r="B1919" s="149">
        <v>10289</v>
      </c>
      <c r="C1919" s="150" t="s">
        <v>2132</v>
      </c>
      <c r="D1919" s="147">
        <v>10990</v>
      </c>
    </row>
    <row r="1920" spans="2:4" x14ac:dyDescent="0.25">
      <c r="B1920" s="149">
        <v>10290</v>
      </c>
      <c r="C1920" s="150" t="s">
        <v>2133</v>
      </c>
      <c r="D1920" s="147">
        <v>2625</v>
      </c>
    </row>
    <row r="1921" spans="2:4" x14ac:dyDescent="0.25">
      <c r="B1921" s="149">
        <v>10299</v>
      </c>
      <c r="C1921" s="150" t="s">
        <v>2134</v>
      </c>
      <c r="D1921" s="147">
        <v>4165</v>
      </c>
    </row>
    <row r="1922" spans="2:4" x14ac:dyDescent="0.25">
      <c r="B1922" s="149">
        <v>10303</v>
      </c>
      <c r="C1922" s="150" t="s">
        <v>2135</v>
      </c>
      <c r="D1922" s="147">
        <v>111865</v>
      </c>
    </row>
    <row r="1923" spans="2:4" x14ac:dyDescent="0.25">
      <c r="B1923" s="149">
        <v>10348</v>
      </c>
      <c r="C1923" s="150" t="s">
        <v>2136</v>
      </c>
      <c r="D1923" s="147">
        <v>121348</v>
      </c>
    </row>
    <row r="1924" spans="2:4" x14ac:dyDescent="0.25">
      <c r="B1924" s="149">
        <v>10355</v>
      </c>
      <c r="C1924" s="150" t="s">
        <v>2137</v>
      </c>
      <c r="D1924" s="147">
        <v>757</v>
      </c>
    </row>
    <row r="1925" spans="2:4" x14ac:dyDescent="0.25">
      <c r="B1925" s="149">
        <v>10357</v>
      </c>
      <c r="C1925" s="150" t="s">
        <v>2138</v>
      </c>
      <c r="D1925" s="147">
        <v>163384</v>
      </c>
    </row>
    <row r="1926" spans="2:4" x14ac:dyDescent="0.25">
      <c r="B1926" s="149">
        <v>10359</v>
      </c>
      <c r="C1926" s="150" t="s">
        <v>2139</v>
      </c>
      <c r="D1926" s="147">
        <v>31273</v>
      </c>
    </row>
    <row r="1927" spans="2:4" x14ac:dyDescent="0.25">
      <c r="B1927" s="149">
        <v>10375</v>
      </c>
      <c r="C1927" s="150" t="s">
        <v>2140</v>
      </c>
      <c r="D1927" s="147">
        <v>205000</v>
      </c>
    </row>
    <row r="1928" spans="2:4" x14ac:dyDescent="0.25">
      <c r="B1928" s="149">
        <v>10381</v>
      </c>
      <c r="C1928" s="150" t="s">
        <v>2141</v>
      </c>
      <c r="D1928" s="147">
        <v>385000</v>
      </c>
    </row>
    <row r="1929" spans="2:4" x14ac:dyDescent="0.25">
      <c r="B1929" s="149">
        <v>10398</v>
      </c>
      <c r="C1929" s="150" t="s">
        <v>2142</v>
      </c>
      <c r="D1929" s="147">
        <v>279820</v>
      </c>
    </row>
    <row r="1930" spans="2:4" x14ac:dyDescent="0.25">
      <c r="B1930" s="149">
        <v>10401</v>
      </c>
      <c r="C1930" s="150" t="s">
        <v>2143</v>
      </c>
      <c r="D1930" s="147">
        <v>2678</v>
      </c>
    </row>
    <row r="1931" spans="2:4" x14ac:dyDescent="0.25">
      <c r="B1931" s="149">
        <v>10421</v>
      </c>
      <c r="C1931" s="150" t="s">
        <v>2144</v>
      </c>
      <c r="D1931" s="147">
        <v>36000</v>
      </c>
    </row>
    <row r="1932" spans="2:4" x14ac:dyDescent="0.25">
      <c r="B1932" s="149">
        <v>10441</v>
      </c>
      <c r="C1932" s="150" t="s">
        <v>2145</v>
      </c>
      <c r="D1932" s="147">
        <v>2682</v>
      </c>
    </row>
    <row r="1933" spans="2:4" x14ac:dyDescent="0.25">
      <c r="B1933" s="149">
        <v>10442</v>
      </c>
      <c r="C1933" s="150" t="s">
        <v>2146</v>
      </c>
      <c r="D1933" s="147">
        <v>6461</v>
      </c>
    </row>
    <row r="1934" spans="2:4" x14ac:dyDescent="0.25">
      <c r="B1934" s="149">
        <v>10495</v>
      </c>
      <c r="C1934" s="150" t="s">
        <v>2147</v>
      </c>
      <c r="D1934" s="147">
        <v>654930</v>
      </c>
    </row>
    <row r="1935" spans="2:4" x14ac:dyDescent="0.25">
      <c r="B1935" s="149">
        <v>10506</v>
      </c>
      <c r="C1935" s="150" t="s">
        <v>2148</v>
      </c>
      <c r="D1935" s="147">
        <v>92437</v>
      </c>
    </row>
    <row r="1936" spans="2:4" x14ac:dyDescent="0.25">
      <c r="B1936" s="149">
        <v>10510</v>
      </c>
      <c r="C1936" s="150" t="s">
        <v>2149</v>
      </c>
      <c r="D1936" s="147">
        <v>317730</v>
      </c>
    </row>
    <row r="1937" spans="2:4" x14ac:dyDescent="0.25">
      <c r="B1937" s="149">
        <v>10511</v>
      </c>
      <c r="C1937" s="150" t="s">
        <v>2150</v>
      </c>
      <c r="D1937" s="147">
        <v>141384</v>
      </c>
    </row>
    <row r="1938" spans="2:4" x14ac:dyDescent="0.25">
      <c r="B1938" s="149">
        <v>10517</v>
      </c>
      <c r="C1938" s="150" t="s">
        <v>2151</v>
      </c>
      <c r="D1938" s="147">
        <v>3511</v>
      </c>
    </row>
    <row r="1939" spans="2:4" x14ac:dyDescent="0.25">
      <c r="B1939" s="149">
        <v>10521</v>
      </c>
      <c r="C1939" s="150" t="s">
        <v>2152</v>
      </c>
      <c r="D1939" s="147">
        <v>2945</v>
      </c>
    </row>
    <row r="1940" spans="2:4" x14ac:dyDescent="0.25">
      <c r="B1940" s="149">
        <v>10547</v>
      </c>
      <c r="C1940" s="150" t="s">
        <v>2153</v>
      </c>
      <c r="D1940" s="147">
        <v>200273</v>
      </c>
    </row>
    <row r="1941" spans="2:4" x14ac:dyDescent="0.25">
      <c r="B1941" s="149">
        <v>10548</v>
      </c>
      <c r="C1941" s="150" t="s">
        <v>2154</v>
      </c>
      <c r="D1941" s="147">
        <v>16349</v>
      </c>
    </row>
    <row r="1942" spans="2:4" x14ac:dyDescent="0.25">
      <c r="B1942" s="149">
        <v>10560</v>
      </c>
      <c r="C1942" s="150" t="s">
        <v>2155</v>
      </c>
      <c r="D1942" s="147">
        <v>541218</v>
      </c>
    </row>
    <row r="1943" spans="2:4" x14ac:dyDescent="0.25">
      <c r="B1943" s="149">
        <v>10565</v>
      </c>
      <c r="C1943" s="150" t="s">
        <v>2156</v>
      </c>
      <c r="D1943" s="147">
        <v>337981</v>
      </c>
    </row>
    <row r="1944" spans="2:4" x14ac:dyDescent="0.25">
      <c r="B1944" s="149">
        <v>10569</v>
      </c>
      <c r="C1944" s="150" t="s">
        <v>2157</v>
      </c>
      <c r="D1944" s="147">
        <v>503407</v>
      </c>
    </row>
    <row r="1945" spans="2:4" x14ac:dyDescent="0.25">
      <c r="B1945" s="149">
        <v>10591</v>
      </c>
      <c r="C1945" s="150" t="s">
        <v>2158</v>
      </c>
      <c r="D1945" s="147">
        <v>3264573</v>
      </c>
    </row>
    <row r="1946" spans="2:4" x14ac:dyDescent="0.25">
      <c r="B1946" s="149">
        <v>10592</v>
      </c>
      <c r="C1946" s="150" t="s">
        <v>2159</v>
      </c>
      <c r="D1946" s="147">
        <v>3131</v>
      </c>
    </row>
    <row r="1947" spans="2:4" x14ac:dyDescent="0.25">
      <c r="B1947" s="149">
        <v>10593</v>
      </c>
      <c r="C1947" s="150" t="s">
        <v>2160</v>
      </c>
      <c r="D1947" s="147">
        <v>515017</v>
      </c>
    </row>
    <row r="1948" spans="2:4" x14ac:dyDescent="0.25">
      <c r="B1948" s="149">
        <v>10594</v>
      </c>
      <c r="C1948" s="150" t="s">
        <v>2161</v>
      </c>
      <c r="D1948" s="147">
        <v>299001</v>
      </c>
    </row>
    <row r="1949" spans="2:4" x14ac:dyDescent="0.25">
      <c r="B1949" s="149">
        <v>10596</v>
      </c>
      <c r="C1949" s="150" t="s">
        <v>2162</v>
      </c>
      <c r="D1949" s="147">
        <v>465000</v>
      </c>
    </row>
    <row r="1950" spans="2:4" x14ac:dyDescent="0.25">
      <c r="B1950" s="149">
        <v>10597</v>
      </c>
      <c r="C1950" s="150" t="s">
        <v>2163</v>
      </c>
      <c r="D1950" s="147">
        <v>1888254</v>
      </c>
    </row>
    <row r="1951" spans="2:4" x14ac:dyDescent="0.25">
      <c r="B1951" s="149">
        <v>10599</v>
      </c>
      <c r="C1951" s="150" t="s">
        <v>2164</v>
      </c>
      <c r="D1951" s="147">
        <v>988741</v>
      </c>
    </row>
    <row r="1952" spans="2:4" x14ac:dyDescent="0.25">
      <c r="B1952" s="149">
        <v>10600</v>
      </c>
      <c r="C1952" s="150" t="s">
        <v>2165</v>
      </c>
      <c r="D1952" s="147">
        <v>944770</v>
      </c>
    </row>
    <row r="1953" spans="2:4" x14ac:dyDescent="0.25">
      <c r="B1953" s="149">
        <v>10601</v>
      </c>
      <c r="C1953" s="150" t="s">
        <v>2166</v>
      </c>
      <c r="D1953" s="147">
        <v>81544</v>
      </c>
    </row>
    <row r="1954" spans="2:4" x14ac:dyDescent="0.25">
      <c r="B1954" s="149">
        <v>10602</v>
      </c>
      <c r="C1954" s="150" t="s">
        <v>2167</v>
      </c>
      <c r="D1954" s="147">
        <v>1373519</v>
      </c>
    </row>
    <row r="1955" spans="2:4" x14ac:dyDescent="0.25">
      <c r="B1955" s="149">
        <v>10603</v>
      </c>
      <c r="C1955" s="150" t="s">
        <v>2168</v>
      </c>
      <c r="D1955" s="147">
        <v>792976</v>
      </c>
    </row>
    <row r="1956" spans="2:4" x14ac:dyDescent="0.25">
      <c r="B1956" s="149">
        <v>10604</v>
      </c>
      <c r="C1956" s="150" t="s">
        <v>2169</v>
      </c>
      <c r="D1956" s="147">
        <v>13661</v>
      </c>
    </row>
    <row r="1957" spans="2:4" x14ac:dyDescent="0.25">
      <c r="B1957" s="149">
        <v>10605</v>
      </c>
      <c r="C1957" s="150" t="s">
        <v>2170</v>
      </c>
      <c r="D1957" s="147">
        <v>674427</v>
      </c>
    </row>
    <row r="1958" spans="2:4" x14ac:dyDescent="0.25">
      <c r="B1958" s="149">
        <v>10606</v>
      </c>
      <c r="C1958" s="150" t="s">
        <v>2171</v>
      </c>
      <c r="D1958" s="147">
        <v>2142000</v>
      </c>
    </row>
    <row r="1959" spans="2:4" x14ac:dyDescent="0.25">
      <c r="B1959" s="149">
        <v>10608</v>
      </c>
      <c r="C1959" s="150" t="s">
        <v>2172</v>
      </c>
      <c r="D1959" s="147">
        <v>6247500</v>
      </c>
    </row>
    <row r="1960" spans="2:4" x14ac:dyDescent="0.25">
      <c r="B1960" s="149">
        <v>10609</v>
      </c>
      <c r="C1960" s="150" t="s">
        <v>2173</v>
      </c>
      <c r="D1960" s="147">
        <v>585844</v>
      </c>
    </row>
    <row r="1961" spans="2:4" x14ac:dyDescent="0.25">
      <c r="B1961" s="149">
        <v>10613</v>
      </c>
      <c r="C1961" s="150" t="s">
        <v>2174</v>
      </c>
      <c r="D1961" s="147">
        <v>109498</v>
      </c>
    </row>
    <row r="1962" spans="2:4" x14ac:dyDescent="0.25">
      <c r="B1962" s="149">
        <v>10614</v>
      </c>
      <c r="C1962" s="150" t="s">
        <v>2175</v>
      </c>
      <c r="D1962" s="147">
        <v>276677</v>
      </c>
    </row>
    <row r="1963" spans="2:4" x14ac:dyDescent="0.25">
      <c r="B1963" s="149">
        <v>10617</v>
      </c>
      <c r="C1963" s="150" t="s">
        <v>2176</v>
      </c>
      <c r="D1963" s="147">
        <v>235000</v>
      </c>
    </row>
    <row r="1964" spans="2:4" x14ac:dyDescent="0.25">
      <c r="B1964" s="149">
        <v>10618</v>
      </c>
      <c r="C1964" s="150" t="s">
        <v>2177</v>
      </c>
      <c r="D1964" s="147">
        <v>2422800</v>
      </c>
    </row>
    <row r="1965" spans="2:4" x14ac:dyDescent="0.25">
      <c r="B1965" s="149">
        <v>10619</v>
      </c>
      <c r="C1965" s="150" t="s">
        <v>2178</v>
      </c>
      <c r="D1965" s="147">
        <v>3502965</v>
      </c>
    </row>
    <row r="1966" spans="2:4" x14ac:dyDescent="0.25">
      <c r="B1966" s="149">
        <v>10620</v>
      </c>
      <c r="C1966" s="150" t="s">
        <v>2179</v>
      </c>
      <c r="D1966" s="147">
        <v>5864056</v>
      </c>
    </row>
    <row r="1967" spans="2:4" x14ac:dyDescent="0.25">
      <c r="B1967" s="149">
        <v>10621</v>
      </c>
      <c r="C1967" s="150" t="s">
        <v>2180</v>
      </c>
      <c r="D1967" s="147">
        <v>1767150</v>
      </c>
    </row>
    <row r="1968" spans="2:4" x14ac:dyDescent="0.25">
      <c r="B1968" s="149">
        <v>10622</v>
      </c>
      <c r="C1968" s="150" t="s">
        <v>2181</v>
      </c>
      <c r="D1968" s="147">
        <v>1944460</v>
      </c>
    </row>
    <row r="1969" spans="2:4" x14ac:dyDescent="0.25">
      <c r="B1969" s="149">
        <v>10623</v>
      </c>
      <c r="C1969" s="150" t="s">
        <v>2182</v>
      </c>
      <c r="D1969" s="147">
        <v>311780</v>
      </c>
    </row>
    <row r="1970" spans="2:4" x14ac:dyDescent="0.25">
      <c r="B1970" s="149">
        <v>10624</v>
      </c>
      <c r="C1970" s="150" t="s">
        <v>2183</v>
      </c>
      <c r="D1970" s="147">
        <v>2826</v>
      </c>
    </row>
    <row r="1971" spans="2:4" x14ac:dyDescent="0.25">
      <c r="B1971" s="149">
        <v>10625</v>
      </c>
      <c r="C1971" s="150" t="s">
        <v>2184</v>
      </c>
      <c r="D1971" s="147">
        <v>391213</v>
      </c>
    </row>
    <row r="1972" spans="2:4" x14ac:dyDescent="0.25">
      <c r="B1972" s="149">
        <v>10626</v>
      </c>
      <c r="C1972" s="150" t="s">
        <v>2185</v>
      </c>
      <c r="D1972" s="147">
        <v>426095</v>
      </c>
    </row>
    <row r="1973" spans="2:4" x14ac:dyDescent="0.25">
      <c r="B1973" s="149">
        <v>10627</v>
      </c>
      <c r="C1973" s="150" t="s">
        <v>2186</v>
      </c>
      <c r="D1973" s="147">
        <v>426095</v>
      </c>
    </row>
    <row r="1974" spans="2:4" x14ac:dyDescent="0.25">
      <c r="B1974" s="149">
        <v>10628</v>
      </c>
      <c r="C1974" s="150" t="s">
        <v>2187</v>
      </c>
      <c r="D1974" s="147">
        <v>426095</v>
      </c>
    </row>
    <row r="1975" spans="2:4" x14ac:dyDescent="0.25">
      <c r="B1975" s="149">
        <v>10629</v>
      </c>
      <c r="C1975" s="150" t="s">
        <v>2188</v>
      </c>
      <c r="D1975" s="147">
        <v>426095</v>
      </c>
    </row>
    <row r="1976" spans="2:4" x14ac:dyDescent="0.25">
      <c r="B1976" s="149">
        <v>10634</v>
      </c>
      <c r="C1976" s="150" t="s">
        <v>2189</v>
      </c>
      <c r="D1976" s="147">
        <v>428400</v>
      </c>
    </row>
    <row r="1977" spans="2:4" x14ac:dyDescent="0.25">
      <c r="B1977" s="149">
        <v>10635</v>
      </c>
      <c r="C1977" s="150" t="s">
        <v>2190</v>
      </c>
      <c r="D1977" s="147">
        <v>426095</v>
      </c>
    </row>
    <row r="1978" spans="2:4" x14ac:dyDescent="0.25">
      <c r="B1978" s="149">
        <v>10636</v>
      </c>
      <c r="C1978" s="150" t="s">
        <v>2191</v>
      </c>
      <c r="D1978" s="147">
        <v>467650</v>
      </c>
    </row>
    <row r="1979" spans="2:4" x14ac:dyDescent="0.25">
      <c r="B1979" s="149">
        <v>10639</v>
      </c>
      <c r="C1979" s="150" t="s">
        <v>2192</v>
      </c>
      <c r="D1979" s="147">
        <v>179636</v>
      </c>
    </row>
    <row r="1980" spans="2:4" x14ac:dyDescent="0.25">
      <c r="B1980" s="149">
        <v>10640</v>
      </c>
      <c r="C1980" s="150" t="s">
        <v>2193</v>
      </c>
      <c r="D1980" s="147">
        <v>447440</v>
      </c>
    </row>
    <row r="1981" spans="2:4" x14ac:dyDescent="0.25">
      <c r="B1981" s="149">
        <v>10641</v>
      </c>
      <c r="C1981" s="150" t="s">
        <v>2194</v>
      </c>
      <c r="D1981" s="147">
        <v>453390</v>
      </c>
    </row>
    <row r="1982" spans="2:4" x14ac:dyDescent="0.25">
      <c r="B1982" s="149">
        <v>10642</v>
      </c>
      <c r="C1982" s="150" t="s">
        <v>2195</v>
      </c>
      <c r="D1982" s="147">
        <v>566440</v>
      </c>
    </row>
    <row r="1983" spans="2:4" x14ac:dyDescent="0.25">
      <c r="B1983" s="149">
        <v>10643</v>
      </c>
      <c r="C1983" s="150" t="s">
        <v>2196</v>
      </c>
      <c r="D1983" s="147">
        <v>948430</v>
      </c>
    </row>
    <row r="1984" spans="2:4" x14ac:dyDescent="0.25">
      <c r="B1984" s="149">
        <v>10644</v>
      </c>
      <c r="C1984" s="150" t="s">
        <v>2197</v>
      </c>
      <c r="D1984" s="147">
        <v>990080</v>
      </c>
    </row>
    <row r="1985" spans="2:4" x14ac:dyDescent="0.25">
      <c r="B1985" s="149">
        <v>10645</v>
      </c>
      <c r="C1985" s="150" t="s">
        <v>2198</v>
      </c>
      <c r="D1985" s="147">
        <v>542117</v>
      </c>
    </row>
    <row r="1986" spans="2:4" x14ac:dyDescent="0.25">
      <c r="B1986" s="149">
        <v>10646</v>
      </c>
      <c r="C1986" s="150" t="s">
        <v>2199</v>
      </c>
      <c r="D1986" s="147">
        <v>649118</v>
      </c>
    </row>
    <row r="1987" spans="2:4" x14ac:dyDescent="0.25">
      <c r="B1987" s="149">
        <v>10647</v>
      </c>
      <c r="C1987" s="150" t="s">
        <v>2200</v>
      </c>
      <c r="D1987" s="147">
        <v>810037</v>
      </c>
    </row>
    <row r="1988" spans="2:4" x14ac:dyDescent="0.25">
      <c r="B1988" s="149">
        <v>10648</v>
      </c>
      <c r="C1988" s="150" t="s">
        <v>2201</v>
      </c>
      <c r="D1988" s="147">
        <v>1503529</v>
      </c>
    </row>
    <row r="1989" spans="2:4" x14ac:dyDescent="0.25">
      <c r="B1989" s="149">
        <v>10649</v>
      </c>
      <c r="C1989" s="150" t="s">
        <v>2202</v>
      </c>
      <c r="D1989" s="147">
        <v>2011658</v>
      </c>
    </row>
    <row r="1990" spans="2:4" x14ac:dyDescent="0.25">
      <c r="B1990" s="149">
        <v>10650</v>
      </c>
      <c r="C1990" s="150" t="s">
        <v>2203</v>
      </c>
      <c r="D1990" s="147">
        <v>3105416</v>
      </c>
    </row>
    <row r="1991" spans="2:4" x14ac:dyDescent="0.25">
      <c r="B1991" s="149">
        <v>10651</v>
      </c>
      <c r="C1991" s="150" t="s">
        <v>2204</v>
      </c>
      <c r="D1991" s="147">
        <v>330367</v>
      </c>
    </row>
    <row r="1992" spans="2:4" x14ac:dyDescent="0.25">
      <c r="B1992" s="149">
        <v>10653</v>
      </c>
      <c r="C1992" s="150" t="s">
        <v>2205</v>
      </c>
      <c r="D1992" s="147">
        <v>102340</v>
      </c>
    </row>
    <row r="1993" spans="2:4" x14ac:dyDescent="0.25">
      <c r="B1993" s="149">
        <v>10655</v>
      </c>
      <c r="C1993" s="150" t="s">
        <v>2206</v>
      </c>
      <c r="D1993" s="147">
        <v>34028</v>
      </c>
    </row>
    <row r="1994" spans="2:4" x14ac:dyDescent="0.25">
      <c r="B1994" s="149">
        <v>10656</v>
      </c>
      <c r="C1994" s="150" t="s">
        <v>2207</v>
      </c>
      <c r="D1994" s="147">
        <v>1203090</v>
      </c>
    </row>
    <row r="1995" spans="2:4" x14ac:dyDescent="0.25">
      <c r="B1995" s="149">
        <v>10657</v>
      </c>
      <c r="C1995" s="150" t="s">
        <v>2208</v>
      </c>
      <c r="D1995" s="147">
        <v>2006290</v>
      </c>
    </row>
    <row r="1996" spans="2:4" x14ac:dyDescent="0.25">
      <c r="B1996" s="149">
        <v>10658</v>
      </c>
      <c r="C1996" s="150" t="s">
        <v>2209</v>
      </c>
      <c r="D1996" s="147">
        <v>65450</v>
      </c>
    </row>
    <row r="1997" spans="2:4" x14ac:dyDescent="0.25">
      <c r="B1997" s="149">
        <v>10659</v>
      </c>
      <c r="C1997" s="150" t="s">
        <v>2210</v>
      </c>
      <c r="D1997" s="147">
        <v>10577778</v>
      </c>
    </row>
    <row r="1998" spans="2:4" x14ac:dyDescent="0.25">
      <c r="B1998" s="149">
        <v>10662</v>
      </c>
      <c r="C1998" s="150" t="s">
        <v>2211</v>
      </c>
      <c r="D1998" s="147">
        <v>38627</v>
      </c>
    </row>
    <row r="1999" spans="2:4" x14ac:dyDescent="0.25">
      <c r="B1999" s="149">
        <v>10669</v>
      </c>
      <c r="C1999" s="150" t="s">
        <v>2212</v>
      </c>
      <c r="D1999" s="147">
        <v>252014</v>
      </c>
    </row>
    <row r="2000" spans="2:4" x14ac:dyDescent="0.25">
      <c r="B2000" s="149">
        <v>10670</v>
      </c>
      <c r="C2000" s="150" t="s">
        <v>2213</v>
      </c>
      <c r="D2000" s="147">
        <v>226245</v>
      </c>
    </row>
    <row r="2001" spans="2:4" x14ac:dyDescent="0.25">
      <c r="B2001" s="149">
        <v>10671</v>
      </c>
      <c r="C2001" s="150" t="s">
        <v>2214</v>
      </c>
      <c r="D2001" s="147">
        <v>2050370</v>
      </c>
    </row>
    <row r="2002" spans="2:4" x14ac:dyDescent="0.25">
      <c r="B2002" s="149">
        <v>10672</v>
      </c>
      <c r="C2002" s="150" t="s">
        <v>2215</v>
      </c>
      <c r="D2002" s="147">
        <v>1696940</v>
      </c>
    </row>
    <row r="2003" spans="2:4" x14ac:dyDescent="0.25">
      <c r="B2003" s="149">
        <v>10673</v>
      </c>
      <c r="C2003" s="150" t="s">
        <v>2216</v>
      </c>
      <c r="D2003" s="147">
        <v>1059521</v>
      </c>
    </row>
    <row r="2004" spans="2:4" x14ac:dyDescent="0.25">
      <c r="B2004" s="149">
        <v>10674</v>
      </c>
      <c r="C2004" s="150" t="s">
        <v>2217</v>
      </c>
      <c r="D2004" s="147">
        <v>2361667</v>
      </c>
    </row>
    <row r="2005" spans="2:4" x14ac:dyDescent="0.25">
      <c r="B2005" s="149">
        <v>10676</v>
      </c>
      <c r="C2005" s="150" t="s">
        <v>2218</v>
      </c>
      <c r="D2005" s="147">
        <v>17290</v>
      </c>
    </row>
    <row r="2006" spans="2:4" x14ac:dyDescent="0.25">
      <c r="B2006" s="149">
        <v>10677</v>
      </c>
      <c r="C2006" s="150" t="s">
        <v>2219</v>
      </c>
      <c r="D2006" s="147">
        <v>26156</v>
      </c>
    </row>
    <row r="2007" spans="2:4" x14ac:dyDescent="0.25">
      <c r="B2007" s="149">
        <v>10678</v>
      </c>
      <c r="C2007" s="150" t="s">
        <v>2220</v>
      </c>
      <c r="D2007" s="147">
        <v>4366630</v>
      </c>
    </row>
    <row r="2008" spans="2:4" x14ac:dyDescent="0.25">
      <c r="B2008" s="149">
        <v>10679</v>
      </c>
      <c r="C2008" s="150" t="s">
        <v>2221</v>
      </c>
      <c r="D2008" s="147">
        <v>9770</v>
      </c>
    </row>
    <row r="2009" spans="2:4" x14ac:dyDescent="0.25">
      <c r="B2009" s="149">
        <v>10680</v>
      </c>
      <c r="C2009" s="150" t="s">
        <v>2222</v>
      </c>
      <c r="D2009" s="147">
        <v>2346033</v>
      </c>
    </row>
    <row r="2010" spans="2:4" x14ac:dyDescent="0.25">
      <c r="B2010" s="149">
        <v>10681</v>
      </c>
      <c r="C2010" s="150" t="s">
        <v>2223</v>
      </c>
      <c r="D2010" s="147">
        <v>9554523</v>
      </c>
    </row>
    <row r="2011" spans="2:4" x14ac:dyDescent="0.25">
      <c r="B2011" s="149">
        <v>10682</v>
      </c>
      <c r="C2011" s="150" t="s">
        <v>2224</v>
      </c>
      <c r="D2011" s="147">
        <v>1687104</v>
      </c>
    </row>
    <row r="2012" spans="2:4" x14ac:dyDescent="0.25">
      <c r="B2012" s="149">
        <v>10684</v>
      </c>
      <c r="C2012" s="150" t="s">
        <v>2225</v>
      </c>
      <c r="D2012" s="147">
        <v>462513</v>
      </c>
    </row>
    <row r="2013" spans="2:4" x14ac:dyDescent="0.25">
      <c r="B2013" s="149">
        <v>10687</v>
      </c>
      <c r="C2013" s="150" t="s">
        <v>2226</v>
      </c>
      <c r="D2013" s="147">
        <v>5276148</v>
      </c>
    </row>
    <row r="2014" spans="2:4" x14ac:dyDescent="0.25">
      <c r="B2014" s="149">
        <v>10688</v>
      </c>
      <c r="C2014" s="150" t="s">
        <v>2227</v>
      </c>
      <c r="D2014" s="147">
        <v>111411</v>
      </c>
    </row>
    <row r="2015" spans="2:4" x14ac:dyDescent="0.25">
      <c r="B2015" s="149">
        <v>10689</v>
      </c>
      <c r="C2015" s="150" t="s">
        <v>2228</v>
      </c>
      <c r="D2015" s="147">
        <v>520197</v>
      </c>
    </row>
    <row r="2016" spans="2:4" x14ac:dyDescent="0.25">
      <c r="B2016" s="149">
        <v>10690</v>
      </c>
      <c r="C2016" s="150" t="s">
        <v>2229</v>
      </c>
      <c r="D2016" s="147">
        <v>4176450</v>
      </c>
    </row>
    <row r="2017" spans="2:4" x14ac:dyDescent="0.25">
      <c r="B2017" s="149">
        <v>10692</v>
      </c>
      <c r="C2017" s="150" t="s">
        <v>2230</v>
      </c>
      <c r="D2017" s="147">
        <v>527150</v>
      </c>
    </row>
    <row r="2018" spans="2:4" x14ac:dyDescent="0.25">
      <c r="B2018" s="149">
        <v>10694</v>
      </c>
      <c r="C2018" s="150" t="s">
        <v>2231</v>
      </c>
      <c r="D2018" s="147">
        <v>493850</v>
      </c>
    </row>
    <row r="2019" spans="2:4" x14ac:dyDescent="0.25">
      <c r="B2019" s="149">
        <v>10695</v>
      </c>
      <c r="C2019" s="150" t="s">
        <v>2232</v>
      </c>
      <c r="D2019" s="147">
        <v>25400</v>
      </c>
    </row>
    <row r="2020" spans="2:4" x14ac:dyDescent="0.25">
      <c r="B2020" s="149">
        <v>10696</v>
      </c>
      <c r="C2020" s="150" t="s">
        <v>2233</v>
      </c>
      <c r="D2020" s="147">
        <v>40079</v>
      </c>
    </row>
    <row r="2021" spans="2:4" x14ac:dyDescent="0.25">
      <c r="B2021" s="149">
        <v>10697</v>
      </c>
      <c r="C2021" s="150" t="s">
        <v>2234</v>
      </c>
      <c r="D2021" s="147">
        <v>493850</v>
      </c>
    </row>
    <row r="2022" spans="2:4" x14ac:dyDescent="0.25">
      <c r="B2022" s="149">
        <v>10698</v>
      </c>
      <c r="C2022" s="150" t="s">
        <v>2235</v>
      </c>
      <c r="D2022" s="147">
        <v>428400</v>
      </c>
    </row>
    <row r="2023" spans="2:4" x14ac:dyDescent="0.25">
      <c r="B2023" s="149">
        <v>10699</v>
      </c>
      <c r="C2023" s="150" t="s">
        <v>2236</v>
      </c>
      <c r="D2023" s="147">
        <v>428400</v>
      </c>
    </row>
    <row r="2024" spans="2:4" x14ac:dyDescent="0.25">
      <c r="B2024" s="149">
        <v>10700</v>
      </c>
      <c r="C2024" s="150" t="s">
        <v>2237</v>
      </c>
      <c r="D2024" s="147">
        <v>155000</v>
      </c>
    </row>
    <row r="2025" spans="2:4" x14ac:dyDescent="0.25">
      <c r="B2025" s="149">
        <v>10706</v>
      </c>
      <c r="C2025" s="150" t="s">
        <v>2238</v>
      </c>
      <c r="D2025" s="147">
        <v>9813</v>
      </c>
    </row>
    <row r="2026" spans="2:4" x14ac:dyDescent="0.25">
      <c r="B2026" s="149">
        <v>10710</v>
      </c>
      <c r="C2026" s="150" t="s">
        <v>2239</v>
      </c>
      <c r="D2026" s="147">
        <v>2343236</v>
      </c>
    </row>
    <row r="2027" spans="2:4" x14ac:dyDescent="0.25">
      <c r="B2027" s="149">
        <v>10712</v>
      </c>
      <c r="C2027" s="150" t="s">
        <v>2240</v>
      </c>
      <c r="D2027" s="147">
        <v>436334</v>
      </c>
    </row>
    <row r="2028" spans="2:4" x14ac:dyDescent="0.25">
      <c r="B2028" s="149">
        <v>10723</v>
      </c>
      <c r="C2028" s="150" t="s">
        <v>2241</v>
      </c>
      <c r="D2028" s="147">
        <v>39270</v>
      </c>
    </row>
    <row r="2029" spans="2:4" x14ac:dyDescent="0.25">
      <c r="B2029" s="149">
        <v>10728</v>
      </c>
      <c r="C2029" s="150" t="s">
        <v>2242</v>
      </c>
      <c r="D2029" s="147">
        <v>13479</v>
      </c>
    </row>
    <row r="2030" spans="2:4" x14ac:dyDescent="0.25">
      <c r="B2030" s="149">
        <v>10733</v>
      </c>
      <c r="C2030" s="150" t="s">
        <v>2243</v>
      </c>
      <c r="D2030" s="147">
        <v>4625133</v>
      </c>
    </row>
    <row r="2031" spans="2:4" x14ac:dyDescent="0.25">
      <c r="B2031" s="149">
        <v>10734</v>
      </c>
      <c r="C2031" s="150" t="s">
        <v>2244</v>
      </c>
      <c r="D2031" s="147">
        <v>2651320</v>
      </c>
    </row>
    <row r="2032" spans="2:4" x14ac:dyDescent="0.25">
      <c r="B2032" s="149">
        <v>10736</v>
      </c>
      <c r="C2032" s="150" t="s">
        <v>2245</v>
      </c>
      <c r="D2032" s="147">
        <v>1666000</v>
      </c>
    </row>
    <row r="2033" spans="2:4" x14ac:dyDescent="0.25">
      <c r="B2033" s="149">
        <v>10737</v>
      </c>
      <c r="C2033" s="150" t="s">
        <v>2246</v>
      </c>
      <c r="D2033" s="147">
        <v>938910</v>
      </c>
    </row>
    <row r="2034" spans="2:4" x14ac:dyDescent="0.25">
      <c r="B2034" s="149">
        <v>10754</v>
      </c>
      <c r="C2034" s="150" t="s">
        <v>2247</v>
      </c>
      <c r="D2034" s="147">
        <v>10975095</v>
      </c>
    </row>
    <row r="2035" spans="2:4" x14ac:dyDescent="0.25">
      <c r="B2035" s="149">
        <v>10755</v>
      </c>
      <c r="C2035" s="150" t="s">
        <v>2248</v>
      </c>
      <c r="D2035" s="147">
        <v>295083</v>
      </c>
    </row>
    <row r="2036" spans="2:4" x14ac:dyDescent="0.25">
      <c r="B2036" s="149">
        <v>10756</v>
      </c>
      <c r="C2036" s="150" t="s">
        <v>2249</v>
      </c>
      <c r="D2036" s="147">
        <v>1110666</v>
      </c>
    </row>
    <row r="2037" spans="2:4" x14ac:dyDescent="0.25">
      <c r="B2037" s="149">
        <v>10757</v>
      </c>
      <c r="C2037" s="150" t="s">
        <v>2250</v>
      </c>
      <c r="D2037" s="147">
        <v>1044937</v>
      </c>
    </row>
    <row r="2038" spans="2:4" x14ac:dyDescent="0.25">
      <c r="B2038" s="149">
        <v>10758</v>
      </c>
      <c r="C2038" s="150" t="s">
        <v>2251</v>
      </c>
      <c r="D2038" s="147">
        <v>912334</v>
      </c>
    </row>
    <row r="2039" spans="2:4" x14ac:dyDescent="0.25">
      <c r="B2039" s="149">
        <v>10767</v>
      </c>
      <c r="C2039" s="150" t="s">
        <v>2252</v>
      </c>
      <c r="D2039" s="147">
        <v>125977</v>
      </c>
    </row>
    <row r="2040" spans="2:4" x14ac:dyDescent="0.25">
      <c r="B2040" s="149">
        <v>10768</v>
      </c>
      <c r="C2040" s="150" t="s">
        <v>2253</v>
      </c>
      <c r="D2040" s="147">
        <v>180565</v>
      </c>
    </row>
    <row r="2041" spans="2:4" x14ac:dyDescent="0.25">
      <c r="B2041" s="149">
        <v>10770</v>
      </c>
      <c r="C2041" s="150" t="s">
        <v>2254</v>
      </c>
      <c r="D2041" s="147">
        <v>83747</v>
      </c>
    </row>
    <row r="2042" spans="2:4" x14ac:dyDescent="0.25">
      <c r="B2042" s="149">
        <v>10774</v>
      </c>
      <c r="C2042" s="150" t="s">
        <v>2255</v>
      </c>
      <c r="D2042" s="147">
        <v>71249</v>
      </c>
    </row>
    <row r="2043" spans="2:4" x14ac:dyDescent="0.25">
      <c r="B2043" s="149">
        <v>10776</v>
      </c>
      <c r="C2043" s="150" t="s">
        <v>2256</v>
      </c>
      <c r="D2043" s="147">
        <v>86234</v>
      </c>
    </row>
    <row r="2044" spans="2:4" x14ac:dyDescent="0.25">
      <c r="B2044" s="149">
        <v>10777</v>
      </c>
      <c r="C2044" s="150" t="s">
        <v>2257</v>
      </c>
      <c r="D2044" s="147">
        <v>28371</v>
      </c>
    </row>
    <row r="2045" spans="2:4" x14ac:dyDescent="0.25">
      <c r="B2045" s="149">
        <v>10783</v>
      </c>
      <c r="C2045" s="150" t="s">
        <v>2258</v>
      </c>
      <c r="D2045" s="147">
        <v>6624</v>
      </c>
    </row>
    <row r="2046" spans="2:4" x14ac:dyDescent="0.25">
      <c r="B2046" s="149">
        <v>10787</v>
      </c>
      <c r="C2046" s="150" t="s">
        <v>2259</v>
      </c>
      <c r="D2046" s="147">
        <v>13459</v>
      </c>
    </row>
    <row r="2047" spans="2:4" x14ac:dyDescent="0.25">
      <c r="B2047" s="149">
        <v>10788</v>
      </c>
      <c r="C2047" s="150" t="s">
        <v>2260</v>
      </c>
      <c r="D2047" s="147">
        <v>291550</v>
      </c>
    </row>
    <row r="2048" spans="2:4" x14ac:dyDescent="0.25">
      <c r="B2048" s="149">
        <v>10790</v>
      </c>
      <c r="C2048" s="150" t="s">
        <v>2261</v>
      </c>
      <c r="D2048" s="147">
        <v>409930</v>
      </c>
    </row>
    <row r="2049" spans="2:4" x14ac:dyDescent="0.25">
      <c r="B2049" s="149">
        <v>10792</v>
      </c>
      <c r="C2049" s="150" t="s">
        <v>2262</v>
      </c>
      <c r="D2049" s="147">
        <v>107171</v>
      </c>
    </row>
    <row r="2050" spans="2:4" x14ac:dyDescent="0.25">
      <c r="B2050" s="149">
        <v>10794</v>
      </c>
      <c r="C2050" s="150" t="s">
        <v>2263</v>
      </c>
      <c r="D2050" s="147">
        <v>29417</v>
      </c>
    </row>
    <row r="2051" spans="2:4" x14ac:dyDescent="0.25">
      <c r="B2051" s="149">
        <v>10795</v>
      </c>
      <c r="C2051" s="150" t="s">
        <v>2264</v>
      </c>
      <c r="D2051" s="147">
        <v>74327</v>
      </c>
    </row>
    <row r="2052" spans="2:4" x14ac:dyDescent="0.25">
      <c r="B2052" s="149">
        <v>10796</v>
      </c>
      <c r="C2052" s="150" t="s">
        <v>2265</v>
      </c>
      <c r="D2052" s="147">
        <v>11688</v>
      </c>
    </row>
    <row r="2053" spans="2:4" x14ac:dyDescent="0.25">
      <c r="B2053" s="149">
        <v>10808</v>
      </c>
      <c r="C2053" s="150" t="s">
        <v>2266</v>
      </c>
      <c r="D2053" s="147">
        <v>57257</v>
      </c>
    </row>
    <row r="2054" spans="2:4" x14ac:dyDescent="0.25">
      <c r="B2054" s="149">
        <v>10813</v>
      </c>
      <c r="C2054" s="150" t="s">
        <v>2267</v>
      </c>
      <c r="D2054" s="147">
        <v>14420</v>
      </c>
    </row>
    <row r="2055" spans="2:4" x14ac:dyDescent="0.25">
      <c r="B2055" s="149">
        <v>10822</v>
      </c>
      <c r="C2055" s="150" t="s">
        <v>2268</v>
      </c>
      <c r="D2055" s="147">
        <v>1007405</v>
      </c>
    </row>
    <row r="2056" spans="2:4" x14ac:dyDescent="0.25">
      <c r="B2056" s="149">
        <v>10824</v>
      </c>
      <c r="C2056" s="150" t="s">
        <v>2269</v>
      </c>
      <c r="D2056" s="147">
        <v>1654100</v>
      </c>
    </row>
    <row r="2057" spans="2:4" x14ac:dyDescent="0.25">
      <c r="B2057" s="149">
        <v>10825</v>
      </c>
      <c r="C2057" s="150" t="s">
        <v>2270</v>
      </c>
      <c r="D2057" s="147">
        <v>58500</v>
      </c>
    </row>
    <row r="2058" spans="2:4" x14ac:dyDescent="0.25">
      <c r="B2058" s="149">
        <v>10830</v>
      </c>
      <c r="C2058" s="150" t="s">
        <v>2271</v>
      </c>
      <c r="D2058" s="147">
        <v>65000</v>
      </c>
    </row>
    <row r="2059" spans="2:4" x14ac:dyDescent="0.25">
      <c r="B2059" s="149">
        <v>10836</v>
      </c>
      <c r="C2059" s="150" t="s">
        <v>2272</v>
      </c>
      <c r="D2059" s="147">
        <v>4736446</v>
      </c>
    </row>
    <row r="2060" spans="2:4" x14ac:dyDescent="0.25">
      <c r="B2060" s="149">
        <v>10842</v>
      </c>
      <c r="C2060" s="150" t="s">
        <v>2273</v>
      </c>
      <c r="D2060" s="147">
        <v>14994</v>
      </c>
    </row>
    <row r="2061" spans="2:4" x14ac:dyDescent="0.25">
      <c r="B2061" s="149">
        <v>10847</v>
      </c>
      <c r="C2061" s="150" t="s">
        <v>2274</v>
      </c>
      <c r="D2061" s="147">
        <v>4788690</v>
      </c>
    </row>
    <row r="2062" spans="2:4" x14ac:dyDescent="0.25">
      <c r="B2062" s="149">
        <v>10848</v>
      </c>
      <c r="C2062" s="150" t="s">
        <v>2275</v>
      </c>
      <c r="D2062" s="147">
        <v>67116</v>
      </c>
    </row>
    <row r="2063" spans="2:4" x14ac:dyDescent="0.25">
      <c r="B2063" s="149">
        <v>10849</v>
      </c>
      <c r="C2063" s="150" t="s">
        <v>2276</v>
      </c>
      <c r="D2063" s="147">
        <v>39679</v>
      </c>
    </row>
    <row r="2064" spans="2:4" x14ac:dyDescent="0.25">
      <c r="B2064" s="149">
        <v>10850</v>
      </c>
      <c r="C2064" s="150" t="s">
        <v>2277</v>
      </c>
      <c r="D2064" s="147">
        <v>11932</v>
      </c>
    </row>
    <row r="2065" spans="2:4" x14ac:dyDescent="0.25">
      <c r="B2065" s="149">
        <v>10851</v>
      </c>
      <c r="C2065" s="150" t="s">
        <v>2278</v>
      </c>
      <c r="D2065" s="147">
        <v>3516843</v>
      </c>
    </row>
    <row r="2066" spans="2:4" x14ac:dyDescent="0.25">
      <c r="B2066" s="149">
        <v>10852</v>
      </c>
      <c r="C2066" s="150" t="s">
        <v>2279</v>
      </c>
      <c r="D2066" s="147">
        <v>1446627</v>
      </c>
    </row>
    <row r="2067" spans="2:4" x14ac:dyDescent="0.25">
      <c r="B2067" s="149">
        <v>10854</v>
      </c>
      <c r="C2067" s="150" t="s">
        <v>2280</v>
      </c>
      <c r="D2067" s="147">
        <v>4760</v>
      </c>
    </row>
    <row r="2068" spans="2:4" x14ac:dyDescent="0.25">
      <c r="B2068" s="149">
        <v>10855</v>
      </c>
      <c r="C2068" s="150" t="s">
        <v>2281</v>
      </c>
      <c r="D2068" s="147">
        <v>49266</v>
      </c>
    </row>
    <row r="2069" spans="2:4" x14ac:dyDescent="0.25">
      <c r="B2069" s="149">
        <v>10862</v>
      </c>
      <c r="C2069" s="150" t="s">
        <v>2282</v>
      </c>
      <c r="D2069" s="147">
        <v>355375</v>
      </c>
    </row>
    <row r="2070" spans="2:4" x14ac:dyDescent="0.25">
      <c r="B2070" s="149">
        <v>10863</v>
      </c>
      <c r="C2070" s="150" t="s">
        <v>2283</v>
      </c>
      <c r="D2070" s="147">
        <v>54994</v>
      </c>
    </row>
    <row r="2071" spans="2:4" x14ac:dyDescent="0.25">
      <c r="B2071" s="149">
        <v>10864</v>
      </c>
      <c r="C2071" s="150" t="s">
        <v>2284</v>
      </c>
      <c r="D2071" s="147">
        <v>54994</v>
      </c>
    </row>
    <row r="2072" spans="2:4" x14ac:dyDescent="0.25">
      <c r="B2072" s="149">
        <v>10872</v>
      </c>
      <c r="C2072" s="150" t="s">
        <v>2285</v>
      </c>
      <c r="D2072" s="147">
        <v>410441</v>
      </c>
    </row>
    <row r="2073" spans="2:4" x14ac:dyDescent="0.25">
      <c r="B2073" s="149">
        <v>10876</v>
      </c>
      <c r="C2073" s="150" t="s">
        <v>2286</v>
      </c>
      <c r="D2073" s="147">
        <v>12657666</v>
      </c>
    </row>
    <row r="2074" spans="2:4" x14ac:dyDescent="0.25">
      <c r="B2074" s="149">
        <v>10877</v>
      </c>
      <c r="C2074" s="150" t="s">
        <v>2287</v>
      </c>
      <c r="D2074" s="147">
        <v>3990800</v>
      </c>
    </row>
    <row r="2075" spans="2:4" x14ac:dyDescent="0.25">
      <c r="B2075" s="149">
        <v>10878</v>
      </c>
      <c r="C2075" s="150" t="s">
        <v>2288</v>
      </c>
      <c r="D2075" s="147">
        <v>5640</v>
      </c>
    </row>
    <row r="2076" spans="2:4" x14ac:dyDescent="0.25">
      <c r="B2076" s="149">
        <v>10880</v>
      </c>
      <c r="C2076" s="150" t="s">
        <v>2289</v>
      </c>
      <c r="D2076" s="147">
        <v>19754</v>
      </c>
    </row>
    <row r="2077" spans="2:4" x14ac:dyDescent="0.25">
      <c r="B2077" s="149">
        <v>10882</v>
      </c>
      <c r="C2077" s="150" t="s">
        <v>2290</v>
      </c>
      <c r="D2077" s="147">
        <v>27507</v>
      </c>
    </row>
    <row r="2078" spans="2:4" x14ac:dyDescent="0.25">
      <c r="B2078" s="149">
        <v>10890</v>
      </c>
      <c r="C2078" s="150" t="s">
        <v>2291</v>
      </c>
      <c r="D2078" s="147">
        <v>45410</v>
      </c>
    </row>
    <row r="2079" spans="2:4" x14ac:dyDescent="0.25">
      <c r="B2079" s="149">
        <v>10891</v>
      </c>
      <c r="C2079" s="150" t="s">
        <v>2292</v>
      </c>
      <c r="D2079" s="147">
        <v>89105</v>
      </c>
    </row>
    <row r="2080" spans="2:4" x14ac:dyDescent="0.25">
      <c r="B2080" s="149">
        <v>10920</v>
      </c>
      <c r="C2080" s="150" t="s">
        <v>2293</v>
      </c>
      <c r="D2080" s="147">
        <v>1134070</v>
      </c>
    </row>
    <row r="2081" spans="2:4" x14ac:dyDescent="0.25">
      <c r="B2081" s="149">
        <v>10936</v>
      </c>
      <c r="C2081" s="150" t="s">
        <v>2294</v>
      </c>
      <c r="D2081" s="147">
        <v>76454</v>
      </c>
    </row>
    <row r="2082" spans="2:4" x14ac:dyDescent="0.25">
      <c r="B2082" s="149">
        <v>10937</v>
      </c>
      <c r="C2082" s="150" t="s">
        <v>2295</v>
      </c>
      <c r="D2082" s="147">
        <v>104178</v>
      </c>
    </row>
    <row r="2083" spans="2:4" x14ac:dyDescent="0.25">
      <c r="B2083" s="149">
        <v>10947</v>
      </c>
      <c r="C2083" s="150" t="s">
        <v>2296</v>
      </c>
      <c r="D2083" s="147">
        <v>3570</v>
      </c>
    </row>
    <row r="2084" spans="2:4" x14ac:dyDescent="0.25">
      <c r="B2084" s="149">
        <v>10948</v>
      </c>
      <c r="C2084" s="150" t="s">
        <v>2297</v>
      </c>
      <c r="D2084" s="147">
        <v>3257</v>
      </c>
    </row>
    <row r="2085" spans="2:4" x14ac:dyDescent="0.25">
      <c r="B2085" s="149">
        <v>10955</v>
      </c>
      <c r="C2085" s="150" t="s">
        <v>2298</v>
      </c>
      <c r="D2085" s="147">
        <v>4331600</v>
      </c>
    </row>
    <row r="2086" spans="2:4" x14ac:dyDescent="0.25">
      <c r="B2086" s="149">
        <v>10957</v>
      </c>
      <c r="C2086" s="150" t="s">
        <v>2299</v>
      </c>
      <c r="D2086" s="147">
        <v>43600</v>
      </c>
    </row>
    <row r="2087" spans="2:4" x14ac:dyDescent="0.25">
      <c r="B2087" s="149">
        <v>10958</v>
      </c>
      <c r="C2087" s="150" t="s">
        <v>2300</v>
      </c>
      <c r="D2087" s="147">
        <v>31401</v>
      </c>
    </row>
    <row r="2088" spans="2:4" x14ac:dyDescent="0.25">
      <c r="B2088" s="149">
        <v>10959</v>
      </c>
      <c r="C2088" s="150" t="s">
        <v>2301</v>
      </c>
      <c r="D2088" s="147">
        <v>34510</v>
      </c>
    </row>
    <row r="2089" spans="2:4" x14ac:dyDescent="0.25">
      <c r="B2089" s="149">
        <v>10960</v>
      </c>
      <c r="C2089" s="150" t="s">
        <v>2302</v>
      </c>
      <c r="D2089" s="147">
        <v>33320</v>
      </c>
    </row>
    <row r="2090" spans="2:4" x14ac:dyDescent="0.25">
      <c r="B2090" s="149">
        <v>10961</v>
      </c>
      <c r="C2090" s="150" t="s">
        <v>2303</v>
      </c>
      <c r="D2090" s="147">
        <v>18802</v>
      </c>
    </row>
    <row r="2091" spans="2:4" x14ac:dyDescent="0.25">
      <c r="B2091" s="149">
        <v>10962</v>
      </c>
      <c r="C2091" s="150" t="s">
        <v>2304</v>
      </c>
      <c r="D2091" s="147">
        <v>32725</v>
      </c>
    </row>
    <row r="2092" spans="2:4" x14ac:dyDescent="0.25">
      <c r="B2092" s="149">
        <v>10963</v>
      </c>
      <c r="C2092" s="150" t="s">
        <v>2305</v>
      </c>
      <c r="D2092" s="147">
        <v>31401</v>
      </c>
    </row>
    <row r="2093" spans="2:4" x14ac:dyDescent="0.25">
      <c r="B2093" s="149">
        <v>10964</v>
      </c>
      <c r="C2093" s="150" t="s">
        <v>2306</v>
      </c>
      <c r="D2093" s="147">
        <v>32130</v>
      </c>
    </row>
    <row r="2094" spans="2:4" x14ac:dyDescent="0.25">
      <c r="B2094" s="149">
        <v>10965</v>
      </c>
      <c r="C2094" s="150" t="s">
        <v>2307</v>
      </c>
      <c r="D2094" s="147">
        <v>202300</v>
      </c>
    </row>
    <row r="2095" spans="2:4" x14ac:dyDescent="0.25">
      <c r="B2095" s="149">
        <v>10966</v>
      </c>
      <c r="C2095" s="150" t="s">
        <v>2308</v>
      </c>
      <c r="D2095" s="147">
        <v>100793</v>
      </c>
    </row>
    <row r="2096" spans="2:4" x14ac:dyDescent="0.25">
      <c r="B2096" s="149">
        <v>10967</v>
      </c>
      <c r="C2096" s="150" t="s">
        <v>2309</v>
      </c>
      <c r="D2096" s="147">
        <v>773000</v>
      </c>
    </row>
    <row r="2097" spans="2:4" x14ac:dyDescent="0.25">
      <c r="B2097" s="149">
        <v>10968</v>
      </c>
      <c r="C2097" s="150" t="s">
        <v>2310</v>
      </c>
      <c r="D2097" s="147">
        <v>117215</v>
      </c>
    </row>
    <row r="2098" spans="2:4" x14ac:dyDescent="0.25">
      <c r="B2098" s="149">
        <v>10969</v>
      </c>
      <c r="C2098" s="150" t="s">
        <v>2311</v>
      </c>
      <c r="D2098" s="147">
        <v>792897</v>
      </c>
    </row>
    <row r="2099" spans="2:4" x14ac:dyDescent="0.25">
      <c r="B2099" s="149">
        <v>10971</v>
      </c>
      <c r="C2099" s="150" t="s">
        <v>2312</v>
      </c>
      <c r="D2099" s="147">
        <v>625345</v>
      </c>
    </row>
    <row r="2100" spans="2:4" x14ac:dyDescent="0.25">
      <c r="B2100" s="149">
        <v>10972</v>
      </c>
      <c r="C2100" s="150" t="s">
        <v>2313</v>
      </c>
      <c r="D2100" s="147">
        <v>2005150</v>
      </c>
    </row>
    <row r="2101" spans="2:4" x14ac:dyDescent="0.25">
      <c r="B2101" s="149">
        <v>10973</v>
      </c>
      <c r="C2101" s="150" t="s">
        <v>2314</v>
      </c>
      <c r="D2101" s="147">
        <v>257036</v>
      </c>
    </row>
    <row r="2102" spans="2:4" x14ac:dyDescent="0.25">
      <c r="B2102" s="149">
        <v>10974</v>
      </c>
      <c r="C2102" s="150" t="s">
        <v>2315</v>
      </c>
      <c r="D2102" s="147">
        <v>130781</v>
      </c>
    </row>
    <row r="2103" spans="2:4" x14ac:dyDescent="0.25">
      <c r="B2103" s="149">
        <v>10975</v>
      </c>
      <c r="C2103" s="150" t="s">
        <v>2316</v>
      </c>
      <c r="D2103" s="147">
        <v>77350</v>
      </c>
    </row>
    <row r="2104" spans="2:4" x14ac:dyDescent="0.25">
      <c r="B2104" s="149">
        <v>10976</v>
      </c>
      <c r="C2104" s="150" t="s">
        <v>2317</v>
      </c>
      <c r="D2104" s="147">
        <v>1483112</v>
      </c>
    </row>
    <row r="2105" spans="2:4" x14ac:dyDescent="0.25">
      <c r="B2105" s="149">
        <v>10977</v>
      </c>
      <c r="C2105" s="150" t="s">
        <v>2318</v>
      </c>
      <c r="D2105" s="147">
        <v>906780</v>
      </c>
    </row>
    <row r="2106" spans="2:4" x14ac:dyDescent="0.25">
      <c r="B2106" s="149">
        <v>10987</v>
      </c>
      <c r="C2106" s="150" t="s">
        <v>2319</v>
      </c>
      <c r="D2106" s="147">
        <v>82110</v>
      </c>
    </row>
    <row r="2107" spans="2:4" x14ac:dyDescent="0.25">
      <c r="B2107" s="149">
        <v>10988</v>
      </c>
      <c r="C2107" s="150" t="s">
        <v>2320</v>
      </c>
      <c r="D2107" s="147">
        <v>195160</v>
      </c>
    </row>
    <row r="2108" spans="2:4" x14ac:dyDescent="0.25">
      <c r="B2108" s="149">
        <v>10989</v>
      </c>
      <c r="C2108" s="150" t="s">
        <v>2321</v>
      </c>
      <c r="D2108" s="147">
        <v>885872</v>
      </c>
    </row>
    <row r="2109" spans="2:4" x14ac:dyDescent="0.25">
      <c r="B2109" s="149">
        <v>10992</v>
      </c>
      <c r="C2109" s="150" t="s">
        <v>2322</v>
      </c>
      <c r="D2109" s="147">
        <v>149680</v>
      </c>
    </row>
    <row r="2110" spans="2:4" x14ac:dyDescent="0.25">
      <c r="B2110" s="149">
        <v>10995</v>
      </c>
      <c r="C2110" s="150" t="s">
        <v>2323</v>
      </c>
      <c r="D2110" s="147">
        <v>29750</v>
      </c>
    </row>
    <row r="2111" spans="2:4" x14ac:dyDescent="0.25">
      <c r="B2111" s="149">
        <v>10996</v>
      </c>
      <c r="C2111" s="150" t="s">
        <v>2324</v>
      </c>
      <c r="D2111" s="147">
        <v>273700</v>
      </c>
    </row>
    <row r="2112" spans="2:4" x14ac:dyDescent="0.25">
      <c r="B2112" s="149">
        <v>11007</v>
      </c>
      <c r="C2112" s="150" t="s">
        <v>2325</v>
      </c>
      <c r="D2112" s="147">
        <v>45545</v>
      </c>
    </row>
    <row r="2113" spans="2:4" x14ac:dyDescent="0.25">
      <c r="B2113" s="149">
        <v>11008</v>
      </c>
      <c r="C2113" s="150" t="s">
        <v>2326</v>
      </c>
      <c r="D2113" s="147">
        <v>88227</v>
      </c>
    </row>
    <row r="2114" spans="2:4" x14ac:dyDescent="0.25">
      <c r="B2114" s="149">
        <v>11026</v>
      </c>
      <c r="C2114" s="150" t="s">
        <v>2327</v>
      </c>
      <c r="D2114" s="147">
        <v>58310</v>
      </c>
    </row>
    <row r="2115" spans="2:4" x14ac:dyDescent="0.25">
      <c r="B2115" s="149">
        <v>11027</v>
      </c>
      <c r="C2115" s="150" t="s">
        <v>2328</v>
      </c>
      <c r="D2115" s="147">
        <v>64260</v>
      </c>
    </row>
    <row r="2116" spans="2:4" x14ac:dyDescent="0.25">
      <c r="B2116" s="149">
        <v>11028</v>
      </c>
      <c r="C2116" s="150" t="s">
        <v>2329</v>
      </c>
      <c r="D2116" s="147">
        <v>67949</v>
      </c>
    </row>
    <row r="2117" spans="2:4" x14ac:dyDescent="0.25">
      <c r="B2117" s="149">
        <v>11029</v>
      </c>
      <c r="C2117" s="150" t="s">
        <v>2330</v>
      </c>
      <c r="D2117" s="147">
        <v>69020</v>
      </c>
    </row>
    <row r="2118" spans="2:4" x14ac:dyDescent="0.25">
      <c r="B2118" s="149">
        <v>11030</v>
      </c>
      <c r="C2118" s="150" t="s">
        <v>2331</v>
      </c>
      <c r="D2118" s="147">
        <v>71400</v>
      </c>
    </row>
    <row r="2119" spans="2:4" x14ac:dyDescent="0.25">
      <c r="B2119" s="149">
        <v>11031</v>
      </c>
      <c r="C2119" s="150" t="s">
        <v>2332</v>
      </c>
      <c r="D2119" s="147">
        <v>71400</v>
      </c>
    </row>
    <row r="2120" spans="2:4" x14ac:dyDescent="0.25">
      <c r="B2120" s="149">
        <v>11032</v>
      </c>
      <c r="C2120" s="150" t="s">
        <v>2333</v>
      </c>
      <c r="D2120" s="147">
        <v>55930</v>
      </c>
    </row>
    <row r="2121" spans="2:4" x14ac:dyDescent="0.25">
      <c r="B2121" s="149">
        <v>11033</v>
      </c>
      <c r="C2121" s="150" t="s">
        <v>2334</v>
      </c>
      <c r="D2121" s="147">
        <v>55930</v>
      </c>
    </row>
    <row r="2122" spans="2:4" x14ac:dyDescent="0.25">
      <c r="B2122" s="149">
        <v>11034</v>
      </c>
      <c r="C2122" s="150" t="s">
        <v>2335</v>
      </c>
      <c r="D2122" s="147">
        <v>63368</v>
      </c>
    </row>
    <row r="2123" spans="2:4" x14ac:dyDescent="0.25">
      <c r="B2123" s="149">
        <v>11035</v>
      </c>
      <c r="C2123" s="150" t="s">
        <v>2336</v>
      </c>
      <c r="D2123" s="147">
        <v>59500</v>
      </c>
    </row>
    <row r="2124" spans="2:4" x14ac:dyDescent="0.25">
      <c r="B2124" s="149">
        <v>11036</v>
      </c>
      <c r="C2124" s="150" t="s">
        <v>2337</v>
      </c>
      <c r="D2124" s="147">
        <v>57120</v>
      </c>
    </row>
    <row r="2125" spans="2:4" x14ac:dyDescent="0.25">
      <c r="B2125" s="149">
        <v>11037</v>
      </c>
      <c r="C2125" s="150" t="s">
        <v>2338</v>
      </c>
      <c r="D2125" s="147">
        <v>59500</v>
      </c>
    </row>
    <row r="2126" spans="2:4" x14ac:dyDescent="0.25">
      <c r="B2126" s="149">
        <v>11038</v>
      </c>
      <c r="C2126" s="150" t="s">
        <v>2339</v>
      </c>
      <c r="D2126" s="147">
        <v>12495</v>
      </c>
    </row>
    <row r="2127" spans="2:4" x14ac:dyDescent="0.25">
      <c r="B2127" s="149">
        <v>11039</v>
      </c>
      <c r="C2127" s="150" t="s">
        <v>2340</v>
      </c>
      <c r="D2127" s="147">
        <v>11305</v>
      </c>
    </row>
    <row r="2128" spans="2:4" x14ac:dyDescent="0.25">
      <c r="B2128" s="149">
        <v>11057</v>
      </c>
      <c r="C2128" s="150" t="s">
        <v>2341</v>
      </c>
      <c r="D2128" s="147">
        <v>55145</v>
      </c>
    </row>
    <row r="2129" spans="2:4" x14ac:dyDescent="0.25">
      <c r="B2129" s="149">
        <v>11074</v>
      </c>
      <c r="C2129" s="150" t="s">
        <v>2342</v>
      </c>
      <c r="D2129" s="147">
        <v>416500</v>
      </c>
    </row>
    <row r="2130" spans="2:4" x14ac:dyDescent="0.25">
      <c r="B2130" s="149">
        <v>11080</v>
      </c>
      <c r="C2130" s="150" t="s">
        <v>2343</v>
      </c>
      <c r="D2130" s="147">
        <v>704480</v>
      </c>
    </row>
    <row r="2131" spans="2:4" x14ac:dyDescent="0.25">
      <c r="B2131" s="149">
        <v>11081</v>
      </c>
      <c r="C2131" s="150" t="s">
        <v>2344</v>
      </c>
      <c r="D2131" s="147">
        <v>673780</v>
      </c>
    </row>
    <row r="2132" spans="2:4" x14ac:dyDescent="0.25">
      <c r="B2132" s="149">
        <v>11082</v>
      </c>
      <c r="C2132" s="150" t="s">
        <v>2345</v>
      </c>
      <c r="D2132" s="147">
        <v>672181</v>
      </c>
    </row>
    <row r="2133" spans="2:4" x14ac:dyDescent="0.25">
      <c r="B2133" s="149">
        <v>11083</v>
      </c>
      <c r="C2133" s="150" t="s">
        <v>2346</v>
      </c>
      <c r="D2133" s="147">
        <v>38900</v>
      </c>
    </row>
    <row r="2134" spans="2:4" x14ac:dyDescent="0.25">
      <c r="B2134" s="149">
        <v>11084</v>
      </c>
      <c r="C2134" s="150" t="s">
        <v>2347</v>
      </c>
      <c r="D2134" s="147">
        <v>159900</v>
      </c>
    </row>
    <row r="2135" spans="2:4" x14ac:dyDescent="0.25">
      <c r="B2135" s="149">
        <v>11085</v>
      </c>
      <c r="C2135" s="150" t="s">
        <v>2348</v>
      </c>
      <c r="D2135" s="147">
        <v>4545714</v>
      </c>
    </row>
    <row r="2136" spans="2:4" x14ac:dyDescent="0.25">
      <c r="B2136" s="149">
        <v>11086</v>
      </c>
      <c r="C2136" s="150" t="s">
        <v>2349</v>
      </c>
      <c r="D2136" s="147">
        <v>382737</v>
      </c>
    </row>
    <row r="2137" spans="2:4" x14ac:dyDescent="0.25">
      <c r="B2137" s="149">
        <v>11089</v>
      </c>
      <c r="C2137" s="150" t="s">
        <v>2350</v>
      </c>
      <c r="D2137" s="147">
        <v>24300</v>
      </c>
    </row>
    <row r="2138" spans="2:4" x14ac:dyDescent="0.25">
      <c r="B2138" s="149">
        <v>11091</v>
      </c>
      <c r="C2138" s="150" t="s">
        <v>2351</v>
      </c>
      <c r="D2138" s="147">
        <v>3349</v>
      </c>
    </row>
    <row r="2139" spans="2:4" x14ac:dyDescent="0.25">
      <c r="B2139" s="149">
        <v>11092</v>
      </c>
      <c r="C2139" s="150" t="s">
        <v>2352</v>
      </c>
      <c r="D2139" s="147">
        <v>8053</v>
      </c>
    </row>
    <row r="2140" spans="2:4" x14ac:dyDescent="0.25">
      <c r="B2140" s="149">
        <v>11093</v>
      </c>
      <c r="C2140" s="150" t="s">
        <v>2353</v>
      </c>
      <c r="D2140" s="147">
        <v>7010</v>
      </c>
    </row>
    <row r="2141" spans="2:4" x14ac:dyDescent="0.25">
      <c r="B2141" s="149">
        <v>11094</v>
      </c>
      <c r="C2141" s="150" t="s">
        <v>2354</v>
      </c>
      <c r="D2141" s="147">
        <v>5795</v>
      </c>
    </row>
    <row r="2142" spans="2:4" x14ac:dyDescent="0.25">
      <c r="B2142" s="149">
        <v>11096</v>
      </c>
      <c r="C2142" s="150" t="s">
        <v>2355</v>
      </c>
      <c r="D2142" s="147">
        <v>12553</v>
      </c>
    </row>
    <row r="2143" spans="2:4" x14ac:dyDescent="0.25">
      <c r="B2143" s="149">
        <v>11097</v>
      </c>
      <c r="C2143" s="150" t="s">
        <v>2356</v>
      </c>
      <c r="D2143" s="147">
        <v>12553</v>
      </c>
    </row>
    <row r="2144" spans="2:4" x14ac:dyDescent="0.25">
      <c r="B2144" s="149">
        <v>11098</v>
      </c>
      <c r="C2144" s="150" t="s">
        <v>2357</v>
      </c>
      <c r="D2144" s="147">
        <v>12553</v>
      </c>
    </row>
    <row r="2145" spans="2:4" x14ac:dyDescent="0.25">
      <c r="B2145" s="149">
        <v>11101</v>
      </c>
      <c r="C2145" s="150" t="s">
        <v>2358</v>
      </c>
      <c r="D2145" s="147">
        <v>78540</v>
      </c>
    </row>
    <row r="2146" spans="2:4" x14ac:dyDescent="0.25">
      <c r="B2146" s="149">
        <v>11102</v>
      </c>
      <c r="C2146" s="150" t="s">
        <v>2359</v>
      </c>
      <c r="D2146" s="147">
        <v>357000</v>
      </c>
    </row>
    <row r="2147" spans="2:4" x14ac:dyDescent="0.25">
      <c r="B2147" s="149">
        <v>11103</v>
      </c>
      <c r="C2147" s="150" t="s">
        <v>2360</v>
      </c>
      <c r="D2147" s="147">
        <v>416500</v>
      </c>
    </row>
    <row r="2148" spans="2:4" x14ac:dyDescent="0.25">
      <c r="B2148" s="149">
        <v>11106</v>
      </c>
      <c r="C2148" s="150" t="s">
        <v>2361</v>
      </c>
      <c r="D2148" s="147">
        <v>380800</v>
      </c>
    </row>
    <row r="2149" spans="2:4" x14ac:dyDescent="0.25">
      <c r="B2149" s="149">
        <v>11107</v>
      </c>
      <c r="C2149" s="150" t="s">
        <v>2362</v>
      </c>
      <c r="D2149" s="147">
        <v>606900</v>
      </c>
    </row>
    <row r="2150" spans="2:4" x14ac:dyDescent="0.25">
      <c r="B2150" s="149">
        <v>11110</v>
      </c>
      <c r="C2150" s="150" t="s">
        <v>2363</v>
      </c>
      <c r="D2150" s="147">
        <v>404600</v>
      </c>
    </row>
    <row r="2151" spans="2:4" x14ac:dyDescent="0.25">
      <c r="B2151" s="149">
        <v>11114</v>
      </c>
      <c r="C2151" s="150" t="s">
        <v>2364</v>
      </c>
      <c r="D2151" s="147">
        <v>428400</v>
      </c>
    </row>
    <row r="2152" spans="2:4" x14ac:dyDescent="0.25">
      <c r="B2152" s="149">
        <v>11116</v>
      </c>
      <c r="C2152" s="150" t="s">
        <v>2365</v>
      </c>
      <c r="D2152" s="147">
        <v>309400</v>
      </c>
    </row>
    <row r="2153" spans="2:4" x14ac:dyDescent="0.25">
      <c r="B2153" s="149">
        <v>11117</v>
      </c>
      <c r="C2153" s="150" t="s">
        <v>2366</v>
      </c>
      <c r="D2153" s="147">
        <v>333200</v>
      </c>
    </row>
    <row r="2154" spans="2:4" x14ac:dyDescent="0.25">
      <c r="B2154" s="149">
        <v>11118</v>
      </c>
      <c r="C2154" s="150" t="s">
        <v>2367</v>
      </c>
      <c r="D2154" s="147">
        <v>333200</v>
      </c>
    </row>
    <row r="2155" spans="2:4" x14ac:dyDescent="0.25">
      <c r="B2155" s="149">
        <v>11119</v>
      </c>
      <c r="C2155" s="150" t="s">
        <v>2368</v>
      </c>
      <c r="D2155" s="147">
        <v>357000</v>
      </c>
    </row>
    <row r="2156" spans="2:4" x14ac:dyDescent="0.25">
      <c r="B2156" s="149">
        <v>11120</v>
      </c>
      <c r="C2156" s="150" t="s">
        <v>2369</v>
      </c>
      <c r="D2156" s="147">
        <v>2142000</v>
      </c>
    </row>
    <row r="2157" spans="2:4" x14ac:dyDescent="0.25">
      <c r="B2157" s="149">
        <v>11121</v>
      </c>
      <c r="C2157" s="150" t="s">
        <v>2370</v>
      </c>
      <c r="D2157" s="147">
        <v>2856000</v>
      </c>
    </row>
    <row r="2158" spans="2:4" x14ac:dyDescent="0.25">
      <c r="B2158" s="149">
        <v>11122</v>
      </c>
      <c r="C2158" s="150" t="s">
        <v>2371</v>
      </c>
      <c r="D2158" s="147">
        <v>1428000</v>
      </c>
    </row>
    <row r="2159" spans="2:4" x14ac:dyDescent="0.25">
      <c r="B2159" s="149">
        <v>11125</v>
      </c>
      <c r="C2159" s="150" t="s">
        <v>2372</v>
      </c>
      <c r="D2159" s="147">
        <v>3225</v>
      </c>
    </row>
    <row r="2160" spans="2:4" x14ac:dyDescent="0.25">
      <c r="B2160" s="149">
        <v>11127</v>
      </c>
      <c r="C2160" s="150" t="s">
        <v>2373</v>
      </c>
      <c r="D2160" s="147">
        <v>3268</v>
      </c>
    </row>
    <row r="2161" spans="2:4" x14ac:dyDescent="0.25">
      <c r="B2161" s="149">
        <v>11135</v>
      </c>
      <c r="C2161" s="150" t="s">
        <v>2374</v>
      </c>
      <c r="D2161" s="147">
        <v>4206174</v>
      </c>
    </row>
    <row r="2162" spans="2:4" x14ac:dyDescent="0.25">
      <c r="B2162" s="149">
        <v>11136</v>
      </c>
      <c r="C2162" s="150" t="s">
        <v>2375</v>
      </c>
      <c r="D2162" s="147">
        <v>266560</v>
      </c>
    </row>
    <row r="2163" spans="2:4" x14ac:dyDescent="0.25">
      <c r="B2163" s="149">
        <v>11137</v>
      </c>
      <c r="C2163" s="150" t="s">
        <v>2376</v>
      </c>
      <c r="D2163" s="147">
        <v>1547</v>
      </c>
    </row>
    <row r="2164" spans="2:4" x14ac:dyDescent="0.25">
      <c r="B2164" s="149">
        <v>11138</v>
      </c>
      <c r="C2164" s="150" t="s">
        <v>2377</v>
      </c>
      <c r="D2164" s="147">
        <v>1131</v>
      </c>
    </row>
    <row r="2165" spans="2:4" x14ac:dyDescent="0.25">
      <c r="B2165" s="149">
        <v>11139</v>
      </c>
      <c r="C2165" s="150" t="s">
        <v>2378</v>
      </c>
      <c r="D2165" s="147">
        <v>812</v>
      </c>
    </row>
    <row r="2166" spans="2:4" x14ac:dyDescent="0.25">
      <c r="B2166" s="149">
        <v>11143</v>
      </c>
      <c r="C2166" s="150" t="s">
        <v>2379</v>
      </c>
      <c r="D2166" s="147">
        <v>515360</v>
      </c>
    </row>
    <row r="2167" spans="2:4" x14ac:dyDescent="0.25">
      <c r="B2167" s="149">
        <v>11145</v>
      </c>
      <c r="C2167" s="150" t="s">
        <v>2380</v>
      </c>
      <c r="D2167" s="147">
        <v>197792</v>
      </c>
    </row>
    <row r="2168" spans="2:4" x14ac:dyDescent="0.25">
      <c r="B2168" s="149">
        <v>11146</v>
      </c>
      <c r="C2168" s="150" t="s">
        <v>2381</v>
      </c>
      <c r="D2168" s="147">
        <v>279548</v>
      </c>
    </row>
    <row r="2169" spans="2:4" x14ac:dyDescent="0.25">
      <c r="B2169" s="149">
        <v>11147</v>
      </c>
      <c r="C2169" s="150" t="s">
        <v>2382</v>
      </c>
      <c r="D2169" s="147">
        <v>341357</v>
      </c>
    </row>
    <row r="2170" spans="2:4" x14ac:dyDescent="0.25">
      <c r="B2170" s="149">
        <v>11148</v>
      </c>
      <c r="C2170" s="150" t="s">
        <v>2383</v>
      </c>
      <c r="D2170" s="147">
        <v>363960</v>
      </c>
    </row>
    <row r="2171" spans="2:4" x14ac:dyDescent="0.25">
      <c r="B2171" s="149">
        <v>11152</v>
      </c>
      <c r="C2171" s="150" t="s">
        <v>2384</v>
      </c>
      <c r="D2171" s="147">
        <v>5831</v>
      </c>
    </row>
    <row r="2172" spans="2:4" x14ac:dyDescent="0.25">
      <c r="B2172" s="149">
        <v>11156</v>
      </c>
      <c r="C2172" s="150" t="s">
        <v>2385</v>
      </c>
      <c r="D2172" s="147">
        <v>34827</v>
      </c>
    </row>
    <row r="2173" spans="2:4" x14ac:dyDescent="0.25">
      <c r="B2173" s="149">
        <v>11161</v>
      </c>
      <c r="C2173" s="150" t="s">
        <v>2386</v>
      </c>
      <c r="D2173" s="147">
        <v>952</v>
      </c>
    </row>
    <row r="2174" spans="2:4" x14ac:dyDescent="0.25">
      <c r="B2174" s="149">
        <v>11162</v>
      </c>
      <c r="C2174" s="150" t="s">
        <v>2387</v>
      </c>
      <c r="D2174" s="147">
        <v>334406</v>
      </c>
    </row>
    <row r="2175" spans="2:4" x14ac:dyDescent="0.25">
      <c r="B2175" s="149">
        <v>11164</v>
      </c>
      <c r="C2175" s="150" t="s">
        <v>2388</v>
      </c>
      <c r="D2175" s="147">
        <v>37320</v>
      </c>
    </row>
    <row r="2176" spans="2:4" x14ac:dyDescent="0.25">
      <c r="B2176" s="149">
        <v>11165</v>
      </c>
      <c r="C2176" s="150" t="s">
        <v>2389</v>
      </c>
      <c r="D2176" s="147">
        <v>6025</v>
      </c>
    </row>
    <row r="2177" spans="2:4" x14ac:dyDescent="0.25">
      <c r="B2177" s="149">
        <v>11167</v>
      </c>
      <c r="C2177" s="150" t="s">
        <v>2390</v>
      </c>
      <c r="D2177" s="147">
        <v>5355</v>
      </c>
    </row>
    <row r="2178" spans="2:4" x14ac:dyDescent="0.25">
      <c r="B2178" s="149">
        <v>11169</v>
      </c>
      <c r="C2178" s="150" t="s">
        <v>2391</v>
      </c>
      <c r="D2178" s="147">
        <v>91678</v>
      </c>
    </row>
    <row r="2179" spans="2:4" x14ac:dyDescent="0.25">
      <c r="B2179" s="149">
        <v>11171</v>
      </c>
      <c r="C2179" s="150" t="s">
        <v>2392</v>
      </c>
      <c r="D2179" s="147">
        <v>496165</v>
      </c>
    </row>
    <row r="2180" spans="2:4" x14ac:dyDescent="0.25">
      <c r="B2180" s="149">
        <v>11172</v>
      </c>
      <c r="C2180" s="150" t="s">
        <v>2393</v>
      </c>
      <c r="D2180" s="147">
        <v>551565</v>
      </c>
    </row>
    <row r="2181" spans="2:4" x14ac:dyDescent="0.25">
      <c r="B2181" s="149">
        <v>11173</v>
      </c>
      <c r="C2181" s="150" t="s">
        <v>2394</v>
      </c>
      <c r="D2181" s="147">
        <v>44625</v>
      </c>
    </row>
    <row r="2182" spans="2:4" x14ac:dyDescent="0.25">
      <c r="B2182" s="149">
        <v>11175</v>
      </c>
      <c r="C2182" s="150" t="s">
        <v>2395</v>
      </c>
      <c r="D2182" s="147">
        <v>49980</v>
      </c>
    </row>
    <row r="2183" spans="2:4" x14ac:dyDescent="0.25">
      <c r="B2183" s="149">
        <v>11277</v>
      </c>
      <c r="C2183" s="150" t="s">
        <v>2396</v>
      </c>
      <c r="D2183" s="147">
        <v>11156</v>
      </c>
    </row>
    <row r="2184" spans="2:4" x14ac:dyDescent="0.25">
      <c r="B2184" s="149">
        <v>11278</v>
      </c>
      <c r="C2184" s="150" t="s">
        <v>2397</v>
      </c>
      <c r="D2184" s="147">
        <v>435421</v>
      </c>
    </row>
    <row r="2185" spans="2:4" x14ac:dyDescent="0.25">
      <c r="B2185" s="149">
        <v>11279</v>
      </c>
      <c r="C2185" s="150" t="s">
        <v>2398</v>
      </c>
      <c r="D2185" s="147">
        <v>569891</v>
      </c>
    </row>
    <row r="2186" spans="2:4" x14ac:dyDescent="0.25">
      <c r="B2186" s="149">
        <v>11280</v>
      </c>
      <c r="C2186" s="150" t="s">
        <v>2399</v>
      </c>
      <c r="D2186" s="147">
        <v>3251437</v>
      </c>
    </row>
    <row r="2187" spans="2:4" x14ac:dyDescent="0.25">
      <c r="B2187" s="149">
        <v>11291</v>
      </c>
      <c r="C2187" s="150" t="s">
        <v>2400</v>
      </c>
      <c r="D2187" s="147">
        <v>358330</v>
      </c>
    </row>
    <row r="2188" spans="2:4" x14ac:dyDescent="0.25">
      <c r="B2188" s="149">
        <v>11292</v>
      </c>
      <c r="C2188" s="150" t="s">
        <v>2401</v>
      </c>
      <c r="D2188" s="147">
        <v>26497</v>
      </c>
    </row>
    <row r="2189" spans="2:4" x14ac:dyDescent="0.25">
      <c r="B2189" s="149">
        <v>11304</v>
      </c>
      <c r="C2189" s="150" t="s">
        <v>2402</v>
      </c>
      <c r="D2189" s="147">
        <v>101150</v>
      </c>
    </row>
    <row r="2190" spans="2:4" x14ac:dyDescent="0.25">
      <c r="B2190" s="149">
        <v>11305</v>
      </c>
      <c r="C2190" s="150" t="s">
        <v>2403</v>
      </c>
      <c r="D2190" s="147">
        <v>113536</v>
      </c>
    </row>
    <row r="2191" spans="2:4" x14ac:dyDescent="0.25">
      <c r="B2191" s="149">
        <v>11308</v>
      </c>
      <c r="C2191" s="150" t="s">
        <v>2404</v>
      </c>
      <c r="D2191" s="147">
        <v>4646</v>
      </c>
    </row>
    <row r="2192" spans="2:4" x14ac:dyDescent="0.25">
      <c r="B2192" s="149">
        <v>11328</v>
      </c>
      <c r="C2192" s="150" t="s">
        <v>2405</v>
      </c>
      <c r="D2192" s="147">
        <v>162540</v>
      </c>
    </row>
    <row r="2193" spans="2:4" x14ac:dyDescent="0.25">
      <c r="B2193" s="149">
        <v>11329</v>
      </c>
      <c r="C2193" s="150" t="s">
        <v>2406</v>
      </c>
      <c r="D2193" s="147">
        <v>320000</v>
      </c>
    </row>
    <row r="2194" spans="2:4" x14ac:dyDescent="0.25">
      <c r="B2194" s="149">
        <v>11330</v>
      </c>
      <c r="C2194" s="150" t="s">
        <v>2407</v>
      </c>
      <c r="D2194" s="147">
        <v>290000</v>
      </c>
    </row>
    <row r="2195" spans="2:4" x14ac:dyDescent="0.25">
      <c r="B2195" s="149">
        <v>11331</v>
      </c>
      <c r="C2195" s="150" t="s">
        <v>2408</v>
      </c>
      <c r="D2195" s="147">
        <v>290000</v>
      </c>
    </row>
    <row r="2196" spans="2:4" x14ac:dyDescent="0.25">
      <c r="B2196" s="149">
        <v>11332</v>
      </c>
      <c r="C2196" s="150" t="s">
        <v>2409</v>
      </c>
      <c r="D2196" s="147">
        <v>232050</v>
      </c>
    </row>
    <row r="2197" spans="2:4" x14ac:dyDescent="0.25">
      <c r="B2197" s="149">
        <v>11334</v>
      </c>
      <c r="C2197" s="150" t="s">
        <v>2410</v>
      </c>
      <c r="D2197" s="147">
        <v>410889</v>
      </c>
    </row>
    <row r="2198" spans="2:4" x14ac:dyDescent="0.25">
      <c r="B2198" s="149">
        <v>11335</v>
      </c>
      <c r="C2198" s="150" t="s">
        <v>2411</v>
      </c>
      <c r="D2198" s="147">
        <v>285600</v>
      </c>
    </row>
    <row r="2199" spans="2:4" x14ac:dyDescent="0.25">
      <c r="B2199" s="149">
        <v>11337</v>
      </c>
      <c r="C2199" s="150" t="s">
        <v>2412</v>
      </c>
      <c r="D2199" s="147">
        <v>25942</v>
      </c>
    </row>
    <row r="2200" spans="2:4" x14ac:dyDescent="0.25">
      <c r="B2200" s="149">
        <v>11338</v>
      </c>
      <c r="C2200" s="150" t="s">
        <v>2413</v>
      </c>
      <c r="D2200" s="147">
        <v>548851</v>
      </c>
    </row>
    <row r="2201" spans="2:4" x14ac:dyDescent="0.25">
      <c r="B2201" s="149">
        <v>11342</v>
      </c>
      <c r="C2201" s="150" t="s">
        <v>2414</v>
      </c>
      <c r="D2201" s="147">
        <v>486710</v>
      </c>
    </row>
    <row r="2202" spans="2:4" x14ac:dyDescent="0.25">
      <c r="B2202" s="149">
        <v>11343</v>
      </c>
      <c r="C2202" s="150" t="s">
        <v>2415</v>
      </c>
      <c r="D2202" s="147">
        <v>499800</v>
      </c>
    </row>
    <row r="2203" spans="2:4" x14ac:dyDescent="0.25">
      <c r="B2203" s="149">
        <v>11344</v>
      </c>
      <c r="C2203" s="150" t="s">
        <v>2416</v>
      </c>
      <c r="D2203" s="147">
        <v>38871</v>
      </c>
    </row>
    <row r="2204" spans="2:4" x14ac:dyDescent="0.25">
      <c r="B2204" s="149">
        <v>11346</v>
      </c>
      <c r="C2204" s="150" t="s">
        <v>2417</v>
      </c>
      <c r="D2204" s="147">
        <v>10674</v>
      </c>
    </row>
    <row r="2205" spans="2:4" x14ac:dyDescent="0.25">
      <c r="B2205" s="149">
        <v>11349</v>
      </c>
      <c r="C2205" s="150" t="s">
        <v>2418</v>
      </c>
      <c r="D2205" s="147">
        <v>1092122</v>
      </c>
    </row>
    <row r="2206" spans="2:4" x14ac:dyDescent="0.25">
      <c r="B2206" s="149">
        <v>11350</v>
      </c>
      <c r="C2206" s="150" t="s">
        <v>2419</v>
      </c>
      <c r="D2206" s="147">
        <v>1148435</v>
      </c>
    </row>
    <row r="2207" spans="2:4" x14ac:dyDescent="0.25">
      <c r="B2207" s="149">
        <v>11351</v>
      </c>
      <c r="C2207" s="150" t="s">
        <v>2420</v>
      </c>
      <c r="D2207" s="147">
        <v>1268061</v>
      </c>
    </row>
    <row r="2208" spans="2:4" x14ac:dyDescent="0.25">
      <c r="B2208" s="149">
        <v>11352</v>
      </c>
      <c r="C2208" s="150" t="s">
        <v>2421</v>
      </c>
      <c r="D2208" s="147">
        <v>1506815</v>
      </c>
    </row>
    <row r="2209" spans="2:4" x14ac:dyDescent="0.25">
      <c r="B2209" s="149">
        <v>11353</v>
      </c>
      <c r="C2209" s="150" t="s">
        <v>2422</v>
      </c>
      <c r="D2209" s="147">
        <v>1720713</v>
      </c>
    </row>
    <row r="2210" spans="2:4" x14ac:dyDescent="0.25">
      <c r="B2210" s="149">
        <v>11354</v>
      </c>
      <c r="C2210" s="150" t="s">
        <v>2423</v>
      </c>
      <c r="D2210" s="147">
        <v>1877924</v>
      </c>
    </row>
    <row r="2211" spans="2:4" x14ac:dyDescent="0.25">
      <c r="B2211" s="149">
        <v>11355</v>
      </c>
      <c r="C2211" s="150" t="s">
        <v>2424</v>
      </c>
      <c r="D2211" s="147">
        <v>2306992</v>
      </c>
    </row>
    <row r="2212" spans="2:4" x14ac:dyDescent="0.25">
      <c r="B2212" s="149">
        <v>11356</v>
      </c>
      <c r="C2212" s="150" t="s">
        <v>2425</v>
      </c>
      <c r="D2212" s="147">
        <v>2561579</v>
      </c>
    </row>
    <row r="2213" spans="2:4" x14ac:dyDescent="0.25">
      <c r="B2213" s="149">
        <v>11357</v>
      </c>
      <c r="C2213" s="150" t="s">
        <v>2426</v>
      </c>
      <c r="D2213" s="147">
        <v>3062029</v>
      </c>
    </row>
    <row r="2214" spans="2:4" x14ac:dyDescent="0.25">
      <c r="B2214" s="149">
        <v>11358</v>
      </c>
      <c r="C2214" s="150" t="s">
        <v>2427</v>
      </c>
      <c r="D2214" s="147">
        <v>3524432</v>
      </c>
    </row>
    <row r="2215" spans="2:4" x14ac:dyDescent="0.25">
      <c r="B2215" s="149">
        <v>11359</v>
      </c>
      <c r="C2215" s="150" t="s">
        <v>2428</v>
      </c>
      <c r="D2215" s="147">
        <v>4633902</v>
      </c>
    </row>
    <row r="2216" spans="2:4" x14ac:dyDescent="0.25">
      <c r="B2216" s="149">
        <v>11360</v>
      </c>
      <c r="C2216" s="150" t="s">
        <v>2429</v>
      </c>
      <c r="D2216" s="147">
        <v>5894965</v>
      </c>
    </row>
    <row r="2217" spans="2:4" x14ac:dyDescent="0.25">
      <c r="B2217" s="149">
        <v>11361</v>
      </c>
      <c r="C2217" s="150" t="s">
        <v>2430</v>
      </c>
      <c r="D2217" s="147">
        <v>6454983</v>
      </c>
    </row>
    <row r="2218" spans="2:4" x14ac:dyDescent="0.25">
      <c r="B2218" s="149">
        <v>11362</v>
      </c>
      <c r="C2218" s="150" t="s">
        <v>2431</v>
      </c>
      <c r="D2218" s="147">
        <v>3804</v>
      </c>
    </row>
    <row r="2219" spans="2:4" x14ac:dyDescent="0.25">
      <c r="B2219" s="149">
        <v>11363</v>
      </c>
      <c r="C2219" s="150" t="s">
        <v>2432</v>
      </c>
      <c r="D2219" s="147">
        <v>78926</v>
      </c>
    </row>
    <row r="2220" spans="2:4" x14ac:dyDescent="0.25">
      <c r="B2220" s="149">
        <v>11366</v>
      </c>
      <c r="C2220" s="150" t="s">
        <v>2433</v>
      </c>
      <c r="D2220" s="147">
        <v>512890</v>
      </c>
    </row>
    <row r="2221" spans="2:4" x14ac:dyDescent="0.25">
      <c r="B2221" s="149">
        <v>11367</v>
      </c>
      <c r="C2221" s="150" t="s">
        <v>2434</v>
      </c>
      <c r="D2221" s="147">
        <v>156615</v>
      </c>
    </row>
    <row r="2222" spans="2:4" x14ac:dyDescent="0.25">
      <c r="B2222" s="149">
        <v>11368</v>
      </c>
      <c r="C2222" s="150" t="s">
        <v>2435</v>
      </c>
      <c r="D2222" s="147">
        <v>173605</v>
      </c>
    </row>
    <row r="2223" spans="2:4" x14ac:dyDescent="0.25">
      <c r="B2223" s="149">
        <v>11370</v>
      </c>
      <c r="C2223" s="150" t="s">
        <v>2436</v>
      </c>
      <c r="D2223" s="147">
        <v>374713</v>
      </c>
    </row>
    <row r="2224" spans="2:4" x14ac:dyDescent="0.25">
      <c r="B2224" s="149">
        <v>11379</v>
      </c>
      <c r="C2224" s="150" t="s">
        <v>2437</v>
      </c>
      <c r="D2224" s="147">
        <v>702449</v>
      </c>
    </row>
    <row r="2225" spans="2:4" x14ac:dyDescent="0.25">
      <c r="B2225" s="149">
        <v>11381</v>
      </c>
      <c r="C2225" s="150" t="s">
        <v>2438</v>
      </c>
      <c r="D2225" s="147">
        <v>656981</v>
      </c>
    </row>
    <row r="2226" spans="2:4" x14ac:dyDescent="0.25">
      <c r="B2226" s="149">
        <v>11382</v>
      </c>
      <c r="C2226" s="150" t="s">
        <v>2439</v>
      </c>
      <c r="D2226" s="147">
        <v>918783</v>
      </c>
    </row>
    <row r="2227" spans="2:4" x14ac:dyDescent="0.25">
      <c r="B2227" s="149">
        <v>11384</v>
      </c>
      <c r="C2227" s="150" t="s">
        <v>2440</v>
      </c>
      <c r="D2227" s="147">
        <v>476350</v>
      </c>
    </row>
    <row r="2228" spans="2:4" x14ac:dyDescent="0.25">
      <c r="B2228" s="149">
        <v>11385</v>
      </c>
      <c r="C2228" s="150" t="s">
        <v>2441</v>
      </c>
      <c r="D2228" s="147">
        <v>773592</v>
      </c>
    </row>
    <row r="2229" spans="2:4" x14ac:dyDescent="0.25">
      <c r="B2229" s="149">
        <v>11388</v>
      </c>
      <c r="C2229" s="150" t="s">
        <v>2442</v>
      </c>
      <c r="D2229" s="147">
        <v>10675357</v>
      </c>
    </row>
    <row r="2230" spans="2:4" x14ac:dyDescent="0.25">
      <c r="B2230" s="149">
        <v>11391</v>
      </c>
      <c r="C2230" s="150" t="s">
        <v>2443</v>
      </c>
      <c r="D2230" s="147">
        <v>12113815</v>
      </c>
    </row>
    <row r="2231" spans="2:4" x14ac:dyDescent="0.25">
      <c r="B2231" s="149">
        <v>11408</v>
      </c>
      <c r="C2231" s="150" t="s">
        <v>2444</v>
      </c>
      <c r="D2231" s="147">
        <v>40270</v>
      </c>
    </row>
    <row r="2232" spans="2:4" x14ac:dyDescent="0.25">
      <c r="B2232" s="149">
        <v>11409</v>
      </c>
      <c r="C2232" s="150" t="s">
        <v>2445</v>
      </c>
      <c r="D2232" s="147">
        <v>953884</v>
      </c>
    </row>
    <row r="2233" spans="2:4" x14ac:dyDescent="0.25">
      <c r="B2233" s="149">
        <v>11424</v>
      </c>
      <c r="C2233" s="150" t="s">
        <v>2446</v>
      </c>
      <c r="D2233" s="147">
        <v>2879905</v>
      </c>
    </row>
    <row r="2234" spans="2:4" x14ac:dyDescent="0.25">
      <c r="B2234" s="149">
        <v>11425</v>
      </c>
      <c r="C2234" s="150" t="s">
        <v>2447</v>
      </c>
      <c r="D2234" s="147">
        <v>3685435</v>
      </c>
    </row>
    <row r="2235" spans="2:4" x14ac:dyDescent="0.25">
      <c r="B2235" s="149">
        <v>11426</v>
      </c>
      <c r="C2235" s="150" t="s">
        <v>2448</v>
      </c>
      <c r="D2235" s="147">
        <v>4688548</v>
      </c>
    </row>
    <row r="2236" spans="2:4" x14ac:dyDescent="0.25">
      <c r="B2236" s="149">
        <v>11427</v>
      </c>
      <c r="C2236" s="150" t="s">
        <v>2449</v>
      </c>
      <c r="D2236" s="147">
        <v>5626821</v>
      </c>
    </row>
    <row r="2237" spans="2:4" x14ac:dyDescent="0.25">
      <c r="B2237" s="149">
        <v>11428</v>
      </c>
      <c r="C2237" s="150" t="s">
        <v>2450</v>
      </c>
      <c r="D2237" s="147">
        <v>1179859</v>
      </c>
    </row>
    <row r="2238" spans="2:4" x14ac:dyDescent="0.25">
      <c r="B2238" s="149">
        <v>11429</v>
      </c>
      <c r="C2238" s="150" t="s">
        <v>2451</v>
      </c>
      <c r="D2238" s="147">
        <v>3209128</v>
      </c>
    </row>
    <row r="2239" spans="2:4" x14ac:dyDescent="0.25">
      <c r="B2239" s="149">
        <v>11430</v>
      </c>
      <c r="C2239" s="150" t="s">
        <v>2452</v>
      </c>
      <c r="D2239" s="147">
        <v>4271074</v>
      </c>
    </row>
    <row r="2240" spans="2:4" x14ac:dyDescent="0.25">
      <c r="B2240" s="149">
        <v>11431</v>
      </c>
      <c r="C2240" s="150" t="s">
        <v>2453</v>
      </c>
      <c r="D2240" s="147">
        <v>1373519</v>
      </c>
    </row>
    <row r="2241" spans="2:4" x14ac:dyDescent="0.25">
      <c r="B2241" s="149">
        <v>11432</v>
      </c>
      <c r="C2241" s="150" t="s">
        <v>2454</v>
      </c>
      <c r="D2241" s="147">
        <v>4058783</v>
      </c>
    </row>
    <row r="2242" spans="2:4" x14ac:dyDescent="0.25">
      <c r="B2242" s="149">
        <v>11433</v>
      </c>
      <c r="C2242" s="150" t="s">
        <v>2455</v>
      </c>
      <c r="D2242" s="147">
        <v>5668127</v>
      </c>
    </row>
    <row r="2243" spans="2:4" x14ac:dyDescent="0.25">
      <c r="B2243" s="149">
        <v>11434</v>
      </c>
      <c r="C2243" s="150" t="s">
        <v>2456</v>
      </c>
      <c r="D2243" s="147">
        <v>7361843</v>
      </c>
    </row>
    <row r="2244" spans="2:4" x14ac:dyDescent="0.25">
      <c r="B2244" s="149">
        <v>11435</v>
      </c>
      <c r="C2244" s="150" t="s">
        <v>2457</v>
      </c>
      <c r="D2244" s="147">
        <v>507693</v>
      </c>
    </row>
    <row r="2245" spans="2:4" x14ac:dyDescent="0.25">
      <c r="B2245" s="149">
        <v>11436</v>
      </c>
      <c r="C2245" s="150" t="s">
        <v>2458</v>
      </c>
      <c r="D2245" s="147">
        <v>507693</v>
      </c>
    </row>
    <row r="2246" spans="2:4" x14ac:dyDescent="0.25">
      <c r="B2246" s="149">
        <v>11437</v>
      </c>
      <c r="C2246" s="150" t="s">
        <v>2459</v>
      </c>
      <c r="D2246" s="147">
        <v>741132</v>
      </c>
    </row>
    <row r="2247" spans="2:4" x14ac:dyDescent="0.25">
      <c r="B2247" s="149">
        <v>11438</v>
      </c>
      <c r="C2247" s="150" t="s">
        <v>2460</v>
      </c>
      <c r="D2247" s="147">
        <v>990304</v>
      </c>
    </row>
    <row r="2248" spans="2:4" x14ac:dyDescent="0.25">
      <c r="B2248" s="149">
        <v>11439</v>
      </c>
      <c r="C2248" s="150" t="s">
        <v>2461</v>
      </c>
      <c r="D2248" s="147">
        <v>1173340</v>
      </c>
    </row>
    <row r="2249" spans="2:4" x14ac:dyDescent="0.25">
      <c r="B2249" s="149">
        <v>11442</v>
      </c>
      <c r="C2249" s="150" t="s">
        <v>2462</v>
      </c>
      <c r="D2249" s="147">
        <v>55000</v>
      </c>
    </row>
    <row r="2250" spans="2:4" x14ac:dyDescent="0.25">
      <c r="B2250" s="149">
        <v>11443</v>
      </c>
      <c r="C2250" s="150" t="s">
        <v>2463</v>
      </c>
      <c r="D2250" s="147">
        <v>49500</v>
      </c>
    </row>
    <row r="2251" spans="2:4" x14ac:dyDescent="0.25">
      <c r="B2251" s="149">
        <v>11444</v>
      </c>
      <c r="C2251" s="150" t="s">
        <v>2464</v>
      </c>
      <c r="D2251" s="147">
        <v>26500</v>
      </c>
    </row>
    <row r="2252" spans="2:4" x14ac:dyDescent="0.25">
      <c r="B2252" s="149">
        <v>11446</v>
      </c>
      <c r="C2252" s="150" t="s">
        <v>2465</v>
      </c>
      <c r="D2252" s="147">
        <v>32130000</v>
      </c>
    </row>
    <row r="2253" spans="2:4" x14ac:dyDescent="0.25">
      <c r="B2253" s="149">
        <v>11447</v>
      </c>
      <c r="C2253" s="150" t="s">
        <v>2466</v>
      </c>
      <c r="D2253" s="147">
        <v>62237</v>
      </c>
    </row>
    <row r="2254" spans="2:4" x14ac:dyDescent="0.25">
      <c r="B2254" s="149">
        <v>11448</v>
      </c>
      <c r="C2254" s="150" t="s">
        <v>2467</v>
      </c>
      <c r="D2254" s="147">
        <v>132000</v>
      </c>
    </row>
    <row r="2255" spans="2:4" x14ac:dyDescent="0.25">
      <c r="B2255" s="149">
        <v>11449</v>
      </c>
      <c r="C2255" s="150" t="s">
        <v>2468</v>
      </c>
      <c r="D2255" s="147">
        <v>34510</v>
      </c>
    </row>
    <row r="2256" spans="2:4" x14ac:dyDescent="0.25">
      <c r="B2256" s="149">
        <v>11450</v>
      </c>
      <c r="C2256" s="150" t="s">
        <v>2469</v>
      </c>
      <c r="D2256" s="147">
        <v>12971</v>
      </c>
    </row>
    <row r="2257" spans="2:4" x14ac:dyDescent="0.25">
      <c r="B2257" s="149">
        <v>11451</v>
      </c>
      <c r="C2257" s="150" t="s">
        <v>2470</v>
      </c>
      <c r="D2257" s="147">
        <v>20230</v>
      </c>
    </row>
    <row r="2258" spans="2:4" x14ac:dyDescent="0.25">
      <c r="B2258" s="149">
        <v>11452</v>
      </c>
      <c r="C2258" s="150" t="s">
        <v>2471</v>
      </c>
      <c r="D2258" s="147">
        <v>27251</v>
      </c>
    </row>
    <row r="2259" spans="2:4" x14ac:dyDescent="0.25">
      <c r="B2259" s="149">
        <v>11453</v>
      </c>
      <c r="C2259" s="150" t="s">
        <v>2472</v>
      </c>
      <c r="D2259" s="147">
        <v>747677</v>
      </c>
    </row>
    <row r="2260" spans="2:4" x14ac:dyDescent="0.25">
      <c r="B2260" s="149">
        <v>11454</v>
      </c>
      <c r="C2260" s="150" t="s">
        <v>2473</v>
      </c>
      <c r="D2260" s="147">
        <v>70000</v>
      </c>
    </row>
    <row r="2261" spans="2:4" x14ac:dyDescent="0.25">
      <c r="B2261" s="149">
        <v>11455</v>
      </c>
      <c r="C2261" s="150" t="s">
        <v>2474</v>
      </c>
      <c r="D2261" s="147">
        <v>23800</v>
      </c>
    </row>
    <row r="2262" spans="2:4" x14ac:dyDescent="0.25">
      <c r="B2262" s="149">
        <v>11456</v>
      </c>
      <c r="C2262" s="150" t="s">
        <v>2475</v>
      </c>
      <c r="D2262" s="147">
        <v>29750</v>
      </c>
    </row>
    <row r="2263" spans="2:4" x14ac:dyDescent="0.25">
      <c r="B2263" s="149">
        <v>11457</v>
      </c>
      <c r="C2263" s="150" t="s">
        <v>2476</v>
      </c>
      <c r="D2263" s="147">
        <v>37846</v>
      </c>
    </row>
    <row r="2264" spans="2:4" x14ac:dyDescent="0.25">
      <c r="B2264" s="149">
        <v>11458</v>
      </c>
      <c r="C2264" s="150" t="s">
        <v>2477</v>
      </c>
      <c r="D2264" s="147">
        <v>72663</v>
      </c>
    </row>
    <row r="2265" spans="2:4" x14ac:dyDescent="0.25">
      <c r="B2265" s="149">
        <v>11459</v>
      </c>
      <c r="C2265" s="150" t="s">
        <v>2478</v>
      </c>
      <c r="D2265" s="147">
        <v>65759</v>
      </c>
    </row>
    <row r="2266" spans="2:4" x14ac:dyDescent="0.25">
      <c r="B2266" s="149">
        <v>11460</v>
      </c>
      <c r="C2266" s="150" t="s">
        <v>2479</v>
      </c>
      <c r="D2266" s="147">
        <v>108994</v>
      </c>
    </row>
    <row r="2267" spans="2:4" x14ac:dyDescent="0.25">
      <c r="B2267" s="149">
        <v>11461</v>
      </c>
      <c r="C2267" s="150" t="s">
        <v>2480</v>
      </c>
      <c r="D2267" s="147">
        <v>142800</v>
      </c>
    </row>
    <row r="2268" spans="2:4" x14ac:dyDescent="0.25">
      <c r="B2268" s="149">
        <v>11462</v>
      </c>
      <c r="C2268" s="150" t="s">
        <v>2481</v>
      </c>
      <c r="D2268" s="147">
        <v>133821</v>
      </c>
    </row>
    <row r="2269" spans="2:4" x14ac:dyDescent="0.25">
      <c r="B2269" s="149">
        <v>11463</v>
      </c>
      <c r="C2269" s="150" t="s">
        <v>2482</v>
      </c>
      <c r="D2269" s="147">
        <v>160650</v>
      </c>
    </row>
    <row r="2270" spans="2:4" x14ac:dyDescent="0.25">
      <c r="B2270" s="149">
        <v>11464</v>
      </c>
      <c r="C2270" s="150" t="s">
        <v>2483</v>
      </c>
      <c r="D2270" s="147">
        <v>258944</v>
      </c>
    </row>
    <row r="2271" spans="2:4" x14ac:dyDescent="0.25">
      <c r="B2271" s="149">
        <v>11465</v>
      </c>
      <c r="C2271" s="150" t="s">
        <v>2484</v>
      </c>
      <c r="D2271" s="147">
        <v>187604</v>
      </c>
    </row>
    <row r="2272" spans="2:4" x14ac:dyDescent="0.25">
      <c r="B2272" s="149">
        <v>11466</v>
      </c>
      <c r="C2272" s="150" t="s">
        <v>2485</v>
      </c>
      <c r="D2272" s="147">
        <v>164707</v>
      </c>
    </row>
    <row r="2273" spans="2:4" x14ac:dyDescent="0.25">
      <c r="B2273" s="149">
        <v>11467</v>
      </c>
      <c r="C2273" s="150" t="s">
        <v>2486</v>
      </c>
      <c r="D2273" s="147">
        <v>197540</v>
      </c>
    </row>
    <row r="2274" spans="2:4" x14ac:dyDescent="0.25">
      <c r="B2274" s="149">
        <v>11468</v>
      </c>
      <c r="C2274" s="150" t="s">
        <v>2487</v>
      </c>
      <c r="D2274" s="147">
        <v>297500</v>
      </c>
    </row>
    <row r="2275" spans="2:4" x14ac:dyDescent="0.25">
      <c r="B2275" s="149">
        <v>11470</v>
      </c>
      <c r="C2275" s="150" t="s">
        <v>2488</v>
      </c>
      <c r="D2275" s="147">
        <v>73780</v>
      </c>
    </row>
    <row r="2276" spans="2:4" x14ac:dyDescent="0.25">
      <c r="B2276" s="149">
        <v>11471</v>
      </c>
      <c r="C2276" s="150" t="s">
        <v>2489</v>
      </c>
      <c r="D2276" s="147">
        <v>83300</v>
      </c>
    </row>
    <row r="2277" spans="2:4" x14ac:dyDescent="0.25">
      <c r="B2277" s="149">
        <v>11472</v>
      </c>
      <c r="C2277" s="150" t="s">
        <v>2490</v>
      </c>
      <c r="D2277" s="147">
        <v>79280</v>
      </c>
    </row>
    <row r="2278" spans="2:4" x14ac:dyDescent="0.25">
      <c r="B2278" s="149">
        <v>11473</v>
      </c>
      <c r="C2278" s="150" t="s">
        <v>2491</v>
      </c>
      <c r="D2278" s="147">
        <v>3570000</v>
      </c>
    </row>
    <row r="2279" spans="2:4" x14ac:dyDescent="0.25">
      <c r="B2279" s="149">
        <v>11474</v>
      </c>
      <c r="C2279" s="150" t="s">
        <v>2492</v>
      </c>
      <c r="D2279" s="147">
        <v>2798880</v>
      </c>
    </row>
    <row r="2280" spans="2:4" x14ac:dyDescent="0.25">
      <c r="B2280" s="149">
        <v>11477</v>
      </c>
      <c r="C2280" s="150" t="s">
        <v>2493</v>
      </c>
      <c r="D2280" s="147">
        <v>1071000</v>
      </c>
    </row>
    <row r="2281" spans="2:4" x14ac:dyDescent="0.25">
      <c r="B2281" s="149">
        <v>11481</v>
      </c>
      <c r="C2281" s="150" t="s">
        <v>2494</v>
      </c>
      <c r="D2281" s="147">
        <v>595000</v>
      </c>
    </row>
    <row r="2282" spans="2:4" x14ac:dyDescent="0.25">
      <c r="B2282" s="149">
        <v>11482</v>
      </c>
      <c r="C2282" s="150" t="s">
        <v>2495</v>
      </c>
      <c r="D2282" s="147">
        <v>595000</v>
      </c>
    </row>
    <row r="2283" spans="2:4" x14ac:dyDescent="0.25">
      <c r="B2283" s="149">
        <v>11483</v>
      </c>
      <c r="C2283" s="150" t="s">
        <v>2496</v>
      </c>
      <c r="D2283" s="147">
        <v>595000</v>
      </c>
    </row>
    <row r="2284" spans="2:4" x14ac:dyDescent="0.25">
      <c r="B2284" s="149">
        <v>11484</v>
      </c>
      <c r="C2284" s="150" t="s">
        <v>2497</v>
      </c>
      <c r="D2284" s="147">
        <v>595000</v>
      </c>
    </row>
    <row r="2285" spans="2:4" x14ac:dyDescent="0.25">
      <c r="B2285" s="149">
        <v>11485</v>
      </c>
      <c r="C2285" s="150" t="s">
        <v>2498</v>
      </c>
      <c r="D2285" s="147">
        <v>595000</v>
      </c>
    </row>
    <row r="2286" spans="2:4" x14ac:dyDescent="0.25">
      <c r="B2286" s="149">
        <v>11489</v>
      </c>
      <c r="C2286" s="150" t="s">
        <v>2499</v>
      </c>
      <c r="D2286" s="147">
        <v>595000</v>
      </c>
    </row>
    <row r="2287" spans="2:4" x14ac:dyDescent="0.25">
      <c r="B2287" s="149">
        <v>11498</v>
      </c>
      <c r="C2287" s="150" t="s">
        <v>2500</v>
      </c>
      <c r="D2287" s="147">
        <v>154500</v>
      </c>
    </row>
    <row r="2288" spans="2:4" x14ac:dyDescent="0.25">
      <c r="B2288" s="149">
        <v>11499</v>
      </c>
      <c r="C2288" s="150" t="s">
        <v>2501</v>
      </c>
      <c r="D2288" s="147">
        <v>115000</v>
      </c>
    </row>
    <row r="2289" spans="2:4" x14ac:dyDescent="0.25">
      <c r="B2289" s="149">
        <v>11500</v>
      </c>
      <c r="C2289" s="150" t="s">
        <v>2502</v>
      </c>
      <c r="D2289" s="147">
        <v>115000</v>
      </c>
    </row>
    <row r="2290" spans="2:4" x14ac:dyDescent="0.25">
      <c r="B2290" s="149">
        <v>11501</v>
      </c>
      <c r="C2290" s="150" t="s">
        <v>2503</v>
      </c>
      <c r="D2290" s="147">
        <v>105000</v>
      </c>
    </row>
    <row r="2291" spans="2:4" x14ac:dyDescent="0.25">
      <c r="B2291" s="149">
        <v>11502</v>
      </c>
      <c r="C2291" s="150" t="s">
        <v>2504</v>
      </c>
      <c r="D2291" s="147">
        <v>623503</v>
      </c>
    </row>
    <row r="2292" spans="2:4" x14ac:dyDescent="0.25">
      <c r="B2292" s="149">
        <v>11503</v>
      </c>
      <c r="C2292" s="150" t="s">
        <v>2505</v>
      </c>
      <c r="D2292" s="147">
        <v>804202</v>
      </c>
    </row>
    <row r="2293" spans="2:4" x14ac:dyDescent="0.25">
      <c r="B2293" s="149">
        <v>11504</v>
      </c>
      <c r="C2293" s="150" t="s">
        <v>2506</v>
      </c>
      <c r="D2293" s="147">
        <v>991500</v>
      </c>
    </row>
    <row r="2294" spans="2:4" x14ac:dyDescent="0.25">
      <c r="B2294" s="149">
        <v>11505</v>
      </c>
      <c r="C2294" s="150" t="s">
        <v>2507</v>
      </c>
      <c r="D2294" s="147">
        <v>465613</v>
      </c>
    </row>
    <row r="2295" spans="2:4" x14ac:dyDescent="0.25">
      <c r="B2295" s="149">
        <v>11506</v>
      </c>
      <c r="C2295" s="150" t="s">
        <v>2508</v>
      </c>
      <c r="D2295" s="147">
        <v>500780</v>
      </c>
    </row>
    <row r="2296" spans="2:4" x14ac:dyDescent="0.25">
      <c r="B2296" s="149">
        <v>11507</v>
      </c>
      <c r="C2296" s="150" t="s">
        <v>2509</v>
      </c>
      <c r="D2296" s="147">
        <v>62043</v>
      </c>
    </row>
    <row r="2297" spans="2:4" x14ac:dyDescent="0.25">
      <c r="B2297" s="149">
        <v>11508</v>
      </c>
      <c r="C2297" s="150" t="s">
        <v>2510</v>
      </c>
      <c r="D2297" s="147">
        <v>64421</v>
      </c>
    </row>
    <row r="2298" spans="2:4" x14ac:dyDescent="0.25">
      <c r="B2298" s="149">
        <v>11509</v>
      </c>
      <c r="C2298" s="150" t="s">
        <v>2511</v>
      </c>
      <c r="D2298" s="147">
        <v>103072</v>
      </c>
    </row>
    <row r="2299" spans="2:4" x14ac:dyDescent="0.25">
      <c r="B2299" s="149">
        <v>11510</v>
      </c>
      <c r="C2299" s="150" t="s">
        <v>2512</v>
      </c>
      <c r="D2299" s="147">
        <v>122399</v>
      </c>
    </row>
    <row r="2300" spans="2:4" x14ac:dyDescent="0.25">
      <c r="B2300" s="149">
        <v>11511</v>
      </c>
      <c r="C2300" s="150" t="s">
        <v>2513</v>
      </c>
      <c r="D2300" s="147">
        <v>103072</v>
      </c>
    </row>
    <row r="2301" spans="2:4" x14ac:dyDescent="0.25">
      <c r="B2301" s="149">
        <v>11512</v>
      </c>
      <c r="C2301" s="150" t="s">
        <v>2514</v>
      </c>
      <c r="D2301" s="147">
        <v>319396</v>
      </c>
    </row>
    <row r="2302" spans="2:4" x14ac:dyDescent="0.25">
      <c r="B2302" s="149">
        <v>11513</v>
      </c>
      <c r="C2302" s="150" t="s">
        <v>2515</v>
      </c>
      <c r="D2302" s="147">
        <v>188615</v>
      </c>
    </row>
    <row r="2303" spans="2:4" x14ac:dyDescent="0.25">
      <c r="B2303" s="149">
        <v>11514</v>
      </c>
      <c r="C2303" s="150" t="s">
        <v>2516</v>
      </c>
      <c r="D2303" s="147">
        <v>23800</v>
      </c>
    </row>
    <row r="2304" spans="2:4" x14ac:dyDescent="0.25">
      <c r="B2304" s="149">
        <v>11515</v>
      </c>
      <c r="C2304" s="150" t="s">
        <v>2517</v>
      </c>
      <c r="D2304" s="147">
        <v>333200</v>
      </c>
    </row>
    <row r="2305" spans="2:4" x14ac:dyDescent="0.25">
      <c r="B2305" s="149">
        <v>11516</v>
      </c>
      <c r="C2305" s="150" t="s">
        <v>2518</v>
      </c>
      <c r="D2305" s="147">
        <v>126140</v>
      </c>
    </row>
    <row r="2306" spans="2:4" x14ac:dyDescent="0.25">
      <c r="B2306" s="149">
        <v>11517</v>
      </c>
      <c r="C2306" s="150" t="s">
        <v>2519</v>
      </c>
      <c r="D2306" s="147">
        <v>142800</v>
      </c>
    </row>
    <row r="2307" spans="2:4" x14ac:dyDescent="0.25">
      <c r="B2307" s="149">
        <v>11518</v>
      </c>
      <c r="C2307" s="150" t="s">
        <v>2520</v>
      </c>
      <c r="D2307" s="147">
        <v>333200</v>
      </c>
    </row>
    <row r="2308" spans="2:4" x14ac:dyDescent="0.25">
      <c r="B2308" s="149">
        <v>11519</v>
      </c>
      <c r="C2308" s="150" t="s">
        <v>2521</v>
      </c>
      <c r="D2308" s="147">
        <v>189210</v>
      </c>
    </row>
    <row r="2309" spans="2:4" x14ac:dyDescent="0.25">
      <c r="B2309" s="149">
        <v>11520</v>
      </c>
      <c r="C2309" s="150" t="s">
        <v>2522</v>
      </c>
      <c r="D2309" s="147">
        <v>214200</v>
      </c>
    </row>
    <row r="2310" spans="2:4" x14ac:dyDescent="0.25">
      <c r="B2310" s="149">
        <v>11521</v>
      </c>
      <c r="C2310" s="150" t="s">
        <v>2523</v>
      </c>
      <c r="D2310" s="147">
        <v>325500</v>
      </c>
    </row>
    <row r="2311" spans="2:4" x14ac:dyDescent="0.25">
      <c r="B2311" s="149">
        <v>11522</v>
      </c>
      <c r="C2311" s="150" t="s">
        <v>2524</v>
      </c>
      <c r="D2311" s="147">
        <v>214200</v>
      </c>
    </row>
    <row r="2312" spans="2:4" x14ac:dyDescent="0.25">
      <c r="B2312" s="149">
        <v>11523</v>
      </c>
      <c r="C2312" s="150" t="s">
        <v>2525</v>
      </c>
      <c r="D2312" s="147">
        <v>333200</v>
      </c>
    </row>
    <row r="2313" spans="2:4" x14ac:dyDescent="0.25">
      <c r="B2313" s="149">
        <v>11524</v>
      </c>
      <c r="C2313" s="150" t="s">
        <v>2526</v>
      </c>
      <c r="D2313" s="147">
        <v>178500</v>
      </c>
    </row>
    <row r="2314" spans="2:4" x14ac:dyDescent="0.25">
      <c r="B2314" s="149">
        <v>11525</v>
      </c>
      <c r="C2314" s="150" t="s">
        <v>2527</v>
      </c>
      <c r="D2314" s="147">
        <v>151130</v>
      </c>
    </row>
    <row r="2315" spans="2:4" x14ac:dyDescent="0.25">
      <c r="B2315" s="149">
        <v>11526</v>
      </c>
      <c r="C2315" s="150" t="s">
        <v>2528</v>
      </c>
      <c r="D2315" s="147">
        <v>714000</v>
      </c>
    </row>
    <row r="2316" spans="2:4" x14ac:dyDescent="0.25">
      <c r="B2316" s="149">
        <v>11528</v>
      </c>
      <c r="C2316" s="150" t="s">
        <v>2529</v>
      </c>
      <c r="D2316" s="147">
        <v>195160</v>
      </c>
    </row>
    <row r="2317" spans="2:4" x14ac:dyDescent="0.25">
      <c r="B2317" s="149">
        <v>11529</v>
      </c>
      <c r="C2317" s="150" t="s">
        <v>2530</v>
      </c>
      <c r="D2317" s="147">
        <v>214200</v>
      </c>
    </row>
    <row r="2318" spans="2:4" x14ac:dyDescent="0.25">
      <c r="B2318" s="149">
        <v>11531</v>
      </c>
      <c r="C2318" s="150" t="s">
        <v>2531</v>
      </c>
      <c r="D2318" s="147">
        <v>159000</v>
      </c>
    </row>
    <row r="2319" spans="2:4" x14ac:dyDescent="0.25">
      <c r="B2319" s="149">
        <v>11532</v>
      </c>
      <c r="C2319" s="150" t="s">
        <v>2532</v>
      </c>
      <c r="D2319" s="147">
        <v>159000</v>
      </c>
    </row>
    <row r="2320" spans="2:4" x14ac:dyDescent="0.25">
      <c r="B2320" s="149">
        <v>11533</v>
      </c>
      <c r="C2320" s="150" t="s">
        <v>2533</v>
      </c>
      <c r="D2320" s="147">
        <v>505516</v>
      </c>
    </row>
    <row r="2321" spans="2:4" x14ac:dyDescent="0.25">
      <c r="B2321" s="149">
        <v>11534</v>
      </c>
      <c r="C2321" s="150" t="s">
        <v>2534</v>
      </c>
      <c r="D2321" s="147">
        <v>1428000</v>
      </c>
    </row>
    <row r="2322" spans="2:4" x14ac:dyDescent="0.25">
      <c r="B2322" s="149">
        <v>11535</v>
      </c>
      <c r="C2322" s="150" t="s">
        <v>2535</v>
      </c>
      <c r="D2322" s="147">
        <v>333200</v>
      </c>
    </row>
    <row r="2323" spans="2:4" x14ac:dyDescent="0.25">
      <c r="B2323" s="149">
        <v>11536</v>
      </c>
      <c r="C2323" s="150" t="s">
        <v>2536</v>
      </c>
      <c r="D2323" s="147">
        <v>119500</v>
      </c>
    </row>
    <row r="2324" spans="2:4" x14ac:dyDescent="0.25">
      <c r="B2324" s="149">
        <v>11537</v>
      </c>
      <c r="C2324" s="150" t="s">
        <v>2537</v>
      </c>
      <c r="D2324" s="147">
        <v>142800</v>
      </c>
    </row>
    <row r="2325" spans="2:4" x14ac:dyDescent="0.25">
      <c r="B2325" s="149">
        <v>11538</v>
      </c>
      <c r="C2325" s="150" t="s">
        <v>2538</v>
      </c>
      <c r="D2325" s="147">
        <v>505516</v>
      </c>
    </row>
    <row r="2326" spans="2:4" x14ac:dyDescent="0.25">
      <c r="B2326" s="149">
        <v>11543</v>
      </c>
      <c r="C2326" s="150" t="s">
        <v>2539</v>
      </c>
      <c r="D2326" s="147">
        <v>380800</v>
      </c>
    </row>
    <row r="2327" spans="2:4" x14ac:dyDescent="0.25">
      <c r="B2327" s="149">
        <v>11544</v>
      </c>
      <c r="C2327" s="150" t="s">
        <v>2540</v>
      </c>
      <c r="D2327" s="147">
        <v>452200</v>
      </c>
    </row>
    <row r="2328" spans="2:4" x14ac:dyDescent="0.25">
      <c r="B2328" s="149">
        <v>11546</v>
      </c>
      <c r="C2328" s="150" t="s">
        <v>2541</v>
      </c>
      <c r="D2328" s="147">
        <v>124300</v>
      </c>
    </row>
    <row r="2329" spans="2:4" x14ac:dyDescent="0.25">
      <c r="B2329" s="149">
        <v>11547</v>
      </c>
      <c r="C2329" s="150" t="s">
        <v>2542</v>
      </c>
      <c r="D2329" s="147">
        <v>110500</v>
      </c>
    </row>
    <row r="2330" spans="2:4" x14ac:dyDescent="0.25">
      <c r="B2330" s="149">
        <v>11549</v>
      </c>
      <c r="C2330" s="150" t="s">
        <v>2543</v>
      </c>
      <c r="D2330" s="147">
        <v>261705</v>
      </c>
    </row>
    <row r="2331" spans="2:4" x14ac:dyDescent="0.25">
      <c r="B2331" s="149">
        <v>11550</v>
      </c>
      <c r="C2331" s="150" t="s">
        <v>2544</v>
      </c>
      <c r="D2331" s="147">
        <v>229299</v>
      </c>
    </row>
    <row r="2332" spans="2:4" x14ac:dyDescent="0.25">
      <c r="B2332" s="149">
        <v>11551</v>
      </c>
      <c r="C2332" s="150" t="s">
        <v>2545</v>
      </c>
      <c r="D2332" s="147">
        <v>452200</v>
      </c>
    </row>
    <row r="2333" spans="2:4" x14ac:dyDescent="0.25">
      <c r="B2333" s="149">
        <v>11554</v>
      </c>
      <c r="C2333" s="150" t="s">
        <v>2546</v>
      </c>
      <c r="D2333" s="147">
        <v>4149</v>
      </c>
    </row>
    <row r="2334" spans="2:4" x14ac:dyDescent="0.25">
      <c r="B2334" s="149">
        <v>11561</v>
      </c>
      <c r="C2334" s="150" t="s">
        <v>2547</v>
      </c>
      <c r="D2334" s="147">
        <v>155000</v>
      </c>
    </row>
    <row r="2335" spans="2:4" x14ac:dyDescent="0.25">
      <c r="B2335" s="149">
        <v>11562</v>
      </c>
      <c r="C2335" s="150" t="s">
        <v>2548</v>
      </c>
      <c r="D2335" s="147">
        <v>102175</v>
      </c>
    </row>
    <row r="2336" spans="2:4" x14ac:dyDescent="0.25">
      <c r="B2336" s="149">
        <v>11563</v>
      </c>
      <c r="C2336" s="150" t="s">
        <v>2549</v>
      </c>
      <c r="D2336" s="147">
        <v>383651</v>
      </c>
    </row>
    <row r="2337" spans="2:4" x14ac:dyDescent="0.25">
      <c r="B2337" s="149">
        <v>11564</v>
      </c>
      <c r="C2337" s="150" t="s">
        <v>2550</v>
      </c>
      <c r="D2337" s="147">
        <v>20652449</v>
      </c>
    </row>
    <row r="2338" spans="2:4" x14ac:dyDescent="0.25">
      <c r="B2338" s="149">
        <v>11565</v>
      </c>
      <c r="C2338" s="150" t="s">
        <v>2551</v>
      </c>
      <c r="D2338" s="147">
        <v>22020452</v>
      </c>
    </row>
    <row r="2339" spans="2:4" x14ac:dyDescent="0.25">
      <c r="B2339" s="149">
        <v>11566</v>
      </c>
      <c r="C2339" s="150" t="s">
        <v>2552</v>
      </c>
      <c r="D2339" s="147">
        <v>26295218</v>
      </c>
    </row>
    <row r="2340" spans="2:4" x14ac:dyDescent="0.25">
      <c r="B2340" s="149">
        <v>11567</v>
      </c>
      <c r="C2340" s="150" t="s">
        <v>2553</v>
      </c>
      <c r="D2340" s="147">
        <v>20981202</v>
      </c>
    </row>
    <row r="2341" spans="2:4" x14ac:dyDescent="0.25">
      <c r="B2341" s="149">
        <v>11568</v>
      </c>
      <c r="C2341" s="150" t="s">
        <v>2554</v>
      </c>
      <c r="D2341" s="147">
        <v>169343</v>
      </c>
    </row>
    <row r="2342" spans="2:4" x14ac:dyDescent="0.25">
      <c r="B2342" s="149">
        <v>11569</v>
      </c>
      <c r="C2342" s="150" t="s">
        <v>2555</v>
      </c>
      <c r="D2342" s="147">
        <v>51135</v>
      </c>
    </row>
    <row r="2343" spans="2:4" x14ac:dyDescent="0.25">
      <c r="B2343" s="149">
        <v>11572</v>
      </c>
      <c r="C2343" s="150" t="s">
        <v>2556</v>
      </c>
      <c r="D2343" s="147">
        <v>75882</v>
      </c>
    </row>
    <row r="2344" spans="2:4" x14ac:dyDescent="0.25">
      <c r="B2344" s="149">
        <v>11573</v>
      </c>
      <c r="C2344" s="150" t="s">
        <v>2557</v>
      </c>
      <c r="D2344" s="147">
        <v>165838</v>
      </c>
    </row>
    <row r="2345" spans="2:4" x14ac:dyDescent="0.25">
      <c r="B2345" s="149">
        <v>11574</v>
      </c>
      <c r="C2345" s="150" t="s">
        <v>2558</v>
      </c>
      <c r="D2345" s="147">
        <v>121193</v>
      </c>
    </row>
    <row r="2346" spans="2:4" x14ac:dyDescent="0.25">
      <c r="B2346" s="149">
        <v>11575</v>
      </c>
      <c r="C2346" s="150" t="s">
        <v>2559</v>
      </c>
      <c r="D2346" s="147">
        <v>50300</v>
      </c>
    </row>
    <row r="2347" spans="2:4" x14ac:dyDescent="0.25">
      <c r="B2347" s="149">
        <v>11576</v>
      </c>
      <c r="C2347" s="150" t="s">
        <v>2560</v>
      </c>
      <c r="D2347" s="147">
        <v>133900</v>
      </c>
    </row>
    <row r="2348" spans="2:4" x14ac:dyDescent="0.25">
      <c r="B2348" s="149">
        <v>11577</v>
      </c>
      <c r="C2348" s="150" t="s">
        <v>2561</v>
      </c>
      <c r="D2348" s="147">
        <v>1068</v>
      </c>
    </row>
    <row r="2349" spans="2:4" x14ac:dyDescent="0.25">
      <c r="B2349" s="149">
        <v>11580</v>
      </c>
      <c r="C2349" s="150" t="s">
        <v>2562</v>
      </c>
      <c r="D2349" s="147">
        <v>2133</v>
      </c>
    </row>
    <row r="2350" spans="2:4" x14ac:dyDescent="0.25">
      <c r="B2350" s="149">
        <v>11581</v>
      </c>
      <c r="C2350" s="150" t="s">
        <v>2563</v>
      </c>
      <c r="D2350" s="147">
        <v>2133</v>
      </c>
    </row>
    <row r="2351" spans="2:4" x14ac:dyDescent="0.25">
      <c r="B2351" s="149">
        <v>11586</v>
      </c>
      <c r="C2351" s="150" t="s">
        <v>2564</v>
      </c>
      <c r="D2351" s="147">
        <v>36328</v>
      </c>
    </row>
    <row r="2352" spans="2:4" x14ac:dyDescent="0.25">
      <c r="B2352" s="149">
        <v>11587</v>
      </c>
      <c r="C2352" s="150" t="s">
        <v>2565</v>
      </c>
      <c r="D2352" s="147">
        <v>416738</v>
      </c>
    </row>
    <row r="2353" spans="2:4" x14ac:dyDescent="0.25">
      <c r="B2353" s="149">
        <v>11588</v>
      </c>
      <c r="C2353" s="150" t="s">
        <v>2566</v>
      </c>
      <c r="D2353" s="147">
        <v>161453</v>
      </c>
    </row>
    <row r="2354" spans="2:4" x14ac:dyDescent="0.25">
      <c r="B2354" s="149">
        <v>11589</v>
      </c>
      <c r="C2354" s="150" t="s">
        <v>2567</v>
      </c>
      <c r="D2354" s="147">
        <v>269431</v>
      </c>
    </row>
    <row r="2355" spans="2:4" x14ac:dyDescent="0.25">
      <c r="B2355" s="149">
        <v>11590</v>
      </c>
      <c r="C2355" s="150" t="s">
        <v>2568</v>
      </c>
      <c r="D2355" s="147">
        <v>1053521</v>
      </c>
    </row>
    <row r="2356" spans="2:4" x14ac:dyDescent="0.25">
      <c r="B2356" s="149">
        <v>11591</v>
      </c>
      <c r="C2356" s="150" t="s">
        <v>2569</v>
      </c>
      <c r="D2356" s="147">
        <v>476000</v>
      </c>
    </row>
    <row r="2357" spans="2:4" x14ac:dyDescent="0.25">
      <c r="B2357" s="149">
        <v>11592</v>
      </c>
      <c r="C2357" s="150" t="s">
        <v>2570</v>
      </c>
      <c r="D2357" s="147">
        <v>714000</v>
      </c>
    </row>
    <row r="2358" spans="2:4" x14ac:dyDescent="0.25">
      <c r="B2358" s="149">
        <v>11593</v>
      </c>
      <c r="C2358" s="150" t="s">
        <v>2571</v>
      </c>
      <c r="D2358" s="147">
        <v>3690</v>
      </c>
    </row>
    <row r="2359" spans="2:4" x14ac:dyDescent="0.25">
      <c r="B2359" s="149">
        <v>11595</v>
      </c>
      <c r="C2359" s="150" t="s">
        <v>2572</v>
      </c>
      <c r="D2359" s="147">
        <v>20248234</v>
      </c>
    </row>
    <row r="2360" spans="2:4" x14ac:dyDescent="0.25">
      <c r="B2360" s="149">
        <v>11596</v>
      </c>
      <c r="C2360" s="150" t="s">
        <v>2573</v>
      </c>
      <c r="D2360" s="147">
        <v>21188004</v>
      </c>
    </row>
    <row r="2361" spans="2:4" x14ac:dyDescent="0.25">
      <c r="B2361" s="149">
        <v>11597</v>
      </c>
      <c r="C2361" s="150" t="s">
        <v>2574</v>
      </c>
      <c r="D2361" s="147">
        <v>29737549</v>
      </c>
    </row>
    <row r="2362" spans="2:4" x14ac:dyDescent="0.25">
      <c r="B2362" s="149">
        <v>11599</v>
      </c>
      <c r="C2362" s="150" t="s">
        <v>2575</v>
      </c>
      <c r="D2362" s="147">
        <v>382829</v>
      </c>
    </row>
    <row r="2363" spans="2:4" x14ac:dyDescent="0.25">
      <c r="B2363" s="149">
        <v>11600</v>
      </c>
      <c r="C2363" s="150" t="s">
        <v>2576</v>
      </c>
      <c r="D2363" s="147">
        <v>37652</v>
      </c>
    </row>
    <row r="2364" spans="2:4" x14ac:dyDescent="0.25">
      <c r="B2364" s="149">
        <v>11601</v>
      </c>
      <c r="C2364" s="150" t="s">
        <v>2577</v>
      </c>
      <c r="D2364" s="147">
        <v>46500</v>
      </c>
    </row>
    <row r="2365" spans="2:4" x14ac:dyDescent="0.25">
      <c r="B2365" s="149">
        <v>11602</v>
      </c>
      <c r="C2365" s="150" t="s">
        <v>2578</v>
      </c>
      <c r="D2365" s="147">
        <v>5293426</v>
      </c>
    </row>
    <row r="2366" spans="2:4" x14ac:dyDescent="0.25">
      <c r="B2366" s="149">
        <v>11603</v>
      </c>
      <c r="C2366" s="150" t="s">
        <v>2579</v>
      </c>
      <c r="D2366" s="147">
        <v>5093699</v>
      </c>
    </row>
    <row r="2367" spans="2:4" x14ac:dyDescent="0.25">
      <c r="B2367" s="149">
        <v>11604</v>
      </c>
      <c r="C2367" s="150" t="s">
        <v>2580</v>
      </c>
      <c r="D2367" s="147">
        <v>416500</v>
      </c>
    </row>
    <row r="2368" spans="2:4" x14ac:dyDescent="0.25">
      <c r="B2368" s="149">
        <v>11605</v>
      </c>
      <c r="C2368" s="150" t="s">
        <v>2581</v>
      </c>
      <c r="D2368" s="147">
        <v>410967</v>
      </c>
    </row>
    <row r="2369" spans="2:4" x14ac:dyDescent="0.25">
      <c r="B2369" s="149">
        <v>11606</v>
      </c>
      <c r="C2369" s="150" t="s">
        <v>2582</v>
      </c>
      <c r="D2369" s="147">
        <v>2066355</v>
      </c>
    </row>
    <row r="2370" spans="2:4" x14ac:dyDescent="0.25">
      <c r="B2370" s="149">
        <v>11607</v>
      </c>
      <c r="C2370" s="150" t="s">
        <v>2583</v>
      </c>
      <c r="D2370" s="147">
        <v>13617</v>
      </c>
    </row>
    <row r="2371" spans="2:4" x14ac:dyDescent="0.25">
      <c r="B2371" s="149">
        <v>11608</v>
      </c>
      <c r="C2371" s="150" t="s">
        <v>2584</v>
      </c>
      <c r="D2371" s="147">
        <v>22695</v>
      </c>
    </row>
    <row r="2372" spans="2:4" x14ac:dyDescent="0.25">
      <c r="B2372" s="149">
        <v>11609</v>
      </c>
      <c r="C2372" s="150" t="s">
        <v>2585</v>
      </c>
      <c r="D2372" s="147">
        <v>1542240</v>
      </c>
    </row>
    <row r="2373" spans="2:4" x14ac:dyDescent="0.25">
      <c r="B2373" s="149">
        <v>11610</v>
      </c>
      <c r="C2373" s="150" t="s">
        <v>2586</v>
      </c>
      <c r="D2373" s="147">
        <v>9253</v>
      </c>
    </row>
    <row r="2374" spans="2:4" x14ac:dyDescent="0.25">
      <c r="B2374" s="149">
        <v>11616</v>
      </c>
      <c r="C2374" s="150" t="s">
        <v>2587</v>
      </c>
      <c r="D2374" s="147">
        <v>166682</v>
      </c>
    </row>
    <row r="2375" spans="2:4" x14ac:dyDescent="0.25">
      <c r="B2375" s="149">
        <v>11617</v>
      </c>
      <c r="C2375" s="150" t="s">
        <v>2588</v>
      </c>
      <c r="D2375" s="147">
        <v>1228</v>
      </c>
    </row>
    <row r="2376" spans="2:4" x14ac:dyDescent="0.25">
      <c r="B2376" s="149">
        <v>11618</v>
      </c>
      <c r="C2376" s="150" t="s">
        <v>2589</v>
      </c>
      <c r="D2376" s="147">
        <v>1153</v>
      </c>
    </row>
    <row r="2377" spans="2:4" x14ac:dyDescent="0.25">
      <c r="B2377" s="149">
        <v>11619</v>
      </c>
      <c r="C2377" s="150" t="s">
        <v>2590</v>
      </c>
      <c r="D2377" s="147">
        <v>11829</v>
      </c>
    </row>
    <row r="2378" spans="2:4" x14ac:dyDescent="0.25">
      <c r="B2378" s="149">
        <v>11620</v>
      </c>
      <c r="C2378" s="150" t="s">
        <v>2591</v>
      </c>
      <c r="D2378" s="147">
        <v>1286</v>
      </c>
    </row>
    <row r="2379" spans="2:4" x14ac:dyDescent="0.25">
      <c r="B2379" s="149">
        <v>11624</v>
      </c>
      <c r="C2379" s="150" t="s">
        <v>2592</v>
      </c>
      <c r="D2379" s="147">
        <v>3689000</v>
      </c>
    </row>
    <row r="2380" spans="2:4" x14ac:dyDescent="0.25">
      <c r="B2380" s="149">
        <v>11625</v>
      </c>
      <c r="C2380" s="150" t="s">
        <v>2593</v>
      </c>
      <c r="D2380" s="147">
        <v>7973000</v>
      </c>
    </row>
    <row r="2381" spans="2:4" x14ac:dyDescent="0.25">
      <c r="B2381" s="149">
        <v>11627</v>
      </c>
      <c r="C2381" s="150" t="s">
        <v>2594</v>
      </c>
      <c r="D2381" s="147">
        <v>7491050</v>
      </c>
    </row>
    <row r="2382" spans="2:4" x14ac:dyDescent="0.25">
      <c r="B2382" s="149">
        <v>11628</v>
      </c>
      <c r="C2382" s="150" t="s">
        <v>2595</v>
      </c>
      <c r="D2382" s="147">
        <v>1180367</v>
      </c>
    </row>
    <row r="2383" spans="2:4" x14ac:dyDescent="0.25">
      <c r="B2383" s="149">
        <v>11629</v>
      </c>
      <c r="C2383" s="150" t="s">
        <v>2596</v>
      </c>
      <c r="D2383" s="147">
        <v>3401072</v>
      </c>
    </row>
    <row r="2384" spans="2:4" x14ac:dyDescent="0.25">
      <c r="B2384" s="149">
        <v>11630</v>
      </c>
      <c r="C2384" s="150" t="s">
        <v>2597</v>
      </c>
      <c r="D2384" s="147">
        <v>7510128</v>
      </c>
    </row>
    <row r="2385" spans="2:4" x14ac:dyDescent="0.25">
      <c r="B2385" s="149">
        <v>11631</v>
      </c>
      <c r="C2385" s="150" t="s">
        <v>2598</v>
      </c>
      <c r="D2385" s="147">
        <v>9650338</v>
      </c>
    </row>
    <row r="2386" spans="2:4" x14ac:dyDescent="0.25">
      <c r="B2386" s="149">
        <v>11632</v>
      </c>
      <c r="C2386" s="150" t="s">
        <v>2599</v>
      </c>
      <c r="D2386" s="147">
        <v>12252931</v>
      </c>
    </row>
    <row r="2387" spans="2:4" x14ac:dyDescent="0.25">
      <c r="B2387" s="149">
        <v>11633</v>
      </c>
      <c r="C2387" s="150" t="s">
        <v>2600</v>
      </c>
      <c r="D2387" s="147">
        <v>15086714</v>
      </c>
    </row>
    <row r="2388" spans="2:4" x14ac:dyDescent="0.25">
      <c r="B2388" s="149">
        <v>11634</v>
      </c>
      <c r="C2388" s="150" t="s">
        <v>2601</v>
      </c>
      <c r="D2388" s="147">
        <v>6864859</v>
      </c>
    </row>
    <row r="2389" spans="2:4" x14ac:dyDescent="0.25">
      <c r="B2389" s="149">
        <v>11635</v>
      </c>
      <c r="C2389" s="150" t="s">
        <v>2602</v>
      </c>
      <c r="D2389" s="147">
        <v>11550975</v>
      </c>
    </row>
    <row r="2390" spans="2:4" x14ac:dyDescent="0.25">
      <c r="B2390" s="149">
        <v>11641</v>
      </c>
      <c r="C2390" s="150" t="s">
        <v>2603</v>
      </c>
      <c r="D2390" s="147">
        <v>3382197</v>
      </c>
    </row>
    <row r="2391" spans="2:4" x14ac:dyDescent="0.25">
      <c r="B2391" s="149">
        <v>11642</v>
      </c>
      <c r="C2391" s="150" t="s">
        <v>2604</v>
      </c>
      <c r="D2391" s="147">
        <v>6365060</v>
      </c>
    </row>
    <row r="2392" spans="2:4" x14ac:dyDescent="0.25">
      <c r="B2392" s="149">
        <v>11643</v>
      </c>
      <c r="C2392" s="150" t="s">
        <v>2605</v>
      </c>
      <c r="D2392" s="147">
        <v>2181746</v>
      </c>
    </row>
    <row r="2393" spans="2:4" x14ac:dyDescent="0.25">
      <c r="B2393" s="149">
        <v>11644</v>
      </c>
      <c r="C2393" s="150" t="s">
        <v>2606</v>
      </c>
      <c r="D2393" s="147">
        <v>702449</v>
      </c>
    </row>
    <row r="2394" spans="2:4" x14ac:dyDescent="0.25">
      <c r="B2394" s="149">
        <v>11646</v>
      </c>
      <c r="C2394" s="150" t="s">
        <v>2607</v>
      </c>
      <c r="D2394" s="147">
        <v>8741080</v>
      </c>
    </row>
    <row r="2395" spans="2:4" x14ac:dyDescent="0.25">
      <c r="B2395" s="149">
        <v>11647</v>
      </c>
      <c r="C2395" s="150" t="s">
        <v>2608</v>
      </c>
      <c r="D2395" s="147">
        <v>5561859</v>
      </c>
    </row>
    <row r="2396" spans="2:4" x14ac:dyDescent="0.25">
      <c r="B2396" s="149">
        <v>11648</v>
      </c>
      <c r="C2396" s="150" t="s">
        <v>2609</v>
      </c>
      <c r="D2396" s="147">
        <v>1925474</v>
      </c>
    </row>
    <row r="2397" spans="2:4" x14ac:dyDescent="0.25">
      <c r="B2397" s="149">
        <v>11649</v>
      </c>
      <c r="C2397" s="150" t="s">
        <v>2610</v>
      </c>
      <c r="D2397" s="147">
        <v>4415281</v>
      </c>
    </row>
    <row r="2398" spans="2:4" x14ac:dyDescent="0.25">
      <c r="B2398" s="149">
        <v>11652</v>
      </c>
      <c r="C2398" s="150" t="s">
        <v>2611</v>
      </c>
      <c r="D2398" s="147">
        <v>14122570</v>
      </c>
    </row>
    <row r="2399" spans="2:4" x14ac:dyDescent="0.25">
      <c r="B2399" s="149">
        <v>11653</v>
      </c>
      <c r="C2399" s="150" t="s">
        <v>2612</v>
      </c>
      <c r="D2399" s="147">
        <v>16091693</v>
      </c>
    </row>
    <row r="2400" spans="2:4" x14ac:dyDescent="0.25">
      <c r="B2400" s="149">
        <v>11655</v>
      </c>
      <c r="C2400" s="150" t="s">
        <v>2613</v>
      </c>
      <c r="D2400" s="147">
        <v>454980</v>
      </c>
    </row>
    <row r="2401" spans="2:4" x14ac:dyDescent="0.25">
      <c r="B2401" s="149">
        <v>11657</v>
      </c>
      <c r="C2401" s="150" t="s">
        <v>2614</v>
      </c>
      <c r="D2401" s="147">
        <v>1750490</v>
      </c>
    </row>
    <row r="2402" spans="2:4" x14ac:dyDescent="0.25">
      <c r="B2402" s="149">
        <v>11659</v>
      </c>
      <c r="C2402" s="150" t="s">
        <v>2615</v>
      </c>
      <c r="D2402" s="147">
        <v>7019664</v>
      </c>
    </row>
    <row r="2403" spans="2:4" x14ac:dyDescent="0.25">
      <c r="B2403" s="149">
        <v>11665</v>
      </c>
      <c r="C2403" s="150" t="s">
        <v>2616</v>
      </c>
      <c r="D2403" s="147">
        <v>1254170</v>
      </c>
    </row>
    <row r="2404" spans="2:4" x14ac:dyDescent="0.25">
      <c r="B2404" s="149">
        <v>11666</v>
      </c>
      <c r="C2404" s="150" t="s">
        <v>2617</v>
      </c>
      <c r="D2404" s="147">
        <v>22411666</v>
      </c>
    </row>
    <row r="2405" spans="2:4" x14ac:dyDescent="0.25">
      <c r="B2405" s="149">
        <v>11668</v>
      </c>
      <c r="C2405" s="150" t="s">
        <v>2618</v>
      </c>
      <c r="D2405" s="147">
        <v>281911</v>
      </c>
    </row>
    <row r="2406" spans="2:4" x14ac:dyDescent="0.25">
      <c r="B2406" s="149">
        <v>11670</v>
      </c>
      <c r="C2406" s="150" t="s">
        <v>2619</v>
      </c>
      <c r="D2406" s="147">
        <v>1044337</v>
      </c>
    </row>
    <row r="2407" spans="2:4" x14ac:dyDescent="0.25">
      <c r="B2407" s="149">
        <v>11672</v>
      </c>
      <c r="C2407" s="150" t="s">
        <v>2620</v>
      </c>
      <c r="D2407" s="147">
        <v>5554995</v>
      </c>
    </row>
    <row r="2408" spans="2:4" x14ac:dyDescent="0.25">
      <c r="B2408" s="149">
        <v>11693</v>
      </c>
      <c r="C2408" s="150" t="s">
        <v>2621</v>
      </c>
      <c r="D2408" s="147">
        <v>743755</v>
      </c>
    </row>
    <row r="2409" spans="2:4" x14ac:dyDescent="0.25">
      <c r="B2409" s="149">
        <v>11699</v>
      </c>
      <c r="C2409" s="150" t="s">
        <v>2622</v>
      </c>
      <c r="D2409" s="147">
        <v>606597</v>
      </c>
    </row>
    <row r="2410" spans="2:4" x14ac:dyDescent="0.25">
      <c r="B2410" s="149">
        <v>11708</v>
      </c>
      <c r="C2410" s="150" t="s">
        <v>2623</v>
      </c>
      <c r="D2410" s="147">
        <v>262492</v>
      </c>
    </row>
    <row r="2411" spans="2:4" x14ac:dyDescent="0.25">
      <c r="B2411" s="149">
        <v>11711</v>
      </c>
      <c r="C2411" s="150" t="s">
        <v>2624</v>
      </c>
      <c r="D2411" s="147">
        <v>3559191</v>
      </c>
    </row>
    <row r="2412" spans="2:4" x14ac:dyDescent="0.25">
      <c r="B2412" s="149">
        <v>11712</v>
      </c>
      <c r="C2412" s="150" t="s">
        <v>2625</v>
      </c>
      <c r="D2412" s="147">
        <v>3885244</v>
      </c>
    </row>
    <row r="2413" spans="2:4" x14ac:dyDescent="0.25">
      <c r="B2413" s="149">
        <v>11713</v>
      </c>
      <c r="C2413" s="150" t="s">
        <v>2626</v>
      </c>
      <c r="D2413" s="147">
        <v>4391885</v>
      </c>
    </row>
    <row r="2414" spans="2:4" x14ac:dyDescent="0.25">
      <c r="B2414" s="149">
        <v>11714</v>
      </c>
      <c r="C2414" s="150" t="s">
        <v>2627</v>
      </c>
      <c r="D2414" s="147">
        <v>720000</v>
      </c>
    </row>
    <row r="2415" spans="2:4" x14ac:dyDescent="0.25">
      <c r="B2415" s="149">
        <v>11715</v>
      </c>
      <c r="C2415" s="150" t="s">
        <v>2628</v>
      </c>
      <c r="D2415" s="147">
        <v>4932863</v>
      </c>
    </row>
    <row r="2416" spans="2:4" x14ac:dyDescent="0.25">
      <c r="B2416" s="149">
        <v>11716</v>
      </c>
      <c r="C2416" s="150" t="s">
        <v>2629</v>
      </c>
      <c r="D2416" s="147">
        <v>6289996</v>
      </c>
    </row>
    <row r="2417" spans="2:4" x14ac:dyDescent="0.25">
      <c r="B2417" s="149">
        <v>11717</v>
      </c>
      <c r="C2417" s="150" t="s">
        <v>2630</v>
      </c>
      <c r="D2417" s="147">
        <v>7661157</v>
      </c>
    </row>
    <row r="2418" spans="2:4" x14ac:dyDescent="0.25">
      <c r="B2418" s="149">
        <v>11718</v>
      </c>
      <c r="C2418" s="150" t="s">
        <v>2631</v>
      </c>
      <c r="D2418" s="147">
        <v>48556</v>
      </c>
    </row>
    <row r="2419" spans="2:4" x14ac:dyDescent="0.25">
      <c r="B2419" s="149">
        <v>11719</v>
      </c>
      <c r="C2419" s="150" t="s">
        <v>2632</v>
      </c>
      <c r="D2419" s="147">
        <v>72246</v>
      </c>
    </row>
    <row r="2420" spans="2:4" x14ac:dyDescent="0.25">
      <c r="B2420" s="149">
        <v>11720</v>
      </c>
      <c r="C2420" s="150" t="s">
        <v>2633</v>
      </c>
      <c r="D2420" s="147">
        <v>153330</v>
      </c>
    </row>
    <row r="2421" spans="2:4" x14ac:dyDescent="0.25">
      <c r="B2421" s="149">
        <v>11721</v>
      </c>
      <c r="C2421" s="150" t="s">
        <v>2634</v>
      </c>
      <c r="D2421" s="147">
        <v>157087</v>
      </c>
    </row>
    <row r="2422" spans="2:4" x14ac:dyDescent="0.25">
      <c r="B2422" s="149">
        <v>11722</v>
      </c>
      <c r="C2422" s="150" t="s">
        <v>2635</v>
      </c>
      <c r="D2422" s="147">
        <v>293316</v>
      </c>
    </row>
    <row r="2423" spans="2:4" x14ac:dyDescent="0.25">
      <c r="B2423" s="149">
        <v>11723</v>
      </c>
      <c r="C2423" s="150" t="s">
        <v>2636</v>
      </c>
      <c r="D2423" s="147">
        <v>406455</v>
      </c>
    </row>
    <row r="2424" spans="2:4" x14ac:dyDescent="0.25">
      <c r="B2424" s="149">
        <v>11724</v>
      </c>
      <c r="C2424" s="150" t="s">
        <v>2637</v>
      </c>
      <c r="D2424" s="147">
        <v>518404</v>
      </c>
    </row>
    <row r="2425" spans="2:4" x14ac:dyDescent="0.25">
      <c r="B2425" s="149">
        <v>11727</v>
      </c>
      <c r="C2425" s="150" t="s">
        <v>2638</v>
      </c>
      <c r="D2425" s="147">
        <v>1184615</v>
      </c>
    </row>
    <row r="2426" spans="2:4" x14ac:dyDescent="0.25">
      <c r="B2426" s="149">
        <v>11728</v>
      </c>
      <c r="C2426" s="150" t="s">
        <v>2639</v>
      </c>
      <c r="D2426" s="147">
        <v>86152</v>
      </c>
    </row>
    <row r="2427" spans="2:4" x14ac:dyDescent="0.25">
      <c r="B2427" s="149">
        <v>11729</v>
      </c>
      <c r="C2427" s="150" t="s">
        <v>2640</v>
      </c>
      <c r="D2427" s="147">
        <v>103523</v>
      </c>
    </row>
    <row r="2428" spans="2:4" x14ac:dyDescent="0.25">
      <c r="B2428" s="149">
        <v>11733</v>
      </c>
      <c r="C2428" s="150" t="s">
        <v>2641</v>
      </c>
      <c r="D2428" s="147">
        <v>2380000</v>
      </c>
    </row>
    <row r="2429" spans="2:4" x14ac:dyDescent="0.25">
      <c r="B2429" s="149">
        <v>11735</v>
      </c>
      <c r="C2429" s="150" t="s">
        <v>2642</v>
      </c>
      <c r="D2429" s="147">
        <v>213488</v>
      </c>
    </row>
    <row r="2430" spans="2:4" x14ac:dyDescent="0.25">
      <c r="B2430" s="149">
        <v>11736</v>
      </c>
      <c r="C2430" s="150" t="s">
        <v>2643</v>
      </c>
      <c r="D2430" s="147">
        <v>200956</v>
      </c>
    </row>
    <row r="2431" spans="2:4" x14ac:dyDescent="0.25">
      <c r="B2431" s="149">
        <v>11737</v>
      </c>
      <c r="C2431" s="150" t="s">
        <v>2644</v>
      </c>
      <c r="D2431" s="147">
        <v>200473</v>
      </c>
    </row>
    <row r="2432" spans="2:4" x14ac:dyDescent="0.25">
      <c r="B2432" s="149">
        <v>11738</v>
      </c>
      <c r="C2432" s="150" t="s">
        <v>2645</v>
      </c>
      <c r="D2432" s="147">
        <v>89862</v>
      </c>
    </row>
    <row r="2433" spans="2:4" x14ac:dyDescent="0.25">
      <c r="B2433" s="149">
        <v>11739</v>
      </c>
      <c r="C2433" s="150" t="s">
        <v>2646</v>
      </c>
      <c r="D2433" s="147">
        <v>62839</v>
      </c>
    </row>
    <row r="2434" spans="2:4" x14ac:dyDescent="0.25">
      <c r="B2434" s="149">
        <v>11740</v>
      </c>
      <c r="C2434" s="150" t="s">
        <v>2647</v>
      </c>
      <c r="D2434" s="147">
        <v>68420</v>
      </c>
    </row>
    <row r="2435" spans="2:4" x14ac:dyDescent="0.25">
      <c r="B2435" s="149">
        <v>11741</v>
      </c>
      <c r="C2435" s="150" t="s">
        <v>2648</v>
      </c>
      <c r="D2435" s="147">
        <v>40382</v>
      </c>
    </row>
    <row r="2436" spans="2:4" x14ac:dyDescent="0.25">
      <c r="B2436" s="149">
        <v>11742</v>
      </c>
      <c r="C2436" s="150" t="s">
        <v>2649</v>
      </c>
      <c r="D2436" s="147">
        <v>395</v>
      </c>
    </row>
    <row r="2437" spans="2:4" x14ac:dyDescent="0.25">
      <c r="B2437" s="149">
        <v>11743</v>
      </c>
      <c r="C2437" s="150" t="s">
        <v>2650</v>
      </c>
      <c r="D2437" s="147">
        <v>24000155</v>
      </c>
    </row>
    <row r="2438" spans="2:4" x14ac:dyDescent="0.25">
      <c r="B2438" s="149">
        <v>11744</v>
      </c>
      <c r="C2438" s="150" t="s">
        <v>2651</v>
      </c>
      <c r="D2438" s="147">
        <v>177592</v>
      </c>
    </row>
    <row r="2439" spans="2:4" x14ac:dyDescent="0.25">
      <c r="B2439" s="149">
        <v>11745</v>
      </c>
      <c r="C2439" s="150" t="s">
        <v>2652</v>
      </c>
      <c r="D2439" s="147">
        <v>217705</v>
      </c>
    </row>
    <row r="2440" spans="2:4" x14ac:dyDescent="0.25">
      <c r="B2440" s="149">
        <v>11746</v>
      </c>
      <c r="C2440" s="150" t="s">
        <v>2653</v>
      </c>
      <c r="D2440" s="147">
        <v>240894</v>
      </c>
    </row>
    <row r="2441" spans="2:4" x14ac:dyDescent="0.25">
      <c r="B2441" s="149">
        <v>11747</v>
      </c>
      <c r="C2441" s="150" t="s">
        <v>2654</v>
      </c>
      <c r="D2441" s="147">
        <v>264088</v>
      </c>
    </row>
    <row r="2442" spans="2:4" x14ac:dyDescent="0.25">
      <c r="B2442" s="149">
        <v>11748</v>
      </c>
      <c r="C2442" s="150" t="s">
        <v>2655</v>
      </c>
      <c r="D2442" s="147">
        <v>300813</v>
      </c>
    </row>
    <row r="2443" spans="2:4" x14ac:dyDescent="0.25">
      <c r="B2443" s="149">
        <v>11764</v>
      </c>
      <c r="C2443" s="150" t="s">
        <v>2656</v>
      </c>
      <c r="D2443" s="147">
        <v>180810</v>
      </c>
    </row>
    <row r="2444" spans="2:4" x14ac:dyDescent="0.25">
      <c r="B2444" s="149">
        <v>11765</v>
      </c>
      <c r="C2444" s="150" t="s">
        <v>2657</v>
      </c>
      <c r="D2444" s="147">
        <v>16125</v>
      </c>
    </row>
    <row r="2445" spans="2:4" x14ac:dyDescent="0.25">
      <c r="B2445" s="149">
        <v>11766</v>
      </c>
      <c r="C2445" s="150" t="s">
        <v>2658</v>
      </c>
      <c r="D2445" s="147">
        <v>534121</v>
      </c>
    </row>
    <row r="2446" spans="2:4" x14ac:dyDescent="0.25">
      <c r="B2446" s="149">
        <v>11770</v>
      </c>
      <c r="C2446" s="150" t="s">
        <v>2659</v>
      </c>
      <c r="D2446" s="147">
        <v>63792</v>
      </c>
    </row>
    <row r="2447" spans="2:4" x14ac:dyDescent="0.25">
      <c r="B2447" s="149">
        <v>11771</v>
      </c>
      <c r="C2447" s="150" t="s">
        <v>2660</v>
      </c>
      <c r="D2447" s="147">
        <v>50401</v>
      </c>
    </row>
    <row r="2448" spans="2:4" x14ac:dyDescent="0.25">
      <c r="B2448" s="149">
        <v>11772</v>
      </c>
      <c r="C2448" s="150" t="s">
        <v>2661</v>
      </c>
      <c r="D2448" s="147">
        <v>6900</v>
      </c>
    </row>
    <row r="2449" spans="2:4" x14ac:dyDescent="0.25">
      <c r="B2449" s="149">
        <v>11774</v>
      </c>
      <c r="C2449" s="150" t="s">
        <v>2662</v>
      </c>
      <c r="D2449" s="147">
        <v>125635</v>
      </c>
    </row>
    <row r="2450" spans="2:4" x14ac:dyDescent="0.25">
      <c r="B2450" s="149">
        <v>11775</v>
      </c>
      <c r="C2450" s="150" t="s">
        <v>2663</v>
      </c>
      <c r="D2450" s="147">
        <v>111545</v>
      </c>
    </row>
    <row r="2451" spans="2:4" x14ac:dyDescent="0.25">
      <c r="B2451" s="149">
        <v>11776</v>
      </c>
      <c r="C2451" s="150" t="s">
        <v>2664</v>
      </c>
      <c r="D2451" s="147">
        <v>3171519</v>
      </c>
    </row>
    <row r="2452" spans="2:4" x14ac:dyDescent="0.25">
      <c r="B2452" s="149">
        <v>11777</v>
      </c>
      <c r="C2452" s="150" t="s">
        <v>2665</v>
      </c>
      <c r="D2452" s="147">
        <v>57120</v>
      </c>
    </row>
    <row r="2453" spans="2:4" x14ac:dyDescent="0.25">
      <c r="B2453" s="149">
        <v>11780</v>
      </c>
      <c r="C2453" s="150" t="s">
        <v>2666</v>
      </c>
      <c r="D2453" s="147">
        <v>249900</v>
      </c>
    </row>
    <row r="2454" spans="2:4" x14ac:dyDescent="0.25">
      <c r="B2454" s="149">
        <v>11781</v>
      </c>
      <c r="C2454" s="150" t="s">
        <v>2667</v>
      </c>
      <c r="D2454" s="147">
        <v>221340</v>
      </c>
    </row>
    <row r="2455" spans="2:4" x14ac:dyDescent="0.25">
      <c r="B2455" s="149">
        <v>11783</v>
      </c>
      <c r="C2455" s="150" t="s">
        <v>2668</v>
      </c>
      <c r="D2455" s="147">
        <v>123104</v>
      </c>
    </row>
    <row r="2456" spans="2:4" x14ac:dyDescent="0.25">
      <c r="B2456" s="149">
        <v>11784</v>
      </c>
      <c r="C2456" s="150" t="s">
        <v>2669</v>
      </c>
      <c r="D2456" s="147">
        <v>850</v>
      </c>
    </row>
    <row r="2457" spans="2:4" x14ac:dyDescent="0.25">
      <c r="B2457" s="149">
        <v>11785</v>
      </c>
      <c r="C2457" s="150" t="s">
        <v>2670</v>
      </c>
      <c r="D2457" s="147">
        <v>2442</v>
      </c>
    </row>
    <row r="2458" spans="2:4" x14ac:dyDescent="0.25">
      <c r="B2458" s="149">
        <v>11786</v>
      </c>
      <c r="C2458" s="150" t="s">
        <v>2671</v>
      </c>
      <c r="D2458" s="147">
        <v>10370</v>
      </c>
    </row>
    <row r="2459" spans="2:4" x14ac:dyDescent="0.25">
      <c r="B2459" s="149">
        <v>11787</v>
      </c>
      <c r="C2459" s="150" t="s">
        <v>2672</v>
      </c>
      <c r="D2459" s="147">
        <v>165053</v>
      </c>
    </row>
    <row r="2460" spans="2:4" x14ac:dyDescent="0.25">
      <c r="B2460" s="149">
        <v>11789</v>
      </c>
      <c r="C2460" s="150" t="s">
        <v>2673</v>
      </c>
      <c r="D2460" s="147">
        <v>3683914</v>
      </c>
    </row>
    <row r="2461" spans="2:4" x14ac:dyDescent="0.25">
      <c r="B2461" s="149">
        <v>11790</v>
      </c>
      <c r="C2461" s="150" t="s">
        <v>2674</v>
      </c>
      <c r="D2461" s="147">
        <v>3402</v>
      </c>
    </row>
    <row r="2462" spans="2:4" x14ac:dyDescent="0.25">
      <c r="B2462" s="149">
        <v>11794</v>
      </c>
      <c r="C2462" s="150" t="s">
        <v>2675</v>
      </c>
      <c r="D2462" s="147">
        <v>1642200</v>
      </c>
    </row>
    <row r="2463" spans="2:4" x14ac:dyDescent="0.25">
      <c r="B2463" s="149">
        <v>11796</v>
      </c>
      <c r="C2463" s="150" t="s">
        <v>2676</v>
      </c>
      <c r="D2463" s="147">
        <v>4195010</v>
      </c>
    </row>
    <row r="2464" spans="2:4" x14ac:dyDescent="0.25">
      <c r="B2464" s="149">
        <v>11797</v>
      </c>
      <c r="C2464" s="150" t="s">
        <v>2677</v>
      </c>
      <c r="D2464" s="147">
        <v>19384379</v>
      </c>
    </row>
    <row r="2465" spans="2:4" x14ac:dyDescent="0.25">
      <c r="B2465" s="149">
        <v>11798</v>
      </c>
      <c r="C2465" s="150" t="s">
        <v>2678</v>
      </c>
      <c r="D2465" s="147">
        <v>571657</v>
      </c>
    </row>
    <row r="2466" spans="2:4" x14ac:dyDescent="0.25">
      <c r="B2466" s="149">
        <v>11799</v>
      </c>
      <c r="C2466" s="150" t="s">
        <v>2679</v>
      </c>
      <c r="D2466" s="147">
        <v>269188</v>
      </c>
    </row>
    <row r="2467" spans="2:4" x14ac:dyDescent="0.25">
      <c r="B2467" s="149">
        <v>11800</v>
      </c>
      <c r="C2467" s="150" t="s">
        <v>2680</v>
      </c>
      <c r="D2467" s="147">
        <v>677374</v>
      </c>
    </row>
    <row r="2468" spans="2:4" x14ac:dyDescent="0.25">
      <c r="B2468" s="149">
        <v>11801</v>
      </c>
      <c r="C2468" s="150" t="s">
        <v>2681</v>
      </c>
      <c r="D2468" s="147">
        <v>708698</v>
      </c>
    </row>
    <row r="2469" spans="2:4" x14ac:dyDescent="0.25">
      <c r="B2469" s="149">
        <v>11803</v>
      </c>
      <c r="C2469" s="150" t="s">
        <v>2682</v>
      </c>
      <c r="D2469" s="147">
        <v>17850000</v>
      </c>
    </row>
    <row r="2470" spans="2:4" x14ac:dyDescent="0.25">
      <c r="B2470" s="149">
        <v>11804</v>
      </c>
      <c r="C2470" s="150" t="s">
        <v>2683</v>
      </c>
      <c r="D2470" s="147">
        <v>164220</v>
      </c>
    </row>
    <row r="2471" spans="2:4" x14ac:dyDescent="0.25">
      <c r="B2471" s="149">
        <v>11805</v>
      </c>
      <c r="C2471" s="150" t="s">
        <v>2684</v>
      </c>
      <c r="D2471" s="147">
        <v>164220</v>
      </c>
    </row>
    <row r="2472" spans="2:4" x14ac:dyDescent="0.25">
      <c r="B2472" s="149">
        <v>11806</v>
      </c>
      <c r="C2472" s="150" t="s">
        <v>2685</v>
      </c>
      <c r="D2472" s="147">
        <v>171360</v>
      </c>
    </row>
    <row r="2473" spans="2:4" x14ac:dyDescent="0.25">
      <c r="B2473" s="149">
        <v>11807</v>
      </c>
      <c r="C2473" s="150" t="s">
        <v>2686</v>
      </c>
      <c r="D2473" s="147">
        <v>469855</v>
      </c>
    </row>
    <row r="2474" spans="2:4" x14ac:dyDescent="0.25">
      <c r="B2474" s="149">
        <v>11810</v>
      </c>
      <c r="C2474" s="150" t="s">
        <v>2687</v>
      </c>
      <c r="D2474" s="147">
        <v>252530</v>
      </c>
    </row>
    <row r="2475" spans="2:4" x14ac:dyDescent="0.25">
      <c r="B2475" s="149">
        <v>11811</v>
      </c>
      <c r="C2475" s="150" t="s">
        <v>2688</v>
      </c>
      <c r="D2475" s="147">
        <v>770992</v>
      </c>
    </row>
    <row r="2476" spans="2:4" x14ac:dyDescent="0.25">
      <c r="B2476" s="149">
        <v>11812</v>
      </c>
      <c r="C2476" s="150" t="s">
        <v>2689</v>
      </c>
      <c r="D2476" s="147">
        <v>518666</v>
      </c>
    </row>
    <row r="2477" spans="2:4" x14ac:dyDescent="0.25">
      <c r="B2477" s="149">
        <v>11813</v>
      </c>
      <c r="C2477" s="150" t="s">
        <v>2690</v>
      </c>
      <c r="D2477" s="147">
        <v>199474</v>
      </c>
    </row>
    <row r="2478" spans="2:4" x14ac:dyDescent="0.25">
      <c r="B2478" s="149">
        <v>11814</v>
      </c>
      <c r="C2478" s="150" t="s">
        <v>2691</v>
      </c>
      <c r="D2478" s="147">
        <v>2303</v>
      </c>
    </row>
    <row r="2479" spans="2:4" x14ac:dyDescent="0.25">
      <c r="B2479" s="149">
        <v>11815</v>
      </c>
      <c r="C2479" s="150" t="s">
        <v>2692</v>
      </c>
      <c r="D2479" s="147">
        <v>48071</v>
      </c>
    </row>
    <row r="2480" spans="2:4" x14ac:dyDescent="0.25">
      <c r="B2480" s="149">
        <v>11816</v>
      </c>
      <c r="C2480" s="150" t="s">
        <v>2693</v>
      </c>
      <c r="D2480" s="147">
        <v>341883</v>
      </c>
    </row>
    <row r="2481" spans="2:4" x14ac:dyDescent="0.25">
      <c r="B2481" s="149">
        <v>11817</v>
      </c>
      <c r="C2481" s="150" t="s">
        <v>2694</v>
      </c>
      <c r="D2481" s="147">
        <v>2303</v>
      </c>
    </row>
    <row r="2482" spans="2:4" x14ac:dyDescent="0.25">
      <c r="B2482" s="149">
        <v>11818</v>
      </c>
      <c r="C2482" s="150" t="s">
        <v>2695</v>
      </c>
      <c r="D2482" s="147">
        <v>1133793</v>
      </c>
    </row>
    <row r="2483" spans="2:4" x14ac:dyDescent="0.25">
      <c r="B2483" s="149">
        <v>11819</v>
      </c>
      <c r="C2483" s="150" t="s">
        <v>2696</v>
      </c>
      <c r="D2483" s="147">
        <v>48071</v>
      </c>
    </row>
    <row r="2484" spans="2:4" x14ac:dyDescent="0.25">
      <c r="B2484" s="149">
        <v>11820</v>
      </c>
      <c r="C2484" s="150" t="s">
        <v>2697</v>
      </c>
      <c r="D2484" s="147">
        <v>122885</v>
      </c>
    </row>
    <row r="2485" spans="2:4" x14ac:dyDescent="0.25">
      <c r="B2485" s="149">
        <v>11826</v>
      </c>
      <c r="C2485" s="150" t="s">
        <v>2698</v>
      </c>
      <c r="D2485" s="147">
        <v>2319</v>
      </c>
    </row>
    <row r="2486" spans="2:4" x14ac:dyDescent="0.25">
      <c r="B2486" s="149">
        <v>11827</v>
      </c>
      <c r="C2486" s="150" t="s">
        <v>2699</v>
      </c>
      <c r="D2486" s="147">
        <v>563141</v>
      </c>
    </row>
    <row r="2487" spans="2:4" x14ac:dyDescent="0.25">
      <c r="B2487" s="149">
        <v>11828</v>
      </c>
      <c r="C2487" s="150" t="s">
        <v>2700</v>
      </c>
      <c r="D2487" s="147">
        <v>314813829</v>
      </c>
    </row>
    <row r="2488" spans="2:4" x14ac:dyDescent="0.25">
      <c r="B2488" s="149">
        <v>11830</v>
      </c>
      <c r="C2488" s="150" t="s">
        <v>2701</v>
      </c>
      <c r="D2488" s="147">
        <v>2303</v>
      </c>
    </row>
    <row r="2489" spans="2:4" x14ac:dyDescent="0.25">
      <c r="B2489" s="149">
        <v>11831</v>
      </c>
      <c r="C2489" s="150" t="s">
        <v>2702</v>
      </c>
      <c r="D2489" s="147">
        <v>2133</v>
      </c>
    </row>
    <row r="2490" spans="2:4" x14ac:dyDescent="0.25">
      <c r="B2490" s="149">
        <v>11834</v>
      </c>
      <c r="C2490" s="150" t="s">
        <v>2703</v>
      </c>
      <c r="D2490" s="147">
        <v>321429</v>
      </c>
    </row>
    <row r="2491" spans="2:4" x14ac:dyDescent="0.25">
      <c r="B2491" s="149">
        <v>11835</v>
      </c>
      <c r="C2491" s="150" t="s">
        <v>2704</v>
      </c>
      <c r="D2491" s="147">
        <v>440</v>
      </c>
    </row>
    <row r="2492" spans="2:4" x14ac:dyDescent="0.25">
      <c r="B2492" s="149">
        <v>11836</v>
      </c>
      <c r="C2492" s="150" t="s">
        <v>2705</v>
      </c>
      <c r="D2492" s="147">
        <v>476</v>
      </c>
    </row>
    <row r="2493" spans="2:4" x14ac:dyDescent="0.25">
      <c r="B2493" s="149">
        <v>11837</v>
      </c>
      <c r="C2493" s="150" t="s">
        <v>2706</v>
      </c>
      <c r="D2493" s="147">
        <v>417</v>
      </c>
    </row>
    <row r="2494" spans="2:4" x14ac:dyDescent="0.25">
      <c r="B2494" s="149">
        <v>11838</v>
      </c>
      <c r="C2494" s="150" t="s">
        <v>2707</v>
      </c>
      <c r="D2494" s="147">
        <v>233</v>
      </c>
    </row>
    <row r="2495" spans="2:4" x14ac:dyDescent="0.25">
      <c r="B2495" s="149">
        <v>11839</v>
      </c>
      <c r="C2495" s="150" t="s">
        <v>2708</v>
      </c>
      <c r="D2495" s="147">
        <v>220</v>
      </c>
    </row>
    <row r="2496" spans="2:4" x14ac:dyDescent="0.25">
      <c r="B2496" s="149">
        <v>11840</v>
      </c>
      <c r="C2496" s="150" t="s">
        <v>2709</v>
      </c>
      <c r="D2496" s="147">
        <v>7221</v>
      </c>
    </row>
    <row r="2497" spans="2:4" x14ac:dyDescent="0.25">
      <c r="B2497" s="149">
        <v>11841</v>
      </c>
      <c r="C2497" s="150" t="s">
        <v>2710</v>
      </c>
      <c r="D2497" s="147">
        <v>409</v>
      </c>
    </row>
    <row r="2498" spans="2:4" x14ac:dyDescent="0.25">
      <c r="B2498" s="149">
        <v>11842</v>
      </c>
      <c r="C2498" s="150" t="s">
        <v>2711</v>
      </c>
      <c r="D2498" s="147">
        <v>452200</v>
      </c>
    </row>
    <row r="2499" spans="2:4" x14ac:dyDescent="0.25">
      <c r="B2499" s="149">
        <v>11843</v>
      </c>
      <c r="C2499" s="150" t="s">
        <v>2712</v>
      </c>
      <c r="D2499" s="147">
        <v>2213</v>
      </c>
    </row>
    <row r="2500" spans="2:4" x14ac:dyDescent="0.25">
      <c r="B2500" s="149">
        <v>11844</v>
      </c>
      <c r="C2500" s="150" t="s">
        <v>2713</v>
      </c>
      <c r="D2500" s="147">
        <v>774</v>
      </c>
    </row>
    <row r="2501" spans="2:4" x14ac:dyDescent="0.25">
      <c r="B2501" s="149">
        <v>11845</v>
      </c>
      <c r="C2501" s="150" t="s">
        <v>2714</v>
      </c>
      <c r="D2501" s="147">
        <v>83300</v>
      </c>
    </row>
    <row r="2502" spans="2:4" x14ac:dyDescent="0.25">
      <c r="B2502" s="149">
        <v>11846</v>
      </c>
      <c r="C2502" s="150" t="s">
        <v>2715</v>
      </c>
      <c r="D2502" s="147">
        <v>41650</v>
      </c>
    </row>
    <row r="2503" spans="2:4" x14ac:dyDescent="0.25">
      <c r="B2503" s="149">
        <v>11847</v>
      </c>
      <c r="C2503" s="150" t="s">
        <v>2716</v>
      </c>
      <c r="D2503" s="147">
        <v>16203823</v>
      </c>
    </row>
    <row r="2504" spans="2:4" x14ac:dyDescent="0.25">
      <c r="B2504" s="149">
        <v>11848</v>
      </c>
      <c r="C2504" s="150" t="s">
        <v>2717</v>
      </c>
      <c r="D2504" s="147">
        <v>16884436</v>
      </c>
    </row>
    <row r="2505" spans="2:4" x14ac:dyDescent="0.25">
      <c r="B2505" s="149">
        <v>11849</v>
      </c>
      <c r="C2505" s="150" t="s">
        <v>2718</v>
      </c>
      <c r="D2505" s="147">
        <v>5039153</v>
      </c>
    </row>
    <row r="2506" spans="2:4" x14ac:dyDescent="0.25">
      <c r="B2506" s="149">
        <v>11850</v>
      </c>
      <c r="C2506" s="150" t="s">
        <v>2719</v>
      </c>
      <c r="D2506" s="147">
        <v>6943561</v>
      </c>
    </row>
    <row r="2507" spans="2:4" x14ac:dyDescent="0.25">
      <c r="B2507" s="149">
        <v>11851</v>
      </c>
      <c r="C2507" s="150" t="s">
        <v>2720</v>
      </c>
      <c r="D2507" s="147">
        <v>10850541</v>
      </c>
    </row>
    <row r="2508" spans="2:4" x14ac:dyDescent="0.25">
      <c r="B2508" s="149">
        <v>11852</v>
      </c>
      <c r="C2508" s="150" t="s">
        <v>2721</v>
      </c>
      <c r="D2508" s="147">
        <v>2000</v>
      </c>
    </row>
    <row r="2509" spans="2:4" x14ac:dyDescent="0.25">
      <c r="B2509" s="149">
        <v>11853</v>
      </c>
      <c r="C2509" s="150" t="s">
        <v>2722</v>
      </c>
      <c r="D2509" s="147">
        <v>166278</v>
      </c>
    </row>
    <row r="2510" spans="2:4" x14ac:dyDescent="0.25">
      <c r="B2510" s="149">
        <v>11854</v>
      </c>
      <c r="C2510" s="150" t="s">
        <v>2723</v>
      </c>
      <c r="D2510" s="147">
        <v>1053521</v>
      </c>
    </row>
    <row r="2511" spans="2:4" x14ac:dyDescent="0.25">
      <c r="B2511" s="149">
        <v>11856</v>
      </c>
      <c r="C2511" s="150" t="s">
        <v>2724</v>
      </c>
      <c r="D2511" s="147">
        <v>3630</v>
      </c>
    </row>
    <row r="2512" spans="2:4" x14ac:dyDescent="0.25">
      <c r="B2512" s="149">
        <v>11857</v>
      </c>
      <c r="C2512" s="150" t="s">
        <v>2725</v>
      </c>
      <c r="D2512" s="147">
        <v>529374376</v>
      </c>
    </row>
    <row r="2513" spans="2:4" x14ac:dyDescent="0.25">
      <c r="B2513" s="149">
        <v>11862</v>
      </c>
      <c r="C2513" s="150" t="s">
        <v>2726</v>
      </c>
      <c r="D2513" s="147">
        <v>1289385</v>
      </c>
    </row>
    <row r="2514" spans="2:4" x14ac:dyDescent="0.25">
      <c r="B2514" s="149">
        <v>11863</v>
      </c>
      <c r="C2514" s="150" t="s">
        <v>2727</v>
      </c>
      <c r="D2514" s="147">
        <v>927728</v>
      </c>
    </row>
    <row r="2515" spans="2:4" x14ac:dyDescent="0.25">
      <c r="B2515" s="149">
        <v>11864</v>
      </c>
      <c r="C2515" s="150" t="s">
        <v>2728</v>
      </c>
      <c r="D2515" s="147">
        <v>137431</v>
      </c>
    </row>
    <row r="2516" spans="2:4" x14ac:dyDescent="0.25">
      <c r="B2516" s="149">
        <v>11865</v>
      </c>
      <c r="C2516" s="150" t="s">
        <v>2729</v>
      </c>
      <c r="D2516" s="147">
        <v>19814</v>
      </c>
    </row>
    <row r="2517" spans="2:4" x14ac:dyDescent="0.25">
      <c r="B2517" s="149">
        <v>11866</v>
      </c>
      <c r="C2517" s="150" t="s">
        <v>2730</v>
      </c>
      <c r="D2517" s="147">
        <v>9750</v>
      </c>
    </row>
    <row r="2518" spans="2:4" x14ac:dyDescent="0.25">
      <c r="B2518" s="149">
        <v>11869</v>
      </c>
      <c r="C2518" s="150" t="s">
        <v>2731</v>
      </c>
      <c r="D2518" s="147">
        <v>1053521</v>
      </c>
    </row>
    <row r="2519" spans="2:4" x14ac:dyDescent="0.25">
      <c r="B2519" s="149">
        <v>11870</v>
      </c>
      <c r="C2519" s="150" t="s">
        <v>2732</v>
      </c>
      <c r="D2519" s="147">
        <v>1897</v>
      </c>
    </row>
    <row r="2520" spans="2:4" x14ac:dyDescent="0.25">
      <c r="B2520" s="149">
        <v>11871</v>
      </c>
      <c r="C2520" s="150" t="s">
        <v>2733</v>
      </c>
      <c r="D2520" s="147">
        <v>61880</v>
      </c>
    </row>
    <row r="2521" spans="2:4" x14ac:dyDescent="0.25">
      <c r="B2521" s="149">
        <v>11872</v>
      </c>
      <c r="C2521" s="150" t="s">
        <v>2734</v>
      </c>
      <c r="D2521" s="147">
        <v>185000</v>
      </c>
    </row>
    <row r="2522" spans="2:4" x14ac:dyDescent="0.25">
      <c r="B2522" s="149">
        <v>11873</v>
      </c>
      <c r="C2522" s="150" t="s">
        <v>2735</v>
      </c>
      <c r="D2522" s="147">
        <v>4977488</v>
      </c>
    </row>
    <row r="2523" spans="2:4" x14ac:dyDescent="0.25">
      <c r="B2523" s="149">
        <v>11874</v>
      </c>
      <c r="C2523" s="150" t="s">
        <v>2736</v>
      </c>
      <c r="D2523" s="147">
        <v>500780</v>
      </c>
    </row>
    <row r="2524" spans="2:4" x14ac:dyDescent="0.25">
      <c r="B2524" s="149">
        <v>11875</v>
      </c>
      <c r="C2524" s="150" t="s">
        <v>2737</v>
      </c>
      <c r="D2524" s="147">
        <v>4977488</v>
      </c>
    </row>
    <row r="2525" spans="2:4" x14ac:dyDescent="0.25">
      <c r="B2525" s="149">
        <v>11876</v>
      </c>
      <c r="C2525" s="150" t="s">
        <v>2738</v>
      </c>
      <c r="D2525" s="147">
        <v>452200</v>
      </c>
    </row>
    <row r="2526" spans="2:4" x14ac:dyDescent="0.25">
      <c r="B2526" s="149">
        <v>11877</v>
      </c>
      <c r="C2526" s="150" t="s">
        <v>2739</v>
      </c>
      <c r="D2526" s="147">
        <v>142800</v>
      </c>
    </row>
    <row r="2527" spans="2:4" x14ac:dyDescent="0.25">
      <c r="B2527" s="149">
        <v>11878</v>
      </c>
      <c r="C2527" s="150" t="s">
        <v>2740</v>
      </c>
      <c r="D2527" s="147">
        <v>452200</v>
      </c>
    </row>
    <row r="2528" spans="2:4" x14ac:dyDescent="0.25">
      <c r="B2528" s="149">
        <v>11879</v>
      </c>
      <c r="C2528" s="150" t="s">
        <v>2741</v>
      </c>
      <c r="D2528" s="147">
        <v>102209</v>
      </c>
    </row>
    <row r="2529" spans="2:4" x14ac:dyDescent="0.25">
      <c r="B2529" s="149">
        <v>11880</v>
      </c>
      <c r="C2529" s="150" t="s">
        <v>2742</v>
      </c>
      <c r="D2529" s="147">
        <v>41888</v>
      </c>
    </row>
    <row r="2530" spans="2:4" x14ac:dyDescent="0.25">
      <c r="B2530" s="149">
        <v>11881</v>
      </c>
      <c r="C2530" s="150" t="s">
        <v>2743</v>
      </c>
      <c r="D2530" s="147">
        <v>75711</v>
      </c>
    </row>
    <row r="2531" spans="2:4" x14ac:dyDescent="0.25">
      <c r="B2531" s="149">
        <v>11882</v>
      </c>
      <c r="C2531" s="150" t="s">
        <v>2744</v>
      </c>
      <c r="D2531" s="147">
        <v>94000</v>
      </c>
    </row>
    <row r="2532" spans="2:4" x14ac:dyDescent="0.25">
      <c r="B2532" s="149">
        <v>11883</v>
      </c>
      <c r="C2532" s="150" t="s">
        <v>2745</v>
      </c>
      <c r="D2532" s="147">
        <v>110000</v>
      </c>
    </row>
    <row r="2533" spans="2:4" x14ac:dyDescent="0.25">
      <c r="B2533" s="149">
        <v>11885</v>
      </c>
      <c r="C2533" s="150" t="s">
        <v>2746</v>
      </c>
      <c r="D2533" s="147">
        <v>72464</v>
      </c>
    </row>
    <row r="2534" spans="2:4" x14ac:dyDescent="0.25">
      <c r="B2534" s="149">
        <v>11886</v>
      </c>
      <c r="C2534" s="150" t="s">
        <v>2747</v>
      </c>
      <c r="D2534" s="147">
        <v>191722</v>
      </c>
    </row>
    <row r="2535" spans="2:4" x14ac:dyDescent="0.25">
      <c r="B2535" s="149">
        <v>11887</v>
      </c>
      <c r="C2535" s="150" t="s">
        <v>2748</v>
      </c>
      <c r="D2535" s="147">
        <v>320032</v>
      </c>
    </row>
    <row r="2536" spans="2:4" x14ac:dyDescent="0.25">
      <c r="B2536" s="149">
        <v>11888</v>
      </c>
      <c r="C2536" s="150" t="s">
        <v>2749</v>
      </c>
      <c r="D2536" s="147">
        <v>589050</v>
      </c>
    </row>
    <row r="2537" spans="2:4" x14ac:dyDescent="0.25">
      <c r="B2537" s="149">
        <v>11889</v>
      </c>
      <c r="C2537" s="150" t="s">
        <v>2750</v>
      </c>
      <c r="D2537" s="147">
        <v>497569</v>
      </c>
    </row>
    <row r="2538" spans="2:4" x14ac:dyDescent="0.25">
      <c r="B2538" s="149">
        <v>11890</v>
      </c>
      <c r="C2538" s="150" t="s">
        <v>2751</v>
      </c>
      <c r="D2538" s="147">
        <v>580827</v>
      </c>
    </row>
    <row r="2539" spans="2:4" x14ac:dyDescent="0.25">
      <c r="B2539" s="149">
        <v>11891</v>
      </c>
      <c r="C2539" s="150" t="s">
        <v>2752</v>
      </c>
      <c r="D2539" s="147">
        <v>644439</v>
      </c>
    </row>
    <row r="2540" spans="2:4" x14ac:dyDescent="0.25">
      <c r="B2540" s="149">
        <v>11893</v>
      </c>
      <c r="C2540" s="150" t="s">
        <v>2753</v>
      </c>
      <c r="D2540" s="147">
        <v>559</v>
      </c>
    </row>
    <row r="2541" spans="2:4" x14ac:dyDescent="0.25">
      <c r="B2541" s="149">
        <v>11894</v>
      </c>
      <c r="C2541" s="150" t="s">
        <v>2754</v>
      </c>
      <c r="D2541" s="147">
        <v>287980</v>
      </c>
    </row>
    <row r="2542" spans="2:4" x14ac:dyDescent="0.25">
      <c r="B2542" s="149">
        <v>11895</v>
      </c>
      <c r="C2542" s="150" t="s">
        <v>2755</v>
      </c>
      <c r="D2542" s="147">
        <v>445250</v>
      </c>
    </row>
    <row r="2543" spans="2:4" x14ac:dyDescent="0.25">
      <c r="B2543" s="149">
        <v>11896</v>
      </c>
      <c r="C2543" s="150" t="s">
        <v>2756</v>
      </c>
      <c r="D2543" s="147">
        <v>63900</v>
      </c>
    </row>
    <row r="2544" spans="2:4" x14ac:dyDescent="0.25">
      <c r="B2544" s="149">
        <v>11897</v>
      </c>
      <c r="C2544" s="150" t="s">
        <v>2757</v>
      </c>
      <c r="D2544" s="147">
        <v>14117</v>
      </c>
    </row>
    <row r="2545" spans="2:4" x14ac:dyDescent="0.25">
      <c r="B2545" s="149">
        <v>11898</v>
      </c>
      <c r="C2545" s="150" t="s">
        <v>2758</v>
      </c>
      <c r="D2545" s="147">
        <v>8583</v>
      </c>
    </row>
    <row r="2546" spans="2:4" x14ac:dyDescent="0.25">
      <c r="B2546" s="149">
        <v>11899</v>
      </c>
      <c r="C2546" s="150" t="s">
        <v>2759</v>
      </c>
      <c r="D2546" s="147">
        <v>3470</v>
      </c>
    </row>
    <row r="2547" spans="2:4" x14ac:dyDescent="0.25">
      <c r="B2547" s="149">
        <v>11901</v>
      </c>
      <c r="C2547" s="150" t="s">
        <v>2760</v>
      </c>
      <c r="D2547" s="147">
        <v>2737000</v>
      </c>
    </row>
    <row r="2548" spans="2:4" x14ac:dyDescent="0.25">
      <c r="B2548" s="149">
        <v>11902</v>
      </c>
      <c r="C2548" s="150" t="s">
        <v>2761</v>
      </c>
      <c r="D2548" s="147">
        <v>4390</v>
      </c>
    </row>
    <row r="2549" spans="2:4" x14ac:dyDescent="0.25">
      <c r="B2549" s="149">
        <v>11903</v>
      </c>
      <c r="C2549" s="150" t="s">
        <v>2762</v>
      </c>
      <c r="D2549" s="147">
        <v>1395</v>
      </c>
    </row>
    <row r="2550" spans="2:4" x14ac:dyDescent="0.25">
      <c r="B2550" s="149">
        <v>11904</v>
      </c>
      <c r="C2550" s="150" t="s">
        <v>2763</v>
      </c>
      <c r="D2550" s="147">
        <v>2059</v>
      </c>
    </row>
    <row r="2551" spans="2:4" x14ac:dyDescent="0.25">
      <c r="B2551" s="149">
        <v>11905</v>
      </c>
      <c r="C2551" s="150" t="s">
        <v>2764</v>
      </c>
      <c r="D2551" s="147">
        <v>1630</v>
      </c>
    </row>
    <row r="2552" spans="2:4" x14ac:dyDescent="0.25">
      <c r="B2552" s="149">
        <v>11906</v>
      </c>
      <c r="C2552" s="150" t="s">
        <v>2765</v>
      </c>
      <c r="D2552" s="147">
        <v>2548</v>
      </c>
    </row>
    <row r="2553" spans="2:4" x14ac:dyDescent="0.25">
      <c r="B2553" s="149">
        <v>11907</v>
      </c>
      <c r="C2553" s="150" t="s">
        <v>2766</v>
      </c>
      <c r="D2553" s="147">
        <v>4035</v>
      </c>
    </row>
    <row r="2554" spans="2:4" x14ac:dyDescent="0.25">
      <c r="B2554" s="149">
        <v>11908</v>
      </c>
      <c r="C2554" s="150" t="s">
        <v>2767</v>
      </c>
      <c r="D2554" s="147">
        <v>3996</v>
      </c>
    </row>
    <row r="2555" spans="2:4" x14ac:dyDescent="0.25">
      <c r="B2555" s="149">
        <v>11909</v>
      </c>
      <c r="C2555" s="150" t="s">
        <v>2768</v>
      </c>
      <c r="D2555" s="147">
        <v>2181</v>
      </c>
    </row>
    <row r="2556" spans="2:4" x14ac:dyDescent="0.25">
      <c r="B2556" s="149">
        <v>11910</v>
      </c>
      <c r="C2556" s="150" t="s">
        <v>2769</v>
      </c>
      <c r="D2556" s="147">
        <v>1303</v>
      </c>
    </row>
    <row r="2557" spans="2:4" x14ac:dyDescent="0.25">
      <c r="B2557" s="149">
        <v>11911</v>
      </c>
      <c r="C2557" s="150" t="s">
        <v>2770</v>
      </c>
      <c r="D2557" s="147">
        <v>3278</v>
      </c>
    </row>
    <row r="2558" spans="2:4" x14ac:dyDescent="0.25">
      <c r="B2558" s="149">
        <v>11912</v>
      </c>
      <c r="C2558" s="150" t="s">
        <v>2771</v>
      </c>
      <c r="D2558" s="147">
        <v>2199</v>
      </c>
    </row>
    <row r="2559" spans="2:4" x14ac:dyDescent="0.25">
      <c r="B2559" s="149">
        <v>11913</v>
      </c>
      <c r="C2559" s="150" t="s">
        <v>2772</v>
      </c>
      <c r="D2559" s="147">
        <v>1523</v>
      </c>
    </row>
    <row r="2560" spans="2:4" x14ac:dyDescent="0.25">
      <c r="B2560" s="149">
        <v>11914</v>
      </c>
      <c r="C2560" s="150" t="s">
        <v>2773</v>
      </c>
      <c r="D2560" s="147">
        <v>8435</v>
      </c>
    </row>
    <row r="2561" spans="2:4" x14ac:dyDescent="0.25">
      <c r="B2561" s="149">
        <v>11915</v>
      </c>
      <c r="C2561" s="150" t="s">
        <v>2774</v>
      </c>
      <c r="D2561" s="147">
        <v>31731</v>
      </c>
    </row>
    <row r="2562" spans="2:4" x14ac:dyDescent="0.25">
      <c r="B2562" s="149">
        <v>11916</v>
      </c>
      <c r="C2562" s="150" t="s">
        <v>2775</v>
      </c>
      <c r="D2562" s="147">
        <v>104230</v>
      </c>
    </row>
    <row r="2563" spans="2:4" x14ac:dyDescent="0.25">
      <c r="B2563" s="149">
        <v>11917</v>
      </c>
      <c r="C2563" s="150" t="s">
        <v>2776</v>
      </c>
      <c r="D2563" s="147">
        <v>70210</v>
      </c>
    </row>
    <row r="2564" spans="2:4" x14ac:dyDescent="0.25">
      <c r="B2564" s="149">
        <v>11918</v>
      </c>
      <c r="C2564" s="150" t="s">
        <v>2777</v>
      </c>
      <c r="D2564" s="147">
        <v>9007</v>
      </c>
    </row>
    <row r="2565" spans="2:4" x14ac:dyDescent="0.25">
      <c r="B2565" s="149">
        <v>11919</v>
      </c>
      <c r="C2565" s="150" t="s">
        <v>2778</v>
      </c>
      <c r="D2565" s="147">
        <v>45000</v>
      </c>
    </row>
    <row r="2566" spans="2:4" x14ac:dyDescent="0.25">
      <c r="B2566" s="149">
        <v>11920</v>
      </c>
      <c r="C2566" s="150" t="s">
        <v>2779</v>
      </c>
      <c r="D2566" s="147">
        <v>139500</v>
      </c>
    </row>
    <row r="2567" spans="2:4" x14ac:dyDescent="0.25">
      <c r="B2567" s="149">
        <v>11921</v>
      </c>
      <c r="C2567" s="150" t="s">
        <v>2780</v>
      </c>
      <c r="D2567" s="147">
        <v>3000</v>
      </c>
    </row>
    <row r="2568" spans="2:4" x14ac:dyDescent="0.25">
      <c r="B2568" s="149">
        <v>11922</v>
      </c>
      <c r="C2568" s="150" t="s">
        <v>2781</v>
      </c>
      <c r="D2568" s="147">
        <v>120000</v>
      </c>
    </row>
    <row r="2569" spans="2:4" x14ac:dyDescent="0.25">
      <c r="B2569" s="149">
        <v>11923</v>
      </c>
      <c r="C2569" s="150" t="s">
        <v>2782</v>
      </c>
      <c r="D2569" s="147">
        <v>8200</v>
      </c>
    </row>
    <row r="2570" spans="2:4" x14ac:dyDescent="0.25">
      <c r="B2570" s="149">
        <v>11924</v>
      </c>
      <c r="C2570" s="150" t="s">
        <v>2783</v>
      </c>
      <c r="D2570" s="147">
        <v>132000</v>
      </c>
    </row>
    <row r="2571" spans="2:4" x14ac:dyDescent="0.25">
      <c r="B2571" s="149">
        <v>11925</v>
      </c>
      <c r="C2571" s="150" t="s">
        <v>2784</v>
      </c>
      <c r="D2571" s="147">
        <v>155391</v>
      </c>
    </row>
    <row r="2572" spans="2:4" x14ac:dyDescent="0.25">
      <c r="B2572" s="149">
        <v>11926</v>
      </c>
      <c r="C2572" s="150" t="s">
        <v>2785</v>
      </c>
      <c r="D2572" s="147">
        <v>430780</v>
      </c>
    </row>
    <row r="2573" spans="2:4" x14ac:dyDescent="0.25">
      <c r="B2573" s="149">
        <v>11927</v>
      </c>
      <c r="C2573" s="150" t="s">
        <v>2786</v>
      </c>
      <c r="D2573" s="147">
        <v>256265</v>
      </c>
    </row>
    <row r="2574" spans="2:4" x14ac:dyDescent="0.25">
      <c r="B2574" s="149">
        <v>11928</v>
      </c>
      <c r="C2574" s="150" t="s">
        <v>2787</v>
      </c>
      <c r="D2574" s="147">
        <v>538594</v>
      </c>
    </row>
    <row r="2575" spans="2:4" x14ac:dyDescent="0.25">
      <c r="B2575" s="149">
        <v>11929</v>
      </c>
      <c r="C2575" s="150" t="s">
        <v>2788</v>
      </c>
      <c r="D2575" s="147">
        <v>430780</v>
      </c>
    </row>
    <row r="2576" spans="2:4" x14ac:dyDescent="0.25">
      <c r="B2576" s="149">
        <v>11930</v>
      </c>
      <c r="C2576" s="150" t="s">
        <v>2789</v>
      </c>
      <c r="D2576" s="147">
        <v>383689</v>
      </c>
    </row>
    <row r="2577" spans="2:4" x14ac:dyDescent="0.25">
      <c r="B2577" s="149">
        <v>11932</v>
      </c>
      <c r="C2577" s="150" t="s">
        <v>2790</v>
      </c>
      <c r="D2577" s="147">
        <v>2478420</v>
      </c>
    </row>
    <row r="2578" spans="2:4" x14ac:dyDescent="0.25">
      <c r="B2578" s="149">
        <v>11933</v>
      </c>
      <c r="C2578" s="150" t="s">
        <v>2791</v>
      </c>
      <c r="D2578" s="147">
        <v>64842</v>
      </c>
    </row>
    <row r="2579" spans="2:4" x14ac:dyDescent="0.25">
      <c r="B2579" s="149">
        <v>11934</v>
      </c>
      <c r="C2579" s="150" t="s">
        <v>2792</v>
      </c>
      <c r="D2579" s="147">
        <v>17958</v>
      </c>
    </row>
    <row r="2580" spans="2:4" x14ac:dyDescent="0.25">
      <c r="B2580" s="149">
        <v>11935</v>
      </c>
      <c r="C2580" s="150" t="s">
        <v>2793</v>
      </c>
      <c r="D2580" s="147">
        <v>2122544</v>
      </c>
    </row>
    <row r="2581" spans="2:4" x14ac:dyDescent="0.25">
      <c r="B2581" s="149">
        <v>11936</v>
      </c>
      <c r="C2581" s="150" t="s">
        <v>2794</v>
      </c>
      <c r="D2581" s="147">
        <v>21203709</v>
      </c>
    </row>
    <row r="2582" spans="2:4" x14ac:dyDescent="0.25">
      <c r="B2582" s="149">
        <v>11938</v>
      </c>
      <c r="C2582" s="150" t="s">
        <v>2795</v>
      </c>
      <c r="D2582" s="147">
        <v>14119</v>
      </c>
    </row>
    <row r="2583" spans="2:4" x14ac:dyDescent="0.25">
      <c r="B2583" s="149">
        <v>11939</v>
      </c>
      <c r="C2583" s="150" t="s">
        <v>2796</v>
      </c>
      <c r="D2583" s="147">
        <v>4809</v>
      </c>
    </row>
    <row r="2584" spans="2:4" x14ac:dyDescent="0.25">
      <c r="B2584" s="149">
        <v>11940</v>
      </c>
      <c r="C2584" s="150" t="s">
        <v>2797</v>
      </c>
      <c r="D2584" s="147">
        <v>91135</v>
      </c>
    </row>
    <row r="2585" spans="2:4" x14ac:dyDescent="0.25">
      <c r="B2585" s="149">
        <v>11941</v>
      </c>
      <c r="C2585" s="150" t="s">
        <v>2798</v>
      </c>
      <c r="D2585" s="147">
        <v>1825</v>
      </c>
    </row>
    <row r="2586" spans="2:4" x14ac:dyDescent="0.25">
      <c r="B2586" s="149">
        <v>11942</v>
      </c>
      <c r="C2586" s="150" t="s">
        <v>2799</v>
      </c>
      <c r="D2586" s="147">
        <v>140420</v>
      </c>
    </row>
    <row r="2587" spans="2:4" x14ac:dyDescent="0.25">
      <c r="B2587" s="149">
        <v>11943</v>
      </c>
      <c r="C2587" s="150" t="s">
        <v>2800</v>
      </c>
      <c r="D2587" s="147">
        <v>95200</v>
      </c>
    </row>
    <row r="2588" spans="2:4" x14ac:dyDescent="0.25">
      <c r="B2588" s="149">
        <v>11944</v>
      </c>
      <c r="C2588" s="150" t="s">
        <v>2801</v>
      </c>
      <c r="D2588" s="147">
        <v>1756</v>
      </c>
    </row>
    <row r="2589" spans="2:4" x14ac:dyDescent="0.25">
      <c r="B2589" s="149">
        <v>11945</v>
      </c>
      <c r="C2589" s="150" t="s">
        <v>2802</v>
      </c>
      <c r="D2589" s="147">
        <v>3238</v>
      </c>
    </row>
    <row r="2590" spans="2:4" x14ac:dyDescent="0.25">
      <c r="B2590" s="149">
        <v>11946</v>
      </c>
      <c r="C2590" s="150" t="s">
        <v>2803</v>
      </c>
      <c r="D2590" s="147">
        <v>790</v>
      </c>
    </row>
    <row r="2591" spans="2:4" x14ac:dyDescent="0.25">
      <c r="B2591" s="149">
        <v>11947</v>
      </c>
      <c r="C2591" s="150" t="s">
        <v>2804</v>
      </c>
      <c r="D2591" s="147">
        <v>2464</v>
      </c>
    </row>
    <row r="2592" spans="2:4" x14ac:dyDescent="0.25">
      <c r="B2592" s="149">
        <v>11948</v>
      </c>
      <c r="C2592" s="150" t="s">
        <v>2805</v>
      </c>
      <c r="D2592" s="147">
        <v>5818</v>
      </c>
    </row>
    <row r="2593" spans="2:4" x14ac:dyDescent="0.25">
      <c r="B2593" s="149">
        <v>11949</v>
      </c>
      <c r="C2593" s="150" t="s">
        <v>2806</v>
      </c>
      <c r="D2593" s="147">
        <v>5818</v>
      </c>
    </row>
    <row r="2594" spans="2:4" x14ac:dyDescent="0.25">
      <c r="B2594" s="149">
        <v>11950</v>
      </c>
      <c r="C2594" s="150" t="s">
        <v>2807</v>
      </c>
      <c r="D2594" s="147">
        <v>8242</v>
      </c>
    </row>
    <row r="2595" spans="2:4" x14ac:dyDescent="0.25">
      <c r="B2595" s="149">
        <v>11951</v>
      </c>
      <c r="C2595" s="150" t="s">
        <v>2808</v>
      </c>
      <c r="D2595" s="147">
        <v>155890</v>
      </c>
    </row>
    <row r="2596" spans="2:4" x14ac:dyDescent="0.25">
      <c r="B2596" s="149">
        <v>11952</v>
      </c>
      <c r="C2596" s="150" t="s">
        <v>2809</v>
      </c>
      <c r="D2596" s="147">
        <v>172550</v>
      </c>
    </row>
    <row r="2597" spans="2:4" x14ac:dyDescent="0.25">
      <c r="B2597" s="149">
        <v>11953</v>
      </c>
      <c r="C2597" s="150" t="s">
        <v>2810</v>
      </c>
      <c r="D2597" s="147">
        <v>329749</v>
      </c>
    </row>
    <row r="2598" spans="2:4" x14ac:dyDescent="0.25">
      <c r="B2598" s="149">
        <v>11954</v>
      </c>
      <c r="C2598" s="150" t="s">
        <v>2811</v>
      </c>
      <c r="D2598" s="147">
        <v>143265</v>
      </c>
    </row>
    <row r="2599" spans="2:4" x14ac:dyDescent="0.25">
      <c r="B2599" s="149">
        <v>11955</v>
      </c>
      <c r="C2599" s="150" t="s">
        <v>2812</v>
      </c>
      <c r="D2599" s="147">
        <v>341056</v>
      </c>
    </row>
    <row r="2600" spans="2:4" x14ac:dyDescent="0.25">
      <c r="B2600" s="149">
        <v>11956</v>
      </c>
      <c r="C2600" s="150" t="s">
        <v>2813</v>
      </c>
      <c r="D2600" s="147">
        <v>50575</v>
      </c>
    </row>
    <row r="2601" spans="2:4" x14ac:dyDescent="0.25">
      <c r="B2601" s="149">
        <v>11957</v>
      </c>
      <c r="C2601" s="150" t="s">
        <v>2814</v>
      </c>
      <c r="D2601" s="147">
        <v>34500</v>
      </c>
    </row>
    <row r="2602" spans="2:4" x14ac:dyDescent="0.25">
      <c r="B2602" s="149">
        <v>11958</v>
      </c>
      <c r="C2602" s="150" t="s">
        <v>2815</v>
      </c>
      <c r="D2602" s="147">
        <v>239488</v>
      </c>
    </row>
    <row r="2603" spans="2:4" x14ac:dyDescent="0.25">
      <c r="B2603" s="149">
        <v>11960</v>
      </c>
      <c r="C2603" s="150" t="s">
        <v>2816</v>
      </c>
      <c r="D2603" s="147">
        <v>1773</v>
      </c>
    </row>
    <row r="2604" spans="2:4" x14ac:dyDescent="0.25">
      <c r="B2604" s="149">
        <v>11961</v>
      </c>
      <c r="C2604" s="150" t="s">
        <v>2817</v>
      </c>
      <c r="D2604" s="147">
        <v>950</v>
      </c>
    </row>
    <row r="2605" spans="2:4" x14ac:dyDescent="0.25">
      <c r="B2605" s="149">
        <v>11965</v>
      </c>
      <c r="C2605" s="150" t="s">
        <v>2818</v>
      </c>
      <c r="D2605" s="147">
        <v>28808100</v>
      </c>
    </row>
    <row r="2606" spans="2:4" x14ac:dyDescent="0.25">
      <c r="B2606" s="149">
        <v>11966</v>
      </c>
      <c r="C2606" s="150" t="s">
        <v>2819</v>
      </c>
      <c r="D2606" s="147">
        <v>549780</v>
      </c>
    </row>
    <row r="2607" spans="2:4" x14ac:dyDescent="0.25">
      <c r="B2607" s="149">
        <v>11967</v>
      </c>
      <c r="C2607" s="150" t="s">
        <v>2820</v>
      </c>
      <c r="D2607" s="147">
        <v>505750</v>
      </c>
    </row>
    <row r="2608" spans="2:4" x14ac:dyDescent="0.25">
      <c r="B2608" s="149">
        <v>11968</v>
      </c>
      <c r="C2608" s="150" t="s">
        <v>2821</v>
      </c>
      <c r="D2608" s="147">
        <v>80266</v>
      </c>
    </row>
    <row r="2609" spans="2:4" x14ac:dyDescent="0.25">
      <c r="B2609" s="149">
        <v>11969</v>
      </c>
      <c r="C2609" s="150" t="s">
        <v>2822</v>
      </c>
      <c r="D2609" s="147">
        <v>66640</v>
      </c>
    </row>
    <row r="2610" spans="2:4" x14ac:dyDescent="0.25">
      <c r="B2610" s="149">
        <v>11970</v>
      </c>
      <c r="C2610" s="150" t="s">
        <v>2823</v>
      </c>
      <c r="D2610" s="147">
        <v>6394</v>
      </c>
    </row>
    <row r="2611" spans="2:4" x14ac:dyDescent="0.25">
      <c r="B2611" s="149">
        <v>11972</v>
      </c>
      <c r="C2611" s="150" t="s">
        <v>2824</v>
      </c>
      <c r="D2611" s="147">
        <v>708883</v>
      </c>
    </row>
    <row r="2612" spans="2:4" x14ac:dyDescent="0.25">
      <c r="B2612" s="149">
        <v>11973</v>
      </c>
      <c r="C2612" s="150" t="s">
        <v>2825</v>
      </c>
      <c r="D2612" s="147">
        <v>280151</v>
      </c>
    </row>
    <row r="2613" spans="2:4" x14ac:dyDescent="0.25">
      <c r="B2613" s="149">
        <v>11974</v>
      </c>
      <c r="C2613" s="150" t="s">
        <v>2826</v>
      </c>
      <c r="D2613" s="147">
        <v>796835</v>
      </c>
    </row>
    <row r="2614" spans="2:4" x14ac:dyDescent="0.25">
      <c r="B2614" s="149">
        <v>11976</v>
      </c>
      <c r="C2614" s="150" t="s">
        <v>2827</v>
      </c>
      <c r="D2614" s="147">
        <v>10591000</v>
      </c>
    </row>
    <row r="2615" spans="2:4" x14ac:dyDescent="0.25">
      <c r="B2615" s="149">
        <v>11977</v>
      </c>
      <c r="C2615" s="150" t="s">
        <v>2828</v>
      </c>
      <c r="D2615" s="147">
        <v>59500</v>
      </c>
    </row>
    <row r="2616" spans="2:4" x14ac:dyDescent="0.25">
      <c r="B2616" s="149">
        <v>11978</v>
      </c>
      <c r="C2616" s="150" t="s">
        <v>2829</v>
      </c>
      <c r="D2616" s="147">
        <v>1696940</v>
      </c>
    </row>
    <row r="2617" spans="2:4" x14ac:dyDescent="0.25">
      <c r="B2617" s="149">
        <v>11979</v>
      </c>
      <c r="C2617" s="150" t="s">
        <v>2830</v>
      </c>
      <c r="D2617" s="147">
        <v>98770</v>
      </c>
    </row>
    <row r="2618" spans="2:4" x14ac:dyDescent="0.25">
      <c r="B2618" s="149">
        <v>11980</v>
      </c>
      <c r="C2618" s="150" t="s">
        <v>2831</v>
      </c>
      <c r="D2618" s="147">
        <v>38080</v>
      </c>
    </row>
    <row r="2619" spans="2:4" x14ac:dyDescent="0.25">
      <c r="B2619" s="149">
        <v>11981</v>
      </c>
      <c r="C2619" s="150" t="s">
        <v>2832</v>
      </c>
      <c r="D2619" s="147">
        <v>148000</v>
      </c>
    </row>
    <row r="2620" spans="2:4" x14ac:dyDescent="0.25">
      <c r="B2620" s="149">
        <v>11982</v>
      </c>
      <c r="C2620" s="150" t="s">
        <v>2833</v>
      </c>
      <c r="D2620" s="147">
        <v>205000</v>
      </c>
    </row>
    <row r="2621" spans="2:4" x14ac:dyDescent="0.25">
      <c r="B2621" s="149">
        <v>11983</v>
      </c>
      <c r="C2621" s="150" t="s">
        <v>2834</v>
      </c>
      <c r="D2621" s="147">
        <v>133500</v>
      </c>
    </row>
    <row r="2622" spans="2:4" x14ac:dyDescent="0.25">
      <c r="B2622" s="149">
        <v>11984</v>
      </c>
      <c r="C2622" s="150" t="s">
        <v>2835</v>
      </c>
      <c r="D2622" s="147">
        <v>4446</v>
      </c>
    </row>
    <row r="2623" spans="2:4" x14ac:dyDescent="0.25">
      <c r="B2623" s="149">
        <v>11986</v>
      </c>
      <c r="C2623" s="150" t="s">
        <v>2836</v>
      </c>
      <c r="D2623" s="147">
        <v>61895</v>
      </c>
    </row>
    <row r="2624" spans="2:4" x14ac:dyDescent="0.25">
      <c r="B2624" s="149">
        <v>11987</v>
      </c>
      <c r="C2624" s="150" t="s">
        <v>2837</v>
      </c>
      <c r="D2624" s="147">
        <v>132000</v>
      </c>
    </row>
    <row r="2625" spans="2:4" x14ac:dyDescent="0.25">
      <c r="B2625" s="149">
        <v>11988</v>
      </c>
      <c r="C2625" s="150" t="s">
        <v>2838</v>
      </c>
      <c r="D2625" s="147">
        <v>2063</v>
      </c>
    </row>
    <row r="2626" spans="2:4" x14ac:dyDescent="0.25">
      <c r="B2626" s="149">
        <v>11989</v>
      </c>
      <c r="C2626" s="150" t="s">
        <v>2839</v>
      </c>
      <c r="D2626" s="147">
        <v>4792</v>
      </c>
    </row>
    <row r="2627" spans="2:4" x14ac:dyDescent="0.25">
      <c r="B2627" s="149">
        <v>11990</v>
      </c>
      <c r="C2627" s="150" t="s">
        <v>2840</v>
      </c>
      <c r="D2627" s="147">
        <v>65000</v>
      </c>
    </row>
    <row r="2628" spans="2:4" x14ac:dyDescent="0.25">
      <c r="B2628" s="149">
        <v>11991</v>
      </c>
      <c r="C2628" s="150" t="s">
        <v>2841</v>
      </c>
      <c r="D2628" s="147">
        <v>423990</v>
      </c>
    </row>
    <row r="2629" spans="2:4" x14ac:dyDescent="0.25">
      <c r="B2629" s="149">
        <v>11992</v>
      </c>
      <c r="C2629" s="150" t="s">
        <v>2842</v>
      </c>
      <c r="D2629" s="147">
        <v>847980</v>
      </c>
    </row>
    <row r="2630" spans="2:4" x14ac:dyDescent="0.25">
      <c r="B2630" s="149">
        <v>11993</v>
      </c>
      <c r="C2630" s="150" t="s">
        <v>2843</v>
      </c>
      <c r="D2630" s="147">
        <v>5416</v>
      </c>
    </row>
    <row r="2631" spans="2:4" x14ac:dyDescent="0.25">
      <c r="B2631" s="149">
        <v>11994</v>
      </c>
      <c r="C2631" s="150" t="s">
        <v>2844</v>
      </c>
      <c r="D2631" s="147">
        <v>440634</v>
      </c>
    </row>
    <row r="2632" spans="2:4" x14ac:dyDescent="0.25">
      <c r="B2632" s="149">
        <v>11995</v>
      </c>
      <c r="C2632" s="150" t="s">
        <v>2845</v>
      </c>
      <c r="D2632" s="147">
        <v>176621</v>
      </c>
    </row>
    <row r="2633" spans="2:4" x14ac:dyDescent="0.25">
      <c r="B2633" s="149">
        <v>11996</v>
      </c>
      <c r="C2633" s="150" t="s">
        <v>2846</v>
      </c>
      <c r="D2633" s="147">
        <v>1163556</v>
      </c>
    </row>
    <row r="2634" spans="2:4" x14ac:dyDescent="0.25">
      <c r="B2634" s="149">
        <v>11997</v>
      </c>
      <c r="C2634" s="150" t="s">
        <v>2847</v>
      </c>
      <c r="D2634" s="147">
        <v>69020</v>
      </c>
    </row>
    <row r="2635" spans="2:4" x14ac:dyDescent="0.25">
      <c r="B2635" s="149">
        <v>11998</v>
      </c>
      <c r="C2635" s="150" t="s">
        <v>2848</v>
      </c>
      <c r="D2635" s="147">
        <v>77707</v>
      </c>
    </row>
    <row r="2636" spans="2:4" x14ac:dyDescent="0.25">
      <c r="B2636" s="149">
        <v>12002</v>
      </c>
      <c r="C2636" s="150" t="s">
        <v>2849</v>
      </c>
      <c r="D2636" s="147">
        <v>20200</v>
      </c>
    </row>
    <row r="2637" spans="2:4" x14ac:dyDescent="0.25">
      <c r="B2637" s="149">
        <v>12003</v>
      </c>
      <c r="C2637" s="150" t="s">
        <v>2850</v>
      </c>
      <c r="D2637" s="147">
        <v>5300</v>
      </c>
    </row>
    <row r="2638" spans="2:4" x14ac:dyDescent="0.25">
      <c r="B2638" s="149">
        <v>12004</v>
      </c>
      <c r="C2638" s="150" t="s">
        <v>2851</v>
      </c>
      <c r="D2638" s="147">
        <v>43650</v>
      </c>
    </row>
    <row r="2639" spans="2:4" x14ac:dyDescent="0.25">
      <c r="B2639" s="149">
        <v>12005</v>
      </c>
      <c r="C2639" s="150" t="s">
        <v>2852</v>
      </c>
      <c r="D2639" s="147">
        <v>82950</v>
      </c>
    </row>
    <row r="2640" spans="2:4" x14ac:dyDescent="0.25">
      <c r="B2640" s="149">
        <v>12006</v>
      </c>
      <c r="C2640" s="150" t="s">
        <v>2853</v>
      </c>
      <c r="D2640" s="147">
        <v>110000</v>
      </c>
    </row>
    <row r="2641" spans="2:4" x14ac:dyDescent="0.25">
      <c r="B2641" s="149">
        <v>12010</v>
      </c>
      <c r="C2641" s="150" t="s">
        <v>2854</v>
      </c>
      <c r="D2641" s="147">
        <v>20500</v>
      </c>
    </row>
    <row r="2642" spans="2:4" x14ac:dyDescent="0.25">
      <c r="B2642" s="149">
        <v>12011</v>
      </c>
      <c r="C2642" s="150" t="s">
        <v>2855</v>
      </c>
      <c r="D2642" s="147">
        <v>1050000</v>
      </c>
    </row>
    <row r="2643" spans="2:4" x14ac:dyDescent="0.25">
      <c r="B2643" s="149">
        <v>12015</v>
      </c>
      <c r="C2643" s="150" t="s">
        <v>2856</v>
      </c>
      <c r="D2643" s="147">
        <v>9368</v>
      </c>
    </row>
    <row r="2644" spans="2:4" x14ac:dyDescent="0.25">
      <c r="B2644" s="149">
        <v>12017</v>
      </c>
      <c r="C2644" s="150" t="s">
        <v>2857</v>
      </c>
      <c r="D2644" s="147">
        <v>149900</v>
      </c>
    </row>
    <row r="2645" spans="2:4" x14ac:dyDescent="0.25">
      <c r="B2645" s="149">
        <v>12019</v>
      </c>
      <c r="C2645" s="150" t="s">
        <v>2858</v>
      </c>
      <c r="D2645" s="147">
        <v>59417</v>
      </c>
    </row>
    <row r="2646" spans="2:4" x14ac:dyDescent="0.25">
      <c r="B2646" s="149">
        <v>12020</v>
      </c>
      <c r="C2646" s="150" t="s">
        <v>2859</v>
      </c>
      <c r="D2646" s="147">
        <v>23800</v>
      </c>
    </row>
    <row r="2647" spans="2:4" x14ac:dyDescent="0.25">
      <c r="B2647" s="149">
        <v>12021</v>
      </c>
      <c r="C2647" s="150" t="s">
        <v>2860</v>
      </c>
      <c r="D2647" s="147">
        <v>833</v>
      </c>
    </row>
    <row r="2648" spans="2:4" x14ac:dyDescent="0.25">
      <c r="B2648" s="149">
        <v>12022</v>
      </c>
      <c r="C2648" s="150" t="s">
        <v>2861</v>
      </c>
      <c r="D2648" s="147">
        <v>23205</v>
      </c>
    </row>
    <row r="2649" spans="2:4" x14ac:dyDescent="0.25">
      <c r="B2649" s="149">
        <v>12023</v>
      </c>
      <c r="C2649" s="150" t="s">
        <v>2862</v>
      </c>
      <c r="D2649" s="147">
        <v>43900</v>
      </c>
    </row>
    <row r="2650" spans="2:4" x14ac:dyDescent="0.25">
      <c r="B2650" s="149">
        <v>12024</v>
      </c>
      <c r="C2650" s="150" t="s">
        <v>2863</v>
      </c>
      <c r="D2650" s="147">
        <v>38000</v>
      </c>
    </row>
    <row r="2651" spans="2:4" x14ac:dyDescent="0.25">
      <c r="B2651" s="149">
        <v>12025</v>
      </c>
      <c r="C2651" s="150" t="s">
        <v>2864</v>
      </c>
      <c r="D2651" s="147">
        <v>9300</v>
      </c>
    </row>
    <row r="2652" spans="2:4" x14ac:dyDescent="0.25">
      <c r="B2652" s="149">
        <v>12026</v>
      </c>
      <c r="C2652" s="150" t="s">
        <v>2865</v>
      </c>
      <c r="D2652" s="147">
        <v>250</v>
      </c>
    </row>
    <row r="2653" spans="2:4" x14ac:dyDescent="0.25">
      <c r="B2653" s="149">
        <v>12027</v>
      </c>
      <c r="C2653" s="150" t="s">
        <v>2866</v>
      </c>
      <c r="D2653" s="147">
        <v>22000</v>
      </c>
    </row>
    <row r="2654" spans="2:4" x14ac:dyDescent="0.25">
      <c r="B2654" s="149">
        <v>12028</v>
      </c>
      <c r="C2654" s="150" t="s">
        <v>2867</v>
      </c>
      <c r="D2654" s="147">
        <v>1678</v>
      </c>
    </row>
    <row r="2655" spans="2:4" x14ac:dyDescent="0.25">
      <c r="B2655" s="149">
        <v>12029</v>
      </c>
      <c r="C2655" s="150" t="s">
        <v>2868</v>
      </c>
      <c r="D2655" s="147">
        <v>14000</v>
      </c>
    </row>
    <row r="2656" spans="2:4" x14ac:dyDescent="0.25">
      <c r="B2656" s="149">
        <v>12030</v>
      </c>
      <c r="C2656" s="150" t="s">
        <v>2869</v>
      </c>
      <c r="D2656" s="147">
        <v>76900</v>
      </c>
    </row>
    <row r="2657" spans="2:4" x14ac:dyDescent="0.25">
      <c r="B2657" s="149">
        <v>12031</v>
      </c>
      <c r="C2657" s="150" t="s">
        <v>2870</v>
      </c>
      <c r="D2657" s="147">
        <v>2800</v>
      </c>
    </row>
    <row r="2658" spans="2:4" x14ac:dyDescent="0.25">
      <c r="B2658" s="149">
        <v>12038</v>
      </c>
      <c r="C2658" s="150" t="s">
        <v>2871</v>
      </c>
      <c r="D2658" s="147">
        <v>45774</v>
      </c>
    </row>
    <row r="2659" spans="2:4" x14ac:dyDescent="0.25">
      <c r="B2659" s="149">
        <v>12039</v>
      </c>
      <c r="C2659" s="150" t="s">
        <v>2872</v>
      </c>
      <c r="D2659" s="147">
        <v>300</v>
      </c>
    </row>
    <row r="2660" spans="2:4" x14ac:dyDescent="0.25">
      <c r="B2660" s="149">
        <v>12040</v>
      </c>
      <c r="C2660" s="150" t="s">
        <v>2873</v>
      </c>
      <c r="D2660" s="147">
        <v>2263</v>
      </c>
    </row>
    <row r="2661" spans="2:4" x14ac:dyDescent="0.25">
      <c r="B2661" s="149">
        <v>12043</v>
      </c>
      <c r="C2661" s="150" t="s">
        <v>2874</v>
      </c>
      <c r="D2661" s="147">
        <v>2167648</v>
      </c>
    </row>
    <row r="2662" spans="2:4" x14ac:dyDescent="0.25">
      <c r="B2662" s="149">
        <v>12045</v>
      </c>
      <c r="C2662" s="150" t="s">
        <v>2875</v>
      </c>
      <c r="D2662" s="147">
        <v>1348</v>
      </c>
    </row>
    <row r="2663" spans="2:4" x14ac:dyDescent="0.25">
      <c r="B2663" s="149">
        <v>12046</v>
      </c>
      <c r="C2663" s="150" t="s">
        <v>2876</v>
      </c>
      <c r="D2663" s="147">
        <v>99900</v>
      </c>
    </row>
    <row r="2664" spans="2:4" x14ac:dyDescent="0.25">
      <c r="B2664" s="149">
        <v>12048</v>
      </c>
      <c r="C2664" s="150" t="s">
        <v>2877</v>
      </c>
      <c r="D2664" s="147">
        <v>13500</v>
      </c>
    </row>
    <row r="2665" spans="2:4" x14ac:dyDescent="0.25">
      <c r="B2665" s="149">
        <v>12049</v>
      </c>
      <c r="C2665" s="150" t="s">
        <v>2878</v>
      </c>
      <c r="D2665" s="147">
        <v>7500</v>
      </c>
    </row>
    <row r="2666" spans="2:4" x14ac:dyDescent="0.25">
      <c r="B2666" s="149">
        <v>12050</v>
      </c>
      <c r="C2666" s="150" t="s">
        <v>2879</v>
      </c>
      <c r="D2666" s="147">
        <v>422911</v>
      </c>
    </row>
    <row r="2667" spans="2:4" x14ac:dyDescent="0.25">
      <c r="B2667" s="149">
        <v>12051</v>
      </c>
      <c r="C2667" s="150" t="s">
        <v>2880</v>
      </c>
      <c r="D2667" s="147">
        <v>187300</v>
      </c>
    </row>
    <row r="2668" spans="2:4" x14ac:dyDescent="0.25">
      <c r="B2668" s="149">
        <v>12052</v>
      </c>
      <c r="C2668" s="150" t="s">
        <v>2881</v>
      </c>
      <c r="D2668" s="147">
        <v>195272</v>
      </c>
    </row>
    <row r="2669" spans="2:4" x14ac:dyDescent="0.25">
      <c r="B2669" s="149">
        <v>12053</v>
      </c>
      <c r="C2669" s="150" t="s">
        <v>2882</v>
      </c>
      <c r="D2669" s="147">
        <v>170295</v>
      </c>
    </row>
    <row r="2670" spans="2:4" x14ac:dyDescent="0.25">
      <c r="B2670" s="149">
        <v>12058</v>
      </c>
      <c r="C2670" s="150" t="s">
        <v>2883</v>
      </c>
      <c r="D2670" s="147">
        <v>5700</v>
      </c>
    </row>
    <row r="2671" spans="2:4" x14ac:dyDescent="0.25">
      <c r="B2671" s="149">
        <v>12059</v>
      </c>
      <c r="C2671" s="150" t="s">
        <v>2884</v>
      </c>
      <c r="D2671" s="147">
        <v>353944</v>
      </c>
    </row>
    <row r="2672" spans="2:4" x14ac:dyDescent="0.25">
      <c r="B2672" s="149">
        <v>12090</v>
      </c>
      <c r="C2672" s="150" t="s">
        <v>2885</v>
      </c>
      <c r="D2672" s="147">
        <v>133499</v>
      </c>
    </row>
    <row r="2673" spans="2:4" x14ac:dyDescent="0.25">
      <c r="B2673" s="149">
        <v>12091</v>
      </c>
      <c r="C2673" s="150" t="s">
        <v>2886</v>
      </c>
      <c r="D2673" s="147">
        <v>8925</v>
      </c>
    </row>
    <row r="2674" spans="2:4" x14ac:dyDescent="0.25">
      <c r="B2674" s="149">
        <v>12092</v>
      </c>
      <c r="C2674" s="150" t="s">
        <v>2887</v>
      </c>
      <c r="D2674" s="147">
        <v>13804</v>
      </c>
    </row>
    <row r="2675" spans="2:4" x14ac:dyDescent="0.25">
      <c r="B2675" s="149">
        <v>12093</v>
      </c>
      <c r="C2675" s="150" t="s">
        <v>2888</v>
      </c>
      <c r="D2675" s="147">
        <v>19040</v>
      </c>
    </row>
    <row r="2676" spans="2:4" x14ac:dyDescent="0.25">
      <c r="B2676" s="149">
        <v>12094</v>
      </c>
      <c r="C2676" s="150" t="s">
        <v>2889</v>
      </c>
      <c r="D2676" s="147">
        <v>23324</v>
      </c>
    </row>
    <row r="2677" spans="2:4" x14ac:dyDescent="0.25">
      <c r="B2677" s="149">
        <v>12095</v>
      </c>
      <c r="C2677" s="150" t="s">
        <v>2890</v>
      </c>
      <c r="D2677" s="147">
        <v>9044</v>
      </c>
    </row>
    <row r="2678" spans="2:4" x14ac:dyDescent="0.25">
      <c r="B2678" s="149">
        <v>12096</v>
      </c>
      <c r="C2678" s="150" t="s">
        <v>2891</v>
      </c>
      <c r="D2678" s="147">
        <v>19214</v>
      </c>
    </row>
    <row r="2679" spans="2:4" x14ac:dyDescent="0.25">
      <c r="B2679" s="149">
        <v>12097</v>
      </c>
      <c r="C2679" s="150" t="s">
        <v>2892</v>
      </c>
      <c r="D2679" s="147">
        <v>26963</v>
      </c>
    </row>
    <row r="2680" spans="2:4" x14ac:dyDescent="0.25">
      <c r="B2680" s="149">
        <v>12098</v>
      </c>
      <c r="C2680" s="150" t="s">
        <v>2893</v>
      </c>
      <c r="D2680" s="147">
        <v>32683</v>
      </c>
    </row>
    <row r="2681" spans="2:4" x14ac:dyDescent="0.25">
      <c r="B2681" s="149">
        <v>12225</v>
      </c>
      <c r="C2681" s="150" t="s">
        <v>2894</v>
      </c>
      <c r="D2681" s="147">
        <v>421755</v>
      </c>
    </row>
    <row r="2682" spans="2:4" x14ac:dyDescent="0.25">
      <c r="B2682" s="149">
        <v>12226</v>
      </c>
      <c r="C2682" s="150" t="s">
        <v>2895</v>
      </c>
      <c r="D2682" s="147">
        <v>1594172</v>
      </c>
    </row>
    <row r="2683" spans="2:4" x14ac:dyDescent="0.25">
      <c r="B2683" s="149">
        <v>12227</v>
      </c>
      <c r="C2683" s="150" t="s">
        <v>2896</v>
      </c>
      <c r="D2683" s="147">
        <v>472905</v>
      </c>
    </row>
    <row r="2684" spans="2:4" x14ac:dyDescent="0.25">
      <c r="B2684" s="149">
        <v>12228</v>
      </c>
      <c r="C2684" s="150" t="s">
        <v>2897</v>
      </c>
      <c r="D2684" s="147">
        <v>391246</v>
      </c>
    </row>
    <row r="2685" spans="2:4" x14ac:dyDescent="0.25">
      <c r="B2685" s="149">
        <v>12229</v>
      </c>
      <c r="C2685" s="150" t="s">
        <v>2898</v>
      </c>
      <c r="D2685" s="147">
        <v>412070</v>
      </c>
    </row>
    <row r="2686" spans="2:4" x14ac:dyDescent="0.25">
      <c r="B2686" s="149">
        <v>12234</v>
      </c>
      <c r="C2686" s="150" t="s">
        <v>2899</v>
      </c>
      <c r="D2686" s="147">
        <v>1153</v>
      </c>
    </row>
    <row r="2687" spans="2:4" x14ac:dyDescent="0.25">
      <c r="B2687" s="149">
        <v>12235</v>
      </c>
      <c r="C2687" s="150" t="s">
        <v>2900</v>
      </c>
      <c r="D2687" s="147">
        <v>34505</v>
      </c>
    </row>
    <row r="2688" spans="2:4" x14ac:dyDescent="0.25">
      <c r="B2688" s="149">
        <v>12236</v>
      </c>
      <c r="C2688" s="150" t="s">
        <v>2901</v>
      </c>
      <c r="D2688" s="147">
        <v>124300</v>
      </c>
    </row>
    <row r="2689" spans="2:4" x14ac:dyDescent="0.25">
      <c r="B2689" s="149">
        <v>12237</v>
      </c>
      <c r="C2689" s="150" t="s">
        <v>2902</v>
      </c>
      <c r="D2689" s="147">
        <v>115000</v>
      </c>
    </row>
    <row r="2690" spans="2:4" x14ac:dyDescent="0.25">
      <c r="B2690" s="149">
        <v>12238</v>
      </c>
      <c r="C2690" s="150" t="s">
        <v>2903</v>
      </c>
      <c r="D2690" s="147">
        <v>120000</v>
      </c>
    </row>
    <row r="2691" spans="2:4" x14ac:dyDescent="0.25">
      <c r="B2691" s="149">
        <v>12239</v>
      </c>
      <c r="C2691" s="150" t="s">
        <v>2904</v>
      </c>
      <c r="D2691" s="147">
        <v>53550</v>
      </c>
    </row>
    <row r="2692" spans="2:4" x14ac:dyDescent="0.25">
      <c r="B2692" s="149">
        <v>12240</v>
      </c>
      <c r="C2692" s="150" t="s">
        <v>2905</v>
      </c>
      <c r="D2692" s="147">
        <v>38080</v>
      </c>
    </row>
    <row r="2693" spans="2:4" x14ac:dyDescent="0.25">
      <c r="B2693" s="149">
        <v>12241</v>
      </c>
      <c r="C2693" s="150" t="s">
        <v>2906</v>
      </c>
      <c r="D2693" s="147">
        <v>38080</v>
      </c>
    </row>
    <row r="2694" spans="2:4" x14ac:dyDescent="0.25">
      <c r="B2694" s="149">
        <v>12242</v>
      </c>
      <c r="C2694" s="150" t="s">
        <v>2907</v>
      </c>
      <c r="D2694" s="147">
        <v>10115</v>
      </c>
    </row>
    <row r="2695" spans="2:4" x14ac:dyDescent="0.25">
      <c r="B2695" s="149">
        <v>12243</v>
      </c>
      <c r="C2695" s="150" t="s">
        <v>2908</v>
      </c>
      <c r="D2695" s="147">
        <v>38080</v>
      </c>
    </row>
    <row r="2696" spans="2:4" x14ac:dyDescent="0.25">
      <c r="B2696" s="149">
        <v>12244</v>
      </c>
      <c r="C2696" s="150" t="s">
        <v>2909</v>
      </c>
      <c r="D2696" s="147">
        <v>7000</v>
      </c>
    </row>
    <row r="2697" spans="2:4" x14ac:dyDescent="0.25">
      <c r="B2697" s="149">
        <v>12245</v>
      </c>
      <c r="C2697" s="150" t="s">
        <v>2910</v>
      </c>
      <c r="D2697" s="147">
        <v>73780</v>
      </c>
    </row>
    <row r="2698" spans="2:4" x14ac:dyDescent="0.25">
      <c r="B2698" s="149">
        <v>12246</v>
      </c>
      <c r="C2698" s="150" t="s">
        <v>2911</v>
      </c>
      <c r="D2698" s="147">
        <v>65450</v>
      </c>
    </row>
    <row r="2699" spans="2:4" x14ac:dyDescent="0.25">
      <c r="B2699" s="149">
        <v>12247</v>
      </c>
      <c r="C2699" s="150" t="s">
        <v>2912</v>
      </c>
      <c r="D2699" s="147">
        <v>49980</v>
      </c>
    </row>
    <row r="2700" spans="2:4" x14ac:dyDescent="0.25">
      <c r="B2700" s="149">
        <v>12248</v>
      </c>
      <c r="C2700" s="150" t="s">
        <v>2913</v>
      </c>
      <c r="D2700" s="147">
        <v>49980</v>
      </c>
    </row>
    <row r="2701" spans="2:4" x14ac:dyDescent="0.25">
      <c r="B2701" s="149">
        <v>12249</v>
      </c>
      <c r="C2701" s="150" t="s">
        <v>2914</v>
      </c>
      <c r="D2701" s="147">
        <v>1675</v>
      </c>
    </row>
    <row r="2702" spans="2:4" x14ac:dyDescent="0.25">
      <c r="B2702" s="149">
        <v>12250</v>
      </c>
      <c r="C2702" s="150" t="s">
        <v>2915</v>
      </c>
      <c r="D2702" s="147">
        <v>445655</v>
      </c>
    </row>
    <row r="2703" spans="2:4" x14ac:dyDescent="0.25">
      <c r="B2703" s="149">
        <v>12251</v>
      </c>
      <c r="C2703" s="150" t="s">
        <v>2916</v>
      </c>
      <c r="D2703" s="147">
        <v>456960</v>
      </c>
    </row>
    <row r="2704" spans="2:4" x14ac:dyDescent="0.25">
      <c r="B2704" s="149">
        <v>12252</v>
      </c>
      <c r="C2704" s="150" t="s">
        <v>2917</v>
      </c>
      <c r="D2704" s="147">
        <v>500990</v>
      </c>
    </row>
    <row r="2705" spans="2:4" x14ac:dyDescent="0.25">
      <c r="B2705" s="149">
        <v>12253</v>
      </c>
      <c r="C2705" s="150" t="s">
        <v>2918</v>
      </c>
      <c r="D2705" s="147">
        <v>146370</v>
      </c>
    </row>
    <row r="2706" spans="2:4" x14ac:dyDescent="0.25">
      <c r="B2706" s="149">
        <v>12254</v>
      </c>
      <c r="C2706" s="150" t="s">
        <v>2919</v>
      </c>
      <c r="D2706" s="147">
        <v>148750</v>
      </c>
    </row>
    <row r="2707" spans="2:4" x14ac:dyDescent="0.25">
      <c r="B2707" s="149">
        <v>12255</v>
      </c>
      <c r="C2707" s="150" t="s">
        <v>2920</v>
      </c>
      <c r="D2707" s="147">
        <v>194208</v>
      </c>
    </row>
    <row r="2708" spans="2:4" x14ac:dyDescent="0.25">
      <c r="B2708" s="149">
        <v>12256</v>
      </c>
      <c r="C2708" s="150" t="s">
        <v>2921</v>
      </c>
      <c r="D2708" s="147">
        <v>191388</v>
      </c>
    </row>
    <row r="2709" spans="2:4" x14ac:dyDescent="0.25">
      <c r="B2709" s="149">
        <v>12257</v>
      </c>
      <c r="C2709" s="150" t="s">
        <v>2922</v>
      </c>
      <c r="D2709" s="147">
        <v>69000</v>
      </c>
    </row>
    <row r="2710" spans="2:4" x14ac:dyDescent="0.25">
      <c r="B2710" s="149">
        <v>12258</v>
      </c>
      <c r="C2710" s="150" t="s">
        <v>2923</v>
      </c>
      <c r="D2710" s="147">
        <v>909000</v>
      </c>
    </row>
    <row r="2711" spans="2:4" x14ac:dyDescent="0.25">
      <c r="B2711" s="149">
        <v>12259</v>
      </c>
      <c r="C2711" s="150" t="s">
        <v>2924</v>
      </c>
      <c r="D2711" s="147">
        <v>654500</v>
      </c>
    </row>
    <row r="2712" spans="2:4" x14ac:dyDescent="0.25">
      <c r="B2712" s="149">
        <v>12260</v>
      </c>
      <c r="C2712" s="150" t="s">
        <v>2925</v>
      </c>
      <c r="D2712" s="147">
        <v>595000</v>
      </c>
    </row>
    <row r="2713" spans="2:4" x14ac:dyDescent="0.25">
      <c r="B2713" s="149">
        <v>12261</v>
      </c>
      <c r="C2713" s="150" t="s">
        <v>2926</v>
      </c>
      <c r="D2713" s="147">
        <v>595000</v>
      </c>
    </row>
    <row r="2714" spans="2:4" x14ac:dyDescent="0.25">
      <c r="B2714" s="149">
        <v>12262</v>
      </c>
      <c r="C2714" s="150" t="s">
        <v>2927</v>
      </c>
      <c r="D2714" s="147">
        <v>618800</v>
      </c>
    </row>
    <row r="2715" spans="2:4" x14ac:dyDescent="0.25">
      <c r="B2715" s="149">
        <v>12263</v>
      </c>
      <c r="C2715" s="150" t="s">
        <v>2928</v>
      </c>
      <c r="D2715" s="147">
        <v>535500</v>
      </c>
    </row>
    <row r="2716" spans="2:4" x14ac:dyDescent="0.25">
      <c r="B2716" s="149">
        <v>12264</v>
      </c>
      <c r="C2716" s="150" t="s">
        <v>2929</v>
      </c>
      <c r="D2716" s="147">
        <v>65450</v>
      </c>
    </row>
    <row r="2717" spans="2:4" x14ac:dyDescent="0.25">
      <c r="B2717" s="149">
        <v>12265</v>
      </c>
      <c r="C2717" s="150" t="s">
        <v>2930</v>
      </c>
      <c r="D2717" s="147">
        <v>82940</v>
      </c>
    </row>
    <row r="2718" spans="2:4" x14ac:dyDescent="0.25">
      <c r="B2718" s="149">
        <v>12266</v>
      </c>
      <c r="C2718" s="150" t="s">
        <v>2931</v>
      </c>
      <c r="D2718" s="147">
        <v>690200</v>
      </c>
    </row>
    <row r="2719" spans="2:4" x14ac:dyDescent="0.25">
      <c r="B2719" s="149">
        <v>12267</v>
      </c>
      <c r="C2719" s="150" t="s">
        <v>2932</v>
      </c>
      <c r="D2719" s="147">
        <v>1050000</v>
      </c>
    </row>
    <row r="2720" spans="2:4" x14ac:dyDescent="0.25">
      <c r="B2720" s="149">
        <v>12268</v>
      </c>
      <c r="C2720" s="150" t="s">
        <v>2933</v>
      </c>
      <c r="D2720" s="147">
        <v>154700</v>
      </c>
    </row>
    <row r="2721" spans="2:4" x14ac:dyDescent="0.25">
      <c r="B2721" s="149">
        <v>12269</v>
      </c>
      <c r="C2721" s="150" t="s">
        <v>2934</v>
      </c>
      <c r="D2721" s="147">
        <v>110000</v>
      </c>
    </row>
    <row r="2722" spans="2:4" x14ac:dyDescent="0.25">
      <c r="B2722" s="149">
        <v>12270</v>
      </c>
      <c r="C2722" s="150" t="s">
        <v>2935</v>
      </c>
      <c r="D2722" s="147">
        <v>83300</v>
      </c>
    </row>
    <row r="2723" spans="2:4" x14ac:dyDescent="0.25">
      <c r="B2723" s="149">
        <v>12271</v>
      </c>
      <c r="C2723" s="150" t="s">
        <v>2936</v>
      </c>
      <c r="D2723" s="147">
        <v>297500</v>
      </c>
    </row>
    <row r="2724" spans="2:4" x14ac:dyDescent="0.25">
      <c r="B2724" s="149">
        <v>12272</v>
      </c>
      <c r="C2724" s="150" t="s">
        <v>2937</v>
      </c>
      <c r="D2724" s="147">
        <v>339900</v>
      </c>
    </row>
    <row r="2725" spans="2:4" x14ac:dyDescent="0.25">
      <c r="B2725" s="149">
        <v>12276</v>
      </c>
      <c r="C2725" s="150" t="s">
        <v>2938</v>
      </c>
      <c r="D2725" s="147">
        <v>5730</v>
      </c>
    </row>
    <row r="2726" spans="2:4" x14ac:dyDescent="0.25">
      <c r="B2726" s="149">
        <v>12277</v>
      </c>
      <c r="C2726" s="150" t="s">
        <v>2939</v>
      </c>
      <c r="D2726" s="147">
        <v>251285</v>
      </c>
    </row>
    <row r="2727" spans="2:4" x14ac:dyDescent="0.25">
      <c r="B2727" s="149">
        <v>12278</v>
      </c>
      <c r="C2727" s="150" t="s">
        <v>2940</v>
      </c>
      <c r="D2727" s="147">
        <v>32474</v>
      </c>
    </row>
    <row r="2728" spans="2:4" x14ac:dyDescent="0.25">
      <c r="B2728" s="149">
        <v>12279</v>
      </c>
      <c r="C2728" s="150" t="s">
        <v>2941</v>
      </c>
      <c r="D2728" s="147">
        <v>32474</v>
      </c>
    </row>
    <row r="2729" spans="2:4" x14ac:dyDescent="0.25">
      <c r="B2729" s="149">
        <v>12280</v>
      </c>
      <c r="C2729" s="150" t="s">
        <v>2942</v>
      </c>
      <c r="D2729" s="147">
        <v>30213</v>
      </c>
    </row>
    <row r="2730" spans="2:4" x14ac:dyDescent="0.25">
      <c r="B2730" s="149">
        <v>12281</v>
      </c>
      <c r="C2730" s="150" t="s">
        <v>2943</v>
      </c>
      <c r="D2730" s="147">
        <v>46667</v>
      </c>
    </row>
    <row r="2731" spans="2:4" x14ac:dyDescent="0.25">
      <c r="B2731" s="149">
        <v>12282</v>
      </c>
      <c r="C2731" s="150" t="s">
        <v>2944</v>
      </c>
      <c r="D2731" s="147">
        <v>535500</v>
      </c>
    </row>
    <row r="2732" spans="2:4" x14ac:dyDescent="0.25">
      <c r="B2732" s="149">
        <v>12283</v>
      </c>
      <c r="C2732" s="150" t="s">
        <v>2945</v>
      </c>
      <c r="D2732" s="147">
        <v>60036</v>
      </c>
    </row>
    <row r="2733" spans="2:4" x14ac:dyDescent="0.25">
      <c r="B2733" s="149">
        <v>12284</v>
      </c>
      <c r="C2733" s="150" t="s">
        <v>2946</v>
      </c>
      <c r="D2733" s="147">
        <v>9503816</v>
      </c>
    </row>
    <row r="2734" spans="2:4" x14ac:dyDescent="0.25">
      <c r="B2734" s="149">
        <v>12285</v>
      </c>
      <c r="C2734" s="150" t="s">
        <v>2947</v>
      </c>
      <c r="D2734" s="147">
        <v>10002712</v>
      </c>
    </row>
    <row r="2735" spans="2:4" x14ac:dyDescent="0.25">
      <c r="B2735" s="149">
        <v>12286</v>
      </c>
      <c r="C2735" s="150" t="s">
        <v>2948</v>
      </c>
      <c r="D2735" s="147">
        <v>68544</v>
      </c>
    </row>
    <row r="2736" spans="2:4" x14ac:dyDescent="0.25">
      <c r="B2736" s="149">
        <v>12287</v>
      </c>
      <c r="C2736" s="150" t="s">
        <v>2949</v>
      </c>
      <c r="D2736" s="147">
        <v>417896</v>
      </c>
    </row>
    <row r="2737" spans="2:4" x14ac:dyDescent="0.25">
      <c r="B2737" s="149">
        <v>12288</v>
      </c>
      <c r="C2737" s="150" t="s">
        <v>2950</v>
      </c>
      <c r="D2737" s="147">
        <v>3683191</v>
      </c>
    </row>
    <row r="2738" spans="2:4" x14ac:dyDescent="0.25">
      <c r="B2738" s="149">
        <v>12289</v>
      </c>
      <c r="C2738" s="150" t="s">
        <v>2951</v>
      </c>
      <c r="D2738" s="147">
        <v>1753</v>
      </c>
    </row>
    <row r="2739" spans="2:4" x14ac:dyDescent="0.25">
      <c r="B2739" s="149">
        <v>12290</v>
      </c>
      <c r="C2739" s="150" t="s">
        <v>2952</v>
      </c>
      <c r="D2739" s="147">
        <v>46433</v>
      </c>
    </row>
    <row r="2740" spans="2:4" x14ac:dyDescent="0.25">
      <c r="B2740" s="149">
        <v>12291</v>
      </c>
      <c r="C2740" s="150" t="s">
        <v>2953</v>
      </c>
      <c r="D2740" s="147">
        <v>20895</v>
      </c>
    </row>
    <row r="2741" spans="2:4" x14ac:dyDescent="0.25">
      <c r="B2741" s="149">
        <v>12292</v>
      </c>
      <c r="C2741" s="150" t="s">
        <v>2954</v>
      </c>
      <c r="D2741" s="147">
        <v>16040</v>
      </c>
    </row>
    <row r="2742" spans="2:4" x14ac:dyDescent="0.25">
      <c r="B2742" s="149">
        <v>12293</v>
      </c>
      <c r="C2742" s="150" t="s">
        <v>2955</v>
      </c>
      <c r="D2742" s="147">
        <v>27016</v>
      </c>
    </row>
    <row r="2743" spans="2:4" x14ac:dyDescent="0.25">
      <c r="B2743" s="149">
        <v>12294</v>
      </c>
      <c r="C2743" s="150" t="s">
        <v>2956</v>
      </c>
      <c r="D2743" s="147">
        <v>55930</v>
      </c>
    </row>
    <row r="2744" spans="2:4" x14ac:dyDescent="0.25">
      <c r="B2744" s="149">
        <v>12295</v>
      </c>
      <c r="C2744" s="150" t="s">
        <v>2957</v>
      </c>
      <c r="D2744" s="147">
        <v>46270</v>
      </c>
    </row>
    <row r="2745" spans="2:4" x14ac:dyDescent="0.25">
      <c r="B2745" s="149">
        <v>12296</v>
      </c>
      <c r="C2745" s="150" t="s">
        <v>2958</v>
      </c>
      <c r="D2745" s="147">
        <v>2562006</v>
      </c>
    </row>
    <row r="2746" spans="2:4" x14ac:dyDescent="0.25">
      <c r="B2746" s="149">
        <v>12297</v>
      </c>
      <c r="C2746" s="150" t="s">
        <v>2959</v>
      </c>
      <c r="D2746" s="147">
        <v>432261</v>
      </c>
    </row>
    <row r="2747" spans="2:4" x14ac:dyDescent="0.25">
      <c r="B2747" s="149">
        <v>12298</v>
      </c>
      <c r="C2747" s="150" t="s">
        <v>2960</v>
      </c>
      <c r="D2747" s="147">
        <v>2370480</v>
      </c>
    </row>
    <row r="2748" spans="2:4" x14ac:dyDescent="0.25">
      <c r="B2748" s="149">
        <v>12299</v>
      </c>
      <c r="C2748" s="150" t="s">
        <v>2961</v>
      </c>
      <c r="D2748" s="147">
        <v>1630879</v>
      </c>
    </row>
    <row r="2749" spans="2:4" x14ac:dyDescent="0.25">
      <c r="B2749" s="149">
        <v>12300</v>
      </c>
      <c r="C2749" s="150" t="s">
        <v>2962</v>
      </c>
      <c r="D2749" s="147">
        <v>273532</v>
      </c>
    </row>
    <row r="2750" spans="2:4" x14ac:dyDescent="0.25">
      <c r="B2750" s="149">
        <v>12301</v>
      </c>
      <c r="C2750" s="150" t="s">
        <v>2963</v>
      </c>
      <c r="D2750" s="147">
        <v>1612019</v>
      </c>
    </row>
    <row r="2751" spans="2:4" x14ac:dyDescent="0.25">
      <c r="B2751" s="149">
        <v>12302</v>
      </c>
      <c r="C2751" s="150" t="s">
        <v>2964</v>
      </c>
      <c r="D2751" s="147">
        <v>97620644</v>
      </c>
    </row>
    <row r="2752" spans="2:4" x14ac:dyDescent="0.25">
      <c r="B2752" s="149">
        <v>12303</v>
      </c>
      <c r="C2752" s="150" t="s">
        <v>2965</v>
      </c>
      <c r="D2752" s="147">
        <v>4250</v>
      </c>
    </row>
    <row r="2753" spans="2:4" x14ac:dyDescent="0.25">
      <c r="B2753" s="149">
        <v>12304</v>
      </c>
      <c r="C2753" s="150" t="s">
        <v>2966</v>
      </c>
      <c r="D2753" s="147">
        <v>74899</v>
      </c>
    </row>
    <row r="2754" spans="2:4" x14ac:dyDescent="0.25">
      <c r="B2754" s="149">
        <v>12305</v>
      </c>
      <c r="C2754" s="150" t="s">
        <v>2967</v>
      </c>
      <c r="D2754" s="147">
        <v>49365</v>
      </c>
    </row>
    <row r="2755" spans="2:4" x14ac:dyDescent="0.25">
      <c r="B2755" s="149">
        <v>12306</v>
      </c>
      <c r="C2755" s="150" t="s">
        <v>2968</v>
      </c>
      <c r="D2755" s="147">
        <v>733561</v>
      </c>
    </row>
    <row r="2756" spans="2:4" x14ac:dyDescent="0.25">
      <c r="B2756" s="149">
        <v>12307</v>
      </c>
      <c r="C2756" s="150" t="s">
        <v>2969</v>
      </c>
      <c r="D2756" s="147">
        <v>307766</v>
      </c>
    </row>
    <row r="2757" spans="2:4" x14ac:dyDescent="0.25">
      <c r="B2757" s="149">
        <v>12308</v>
      </c>
      <c r="C2757" s="150" t="s">
        <v>2970</v>
      </c>
      <c r="D2757" s="147">
        <v>3726821</v>
      </c>
    </row>
    <row r="2758" spans="2:4" x14ac:dyDescent="0.25">
      <c r="B2758" s="149">
        <v>12309</v>
      </c>
      <c r="C2758" s="150" t="s">
        <v>2971</v>
      </c>
      <c r="D2758" s="147">
        <v>484809</v>
      </c>
    </row>
    <row r="2759" spans="2:4" x14ac:dyDescent="0.25">
      <c r="B2759" s="149">
        <v>12310</v>
      </c>
      <c r="C2759" s="150" t="s">
        <v>2972</v>
      </c>
      <c r="D2759" s="147">
        <v>659152</v>
      </c>
    </row>
    <row r="2760" spans="2:4" x14ac:dyDescent="0.25">
      <c r="B2760" s="149">
        <v>12311</v>
      </c>
      <c r="C2760" s="150" t="s">
        <v>2973</v>
      </c>
      <c r="D2760" s="147">
        <v>11763854</v>
      </c>
    </row>
    <row r="2761" spans="2:4" x14ac:dyDescent="0.25">
      <c r="B2761" s="149">
        <v>12312</v>
      </c>
      <c r="C2761" s="150" t="s">
        <v>2974</v>
      </c>
      <c r="D2761" s="147">
        <v>18008308</v>
      </c>
    </row>
    <row r="2762" spans="2:4" x14ac:dyDescent="0.25">
      <c r="B2762" s="149">
        <v>12313</v>
      </c>
      <c r="C2762" s="150" t="s">
        <v>2975</v>
      </c>
      <c r="D2762" s="147">
        <v>540313</v>
      </c>
    </row>
    <row r="2763" spans="2:4" x14ac:dyDescent="0.25">
      <c r="B2763" s="149">
        <v>12314</v>
      </c>
      <c r="C2763" s="150" t="s">
        <v>2976</v>
      </c>
      <c r="D2763" s="147">
        <v>4769936</v>
      </c>
    </row>
    <row r="2764" spans="2:4" x14ac:dyDescent="0.25">
      <c r="B2764" s="149">
        <v>12315</v>
      </c>
      <c r="C2764" s="150" t="s">
        <v>2977</v>
      </c>
      <c r="D2764" s="147">
        <v>1904083</v>
      </c>
    </row>
    <row r="2765" spans="2:4" x14ac:dyDescent="0.25">
      <c r="B2765" s="149">
        <v>12316</v>
      </c>
      <c r="C2765" s="150" t="s">
        <v>2978</v>
      </c>
      <c r="D2765" s="147">
        <v>74899</v>
      </c>
    </row>
    <row r="2766" spans="2:4" x14ac:dyDescent="0.25">
      <c r="B2766" s="149">
        <v>12317</v>
      </c>
      <c r="C2766" s="150" t="s">
        <v>2979</v>
      </c>
      <c r="D2766" s="147">
        <v>49365</v>
      </c>
    </row>
    <row r="2767" spans="2:4" x14ac:dyDescent="0.25">
      <c r="B2767" s="149">
        <v>12318</v>
      </c>
      <c r="C2767" s="150" t="s">
        <v>2980</v>
      </c>
      <c r="D2767" s="147">
        <v>4144916</v>
      </c>
    </row>
    <row r="2768" spans="2:4" x14ac:dyDescent="0.25">
      <c r="B2768" s="149">
        <v>12319</v>
      </c>
      <c r="C2768" s="150" t="s">
        <v>2981</v>
      </c>
      <c r="D2768" s="147">
        <v>101745</v>
      </c>
    </row>
    <row r="2769" spans="2:4" x14ac:dyDescent="0.25">
      <c r="B2769" s="149">
        <v>12320</v>
      </c>
      <c r="C2769" s="150" t="s">
        <v>2982</v>
      </c>
      <c r="D2769" s="147">
        <v>214200</v>
      </c>
    </row>
    <row r="2770" spans="2:4" x14ac:dyDescent="0.25">
      <c r="B2770" s="149">
        <v>12321</v>
      </c>
      <c r="C2770" s="150" t="s">
        <v>2983</v>
      </c>
      <c r="D2770" s="147">
        <v>267750</v>
      </c>
    </row>
    <row r="2771" spans="2:4" x14ac:dyDescent="0.25">
      <c r="B2771" s="149">
        <v>12322</v>
      </c>
      <c r="C2771" s="150" t="s">
        <v>2984</v>
      </c>
      <c r="D2771" s="147">
        <v>214200</v>
      </c>
    </row>
    <row r="2772" spans="2:4" x14ac:dyDescent="0.25">
      <c r="B2772" s="149">
        <v>12323</v>
      </c>
      <c r="C2772" s="150" t="s">
        <v>2985</v>
      </c>
      <c r="D2772" s="147">
        <v>166600</v>
      </c>
    </row>
    <row r="2773" spans="2:4" x14ac:dyDescent="0.25">
      <c r="B2773" s="149">
        <v>12324</v>
      </c>
      <c r="C2773" s="150" t="s">
        <v>2986</v>
      </c>
      <c r="D2773" s="147">
        <v>196350</v>
      </c>
    </row>
    <row r="2774" spans="2:4" x14ac:dyDescent="0.25">
      <c r="B2774" s="149">
        <v>12325</v>
      </c>
      <c r="C2774" s="150" t="s">
        <v>2987</v>
      </c>
      <c r="D2774" s="147">
        <v>238000</v>
      </c>
    </row>
    <row r="2775" spans="2:4" x14ac:dyDescent="0.25">
      <c r="B2775" s="149">
        <v>12326</v>
      </c>
      <c r="C2775" s="150" t="s">
        <v>2988</v>
      </c>
      <c r="D2775" s="147">
        <v>357000</v>
      </c>
    </row>
    <row r="2776" spans="2:4" x14ac:dyDescent="0.25">
      <c r="B2776" s="149">
        <v>12327</v>
      </c>
      <c r="C2776" s="150" t="s">
        <v>2989</v>
      </c>
      <c r="D2776" s="147">
        <v>535500</v>
      </c>
    </row>
    <row r="2777" spans="2:4" x14ac:dyDescent="0.25">
      <c r="B2777" s="149">
        <v>12328</v>
      </c>
      <c r="C2777" s="150" t="s">
        <v>2990</v>
      </c>
      <c r="D2777" s="147">
        <v>499800</v>
      </c>
    </row>
    <row r="2778" spans="2:4" x14ac:dyDescent="0.25">
      <c r="B2778" s="149">
        <v>12329</v>
      </c>
      <c r="C2778" s="150" t="s">
        <v>2991</v>
      </c>
      <c r="D2778" s="147">
        <v>2975000</v>
      </c>
    </row>
    <row r="2779" spans="2:4" x14ac:dyDescent="0.25">
      <c r="B2779" s="149">
        <v>12330</v>
      </c>
      <c r="C2779" s="150" t="s">
        <v>2992</v>
      </c>
      <c r="D2779" s="147">
        <v>2975000</v>
      </c>
    </row>
    <row r="2780" spans="2:4" x14ac:dyDescent="0.25">
      <c r="B2780" s="149">
        <v>12331</v>
      </c>
      <c r="C2780" s="150" t="s">
        <v>2993</v>
      </c>
      <c r="D2780" s="147">
        <v>4760000</v>
      </c>
    </row>
    <row r="2781" spans="2:4" x14ac:dyDescent="0.25">
      <c r="B2781" s="149">
        <v>12332</v>
      </c>
      <c r="C2781" s="150" t="s">
        <v>2994</v>
      </c>
      <c r="D2781" s="147">
        <v>1123600</v>
      </c>
    </row>
    <row r="2782" spans="2:4" x14ac:dyDescent="0.25">
      <c r="B2782" s="149">
        <v>12333</v>
      </c>
      <c r="C2782" s="150" t="s">
        <v>2995</v>
      </c>
      <c r="D2782" s="147">
        <v>1328250</v>
      </c>
    </row>
    <row r="2783" spans="2:4" x14ac:dyDescent="0.25">
      <c r="B2783" s="149">
        <v>12334</v>
      </c>
      <c r="C2783" s="150" t="s">
        <v>2996</v>
      </c>
      <c r="D2783" s="147">
        <v>343000</v>
      </c>
    </row>
    <row r="2784" spans="2:4" x14ac:dyDescent="0.25">
      <c r="B2784" s="149">
        <v>12335</v>
      </c>
      <c r="C2784" s="150" t="s">
        <v>2997</v>
      </c>
      <c r="D2784" s="147">
        <v>198000</v>
      </c>
    </row>
    <row r="2785" spans="2:4" x14ac:dyDescent="0.25">
      <c r="B2785" s="149">
        <v>12336</v>
      </c>
      <c r="C2785" s="150" t="s">
        <v>2998</v>
      </c>
      <c r="D2785" s="147">
        <v>49385</v>
      </c>
    </row>
    <row r="2786" spans="2:4" x14ac:dyDescent="0.25">
      <c r="B2786" s="149">
        <v>12337</v>
      </c>
      <c r="C2786" s="150" t="s">
        <v>2999</v>
      </c>
      <c r="D2786" s="147">
        <v>297500</v>
      </c>
    </row>
    <row r="2787" spans="2:4" x14ac:dyDescent="0.25">
      <c r="B2787" s="149">
        <v>12338</v>
      </c>
      <c r="C2787" s="150" t="s">
        <v>3000</v>
      </c>
      <c r="D2787" s="147">
        <v>5355000</v>
      </c>
    </row>
    <row r="2788" spans="2:4" x14ac:dyDescent="0.25">
      <c r="B2788" s="149">
        <v>12339</v>
      </c>
      <c r="C2788" s="150" t="s">
        <v>3001</v>
      </c>
      <c r="D2788" s="147">
        <v>297500</v>
      </c>
    </row>
    <row r="2789" spans="2:4" x14ac:dyDescent="0.25">
      <c r="B2789" s="149">
        <v>12340</v>
      </c>
      <c r="C2789" s="150" t="s">
        <v>3002</v>
      </c>
      <c r="D2789" s="147">
        <v>678577</v>
      </c>
    </row>
    <row r="2790" spans="2:4" x14ac:dyDescent="0.25">
      <c r="B2790" s="149">
        <v>12341</v>
      </c>
      <c r="C2790" s="150" t="s">
        <v>3003</v>
      </c>
      <c r="D2790" s="147">
        <v>2298747</v>
      </c>
    </row>
    <row r="2791" spans="2:4" x14ac:dyDescent="0.25">
      <c r="B2791" s="149">
        <v>12342</v>
      </c>
      <c r="C2791" s="150" t="s">
        <v>3004</v>
      </c>
      <c r="D2791" s="147">
        <v>30681868</v>
      </c>
    </row>
    <row r="2792" spans="2:4" x14ac:dyDescent="0.25">
      <c r="B2792" s="149">
        <v>12343</v>
      </c>
      <c r="C2792" s="150" t="s">
        <v>3005</v>
      </c>
      <c r="D2792" s="147">
        <v>37512370</v>
      </c>
    </row>
    <row r="2793" spans="2:4" x14ac:dyDescent="0.25">
      <c r="B2793" s="149">
        <v>12344</v>
      </c>
      <c r="C2793" s="150" t="s">
        <v>3006</v>
      </c>
      <c r="D2793" s="147">
        <v>41716584</v>
      </c>
    </row>
    <row r="2794" spans="2:4" x14ac:dyDescent="0.25">
      <c r="B2794" s="149">
        <v>12345</v>
      </c>
      <c r="C2794" s="150" t="s">
        <v>3007</v>
      </c>
      <c r="D2794" s="147">
        <v>10863</v>
      </c>
    </row>
    <row r="2795" spans="2:4" x14ac:dyDescent="0.25">
      <c r="B2795" s="149">
        <v>12346</v>
      </c>
      <c r="C2795" s="150" t="s">
        <v>3008</v>
      </c>
      <c r="D2795" s="147">
        <v>81635</v>
      </c>
    </row>
    <row r="2796" spans="2:4" x14ac:dyDescent="0.25">
      <c r="B2796" s="149">
        <v>12347</v>
      </c>
      <c r="C2796" s="150" t="s">
        <v>3009</v>
      </c>
      <c r="D2796" s="147">
        <v>285576</v>
      </c>
    </row>
    <row r="2797" spans="2:4" x14ac:dyDescent="0.25">
      <c r="B2797" s="149">
        <v>12348</v>
      </c>
      <c r="C2797" s="150" t="s">
        <v>3010</v>
      </c>
      <c r="D2797" s="147">
        <v>642600</v>
      </c>
    </row>
    <row r="2798" spans="2:4" x14ac:dyDescent="0.25">
      <c r="B2798" s="149">
        <v>12349</v>
      </c>
      <c r="C2798" s="150" t="s">
        <v>3011</v>
      </c>
      <c r="D2798" s="147">
        <v>45432</v>
      </c>
    </row>
    <row r="2799" spans="2:4" x14ac:dyDescent="0.25">
      <c r="B2799" s="149">
        <v>12350</v>
      </c>
      <c r="C2799" s="150" t="s">
        <v>3012</v>
      </c>
      <c r="D2799" s="147">
        <v>15765</v>
      </c>
    </row>
    <row r="2800" spans="2:4" x14ac:dyDescent="0.25">
      <c r="B2800" s="149">
        <v>12351</v>
      </c>
      <c r="C2800" s="150" t="s">
        <v>3013</v>
      </c>
      <c r="D2800" s="147">
        <v>12252126</v>
      </c>
    </row>
    <row r="2801" spans="2:4" x14ac:dyDescent="0.25">
      <c r="B2801" s="149">
        <v>12352</v>
      </c>
      <c r="C2801" s="150" t="s">
        <v>3014</v>
      </c>
      <c r="D2801" s="147">
        <v>150900</v>
      </c>
    </row>
    <row r="2802" spans="2:4" x14ac:dyDescent="0.25">
      <c r="B2802" s="149">
        <v>12353</v>
      </c>
      <c r="C2802" s="150" t="s">
        <v>3015</v>
      </c>
      <c r="D2802" s="147">
        <v>963900</v>
      </c>
    </row>
    <row r="2803" spans="2:4" x14ac:dyDescent="0.25">
      <c r="B2803" s="149">
        <v>12355</v>
      </c>
      <c r="C2803" s="150" t="s">
        <v>3016</v>
      </c>
      <c r="D2803" s="147">
        <v>22003</v>
      </c>
    </row>
    <row r="2804" spans="2:4" x14ac:dyDescent="0.25">
      <c r="B2804" s="149">
        <v>12356</v>
      </c>
      <c r="C2804" s="150" t="s">
        <v>3017</v>
      </c>
      <c r="D2804" s="147">
        <v>6962</v>
      </c>
    </row>
    <row r="2805" spans="2:4" x14ac:dyDescent="0.25">
      <c r="B2805" s="149">
        <v>12357</v>
      </c>
      <c r="C2805" s="150" t="s">
        <v>3018</v>
      </c>
      <c r="D2805" s="147">
        <v>88000</v>
      </c>
    </row>
    <row r="2806" spans="2:4" x14ac:dyDescent="0.25">
      <c r="B2806" s="149">
        <v>12358</v>
      </c>
      <c r="C2806" s="150" t="s">
        <v>3019</v>
      </c>
      <c r="D2806" s="147">
        <v>702100</v>
      </c>
    </row>
    <row r="2807" spans="2:4" x14ac:dyDescent="0.25">
      <c r="B2807" s="149">
        <v>12359</v>
      </c>
      <c r="C2807" s="150" t="s">
        <v>3020</v>
      </c>
      <c r="D2807" s="147">
        <v>27206489</v>
      </c>
    </row>
    <row r="2808" spans="2:4" x14ac:dyDescent="0.25">
      <c r="B2808" s="149">
        <v>12360</v>
      </c>
      <c r="C2808" s="150" t="s">
        <v>3021</v>
      </c>
      <c r="D2808" s="147">
        <v>6580224</v>
      </c>
    </row>
    <row r="2809" spans="2:4" x14ac:dyDescent="0.25">
      <c r="B2809" s="149">
        <v>12361</v>
      </c>
      <c r="C2809" s="150" t="s">
        <v>3022</v>
      </c>
      <c r="D2809" s="147">
        <v>4401453</v>
      </c>
    </row>
    <row r="2810" spans="2:4" x14ac:dyDescent="0.25">
      <c r="B2810" s="149">
        <v>12362</v>
      </c>
      <c r="C2810" s="150" t="s">
        <v>3023</v>
      </c>
      <c r="D2810" s="147">
        <v>4076000</v>
      </c>
    </row>
    <row r="2811" spans="2:4" x14ac:dyDescent="0.25">
      <c r="B2811" s="149">
        <v>12363</v>
      </c>
      <c r="C2811" s="150" t="s">
        <v>3024</v>
      </c>
      <c r="D2811" s="147">
        <v>1551649</v>
      </c>
    </row>
    <row r="2812" spans="2:4" x14ac:dyDescent="0.25">
      <c r="B2812" s="149">
        <v>12364</v>
      </c>
      <c r="C2812" s="150" t="s">
        <v>3025</v>
      </c>
      <c r="D2812" s="147">
        <v>173712</v>
      </c>
    </row>
    <row r="2813" spans="2:4" x14ac:dyDescent="0.25">
      <c r="B2813" s="149">
        <v>12365</v>
      </c>
      <c r="C2813" s="150" t="s">
        <v>3026</v>
      </c>
      <c r="D2813" s="147">
        <v>40425</v>
      </c>
    </row>
    <row r="2814" spans="2:4" x14ac:dyDescent="0.25">
      <c r="B2814" s="149">
        <v>12366</v>
      </c>
      <c r="C2814" s="150" t="s">
        <v>3027</v>
      </c>
      <c r="D2814" s="147">
        <v>1793167</v>
      </c>
    </row>
    <row r="2815" spans="2:4" x14ac:dyDescent="0.25">
      <c r="B2815" s="149">
        <v>12367</v>
      </c>
      <c r="C2815" s="150" t="s">
        <v>3028</v>
      </c>
      <c r="D2815" s="147">
        <v>2069383</v>
      </c>
    </row>
    <row r="2816" spans="2:4" x14ac:dyDescent="0.25">
      <c r="B2816" s="149">
        <v>12368</v>
      </c>
      <c r="C2816" s="150" t="s">
        <v>3029</v>
      </c>
      <c r="D2816" s="147">
        <v>3100</v>
      </c>
    </row>
    <row r="2817" spans="2:4" x14ac:dyDescent="0.25">
      <c r="B2817" s="149">
        <v>12369</v>
      </c>
      <c r="C2817" s="150" t="s">
        <v>3030</v>
      </c>
      <c r="D2817" s="147">
        <v>17816</v>
      </c>
    </row>
    <row r="2818" spans="2:4" x14ac:dyDescent="0.25">
      <c r="B2818" s="149">
        <v>12370</v>
      </c>
      <c r="C2818" s="150" t="s">
        <v>3031</v>
      </c>
      <c r="D2818" s="147">
        <v>11545</v>
      </c>
    </row>
    <row r="2819" spans="2:4" x14ac:dyDescent="0.25">
      <c r="B2819" s="149">
        <v>12371</v>
      </c>
      <c r="C2819" s="150" t="s">
        <v>3032</v>
      </c>
      <c r="D2819" s="147">
        <v>8449000</v>
      </c>
    </row>
    <row r="2820" spans="2:4" x14ac:dyDescent="0.25">
      <c r="B2820" s="149">
        <v>12372</v>
      </c>
      <c r="C2820" s="150" t="s">
        <v>3033</v>
      </c>
      <c r="D2820" s="147">
        <v>912580</v>
      </c>
    </row>
    <row r="2821" spans="2:4" x14ac:dyDescent="0.25">
      <c r="B2821" s="149">
        <v>12373</v>
      </c>
      <c r="C2821" s="150" t="s">
        <v>3034</v>
      </c>
      <c r="D2821" s="147">
        <v>478266</v>
      </c>
    </row>
    <row r="2822" spans="2:4" x14ac:dyDescent="0.25">
      <c r="B2822" s="149">
        <v>12374</v>
      </c>
      <c r="C2822" s="150" t="s">
        <v>3035</v>
      </c>
      <c r="D2822" s="147">
        <v>7316</v>
      </c>
    </row>
    <row r="2823" spans="2:4" x14ac:dyDescent="0.25">
      <c r="B2823" s="149">
        <v>12375</v>
      </c>
      <c r="C2823" s="150" t="s">
        <v>3036</v>
      </c>
      <c r="D2823" s="147">
        <v>8994957</v>
      </c>
    </row>
    <row r="2824" spans="2:4" x14ac:dyDescent="0.25">
      <c r="B2824" s="149">
        <v>12376</v>
      </c>
      <c r="C2824" s="150" t="s">
        <v>3037</v>
      </c>
      <c r="D2824" s="147">
        <v>442014</v>
      </c>
    </row>
    <row r="2825" spans="2:4" x14ac:dyDescent="0.25">
      <c r="B2825" s="149">
        <v>12377</v>
      </c>
      <c r="C2825" s="150" t="s">
        <v>3038</v>
      </c>
      <c r="D2825" s="147">
        <v>2935020</v>
      </c>
    </row>
    <row r="2826" spans="2:4" x14ac:dyDescent="0.25">
      <c r="B2826" s="149">
        <v>12378</v>
      </c>
      <c r="C2826" s="150" t="s">
        <v>3039</v>
      </c>
      <c r="D2826" s="147">
        <v>403609</v>
      </c>
    </row>
    <row r="2827" spans="2:4" x14ac:dyDescent="0.25">
      <c r="B2827" s="149">
        <v>12379</v>
      </c>
      <c r="C2827" s="150" t="s">
        <v>3040</v>
      </c>
      <c r="D2827" s="147">
        <v>53265610</v>
      </c>
    </row>
    <row r="2828" spans="2:4" x14ac:dyDescent="0.25">
      <c r="B2828" s="149">
        <v>12380</v>
      </c>
      <c r="C2828" s="150" t="s">
        <v>3041</v>
      </c>
      <c r="D2828" s="147">
        <v>279888</v>
      </c>
    </row>
    <row r="2829" spans="2:4" x14ac:dyDescent="0.25">
      <c r="B2829" s="149">
        <v>12381</v>
      </c>
      <c r="C2829" s="150" t="s">
        <v>3042</v>
      </c>
      <c r="D2829" s="147">
        <v>618464</v>
      </c>
    </row>
    <row r="2830" spans="2:4" x14ac:dyDescent="0.25">
      <c r="B2830" s="149">
        <v>12382</v>
      </c>
      <c r="C2830" s="150" t="s">
        <v>3043</v>
      </c>
      <c r="D2830" s="147">
        <v>29833</v>
      </c>
    </row>
    <row r="2831" spans="2:4" x14ac:dyDescent="0.25">
      <c r="B2831" s="149">
        <v>12383</v>
      </c>
      <c r="C2831" s="150" t="s">
        <v>3044</v>
      </c>
      <c r="D2831" s="147">
        <v>1148350</v>
      </c>
    </row>
    <row r="2832" spans="2:4" x14ac:dyDescent="0.25">
      <c r="B2832" s="149">
        <v>12384</v>
      </c>
      <c r="C2832" s="150" t="s">
        <v>3045</v>
      </c>
      <c r="D2832" s="147">
        <v>2679126</v>
      </c>
    </row>
    <row r="2833" spans="2:4" x14ac:dyDescent="0.25">
      <c r="B2833" s="149">
        <v>12386</v>
      </c>
      <c r="C2833" s="150" t="s">
        <v>3046</v>
      </c>
      <c r="D2833" s="147">
        <v>2298790</v>
      </c>
    </row>
    <row r="2834" spans="2:4" x14ac:dyDescent="0.25">
      <c r="B2834" s="149">
        <v>12387</v>
      </c>
      <c r="C2834" s="150" t="s">
        <v>3047</v>
      </c>
      <c r="D2834" s="147">
        <v>10115</v>
      </c>
    </row>
    <row r="2835" spans="2:4" x14ac:dyDescent="0.25">
      <c r="B2835" s="149">
        <v>12388</v>
      </c>
      <c r="C2835" s="150" t="s">
        <v>3048</v>
      </c>
      <c r="D2835" s="147">
        <v>22427</v>
      </c>
    </row>
    <row r="2836" spans="2:4" x14ac:dyDescent="0.25">
      <c r="B2836" s="149">
        <v>12389</v>
      </c>
      <c r="C2836" s="150" t="s">
        <v>3049</v>
      </c>
      <c r="D2836" s="147">
        <v>160844</v>
      </c>
    </row>
    <row r="2837" spans="2:4" x14ac:dyDescent="0.25">
      <c r="B2837" s="149">
        <v>12390</v>
      </c>
      <c r="C2837" s="150" t="s">
        <v>3050</v>
      </c>
      <c r="D2837" s="147">
        <v>1885000</v>
      </c>
    </row>
    <row r="2838" spans="2:4" x14ac:dyDescent="0.25">
      <c r="B2838" s="149">
        <v>12391</v>
      </c>
      <c r="C2838" s="150" t="s">
        <v>3051</v>
      </c>
      <c r="D2838" s="147">
        <v>2942431</v>
      </c>
    </row>
    <row r="2839" spans="2:4" x14ac:dyDescent="0.25">
      <c r="B2839" s="149">
        <v>12392</v>
      </c>
      <c r="C2839" s="150" t="s">
        <v>3052</v>
      </c>
      <c r="D2839" s="147">
        <v>1133965</v>
      </c>
    </row>
    <row r="2840" spans="2:4" x14ac:dyDescent="0.25">
      <c r="B2840" s="149">
        <v>12393</v>
      </c>
      <c r="C2840" s="150" t="s">
        <v>3053</v>
      </c>
      <c r="D2840" s="147">
        <v>1106700</v>
      </c>
    </row>
    <row r="2841" spans="2:4" x14ac:dyDescent="0.25">
      <c r="B2841" s="149">
        <v>12394</v>
      </c>
      <c r="C2841" s="150" t="s">
        <v>3054</v>
      </c>
      <c r="D2841" s="147">
        <v>15291500</v>
      </c>
    </row>
    <row r="2842" spans="2:4" x14ac:dyDescent="0.25">
      <c r="B2842" s="149">
        <v>12396</v>
      </c>
      <c r="C2842" s="150" t="s">
        <v>3055</v>
      </c>
      <c r="D2842" s="147">
        <v>1605888</v>
      </c>
    </row>
    <row r="2843" spans="2:4" x14ac:dyDescent="0.25">
      <c r="B2843" s="149">
        <v>12397</v>
      </c>
      <c r="C2843" s="150" t="s">
        <v>3056</v>
      </c>
      <c r="D2843" s="147">
        <v>1753</v>
      </c>
    </row>
    <row r="2844" spans="2:4" x14ac:dyDescent="0.25">
      <c r="B2844" s="149">
        <v>12398</v>
      </c>
      <c r="C2844" s="150" t="s">
        <v>3057</v>
      </c>
      <c r="D2844" s="147">
        <v>576576</v>
      </c>
    </row>
    <row r="2845" spans="2:4" x14ac:dyDescent="0.25">
      <c r="B2845" s="149">
        <v>12399</v>
      </c>
      <c r="C2845" s="150" t="s">
        <v>3058</v>
      </c>
      <c r="D2845" s="147">
        <v>380334</v>
      </c>
    </row>
    <row r="2846" spans="2:4" x14ac:dyDescent="0.25">
      <c r="B2846" s="149">
        <v>12400</v>
      </c>
      <c r="C2846" s="150" t="s">
        <v>3059</v>
      </c>
      <c r="D2846" s="147">
        <v>295270</v>
      </c>
    </row>
    <row r="2847" spans="2:4" x14ac:dyDescent="0.25">
      <c r="B2847" s="149">
        <v>12401</v>
      </c>
      <c r="C2847" s="150" t="s">
        <v>3060</v>
      </c>
      <c r="D2847" s="147">
        <v>13875400</v>
      </c>
    </row>
    <row r="2848" spans="2:4" x14ac:dyDescent="0.25">
      <c r="B2848" s="149">
        <v>12402</v>
      </c>
      <c r="C2848" s="150" t="s">
        <v>3061</v>
      </c>
      <c r="D2848" s="147">
        <v>4401453</v>
      </c>
    </row>
    <row r="2849" spans="2:4" x14ac:dyDescent="0.25">
      <c r="B2849" s="149">
        <v>12403</v>
      </c>
      <c r="C2849" s="150" t="s">
        <v>3062</v>
      </c>
      <c r="D2849" s="147">
        <v>4684435</v>
      </c>
    </row>
    <row r="2850" spans="2:4" x14ac:dyDescent="0.25">
      <c r="B2850" s="149">
        <v>12404</v>
      </c>
      <c r="C2850" s="150" t="s">
        <v>3063</v>
      </c>
      <c r="D2850" s="147">
        <v>129185</v>
      </c>
    </row>
    <row r="2851" spans="2:4" x14ac:dyDescent="0.25">
      <c r="B2851" s="149">
        <v>12405</v>
      </c>
      <c r="C2851" s="150" t="s">
        <v>3064</v>
      </c>
      <c r="D2851" s="147">
        <v>156538</v>
      </c>
    </row>
    <row r="2852" spans="2:4" x14ac:dyDescent="0.25">
      <c r="B2852" s="149">
        <v>12406</v>
      </c>
      <c r="C2852" s="150" t="s">
        <v>3065</v>
      </c>
      <c r="D2852" s="147">
        <v>552160</v>
      </c>
    </row>
    <row r="2853" spans="2:4" x14ac:dyDescent="0.25">
      <c r="B2853" s="149">
        <v>12407</v>
      </c>
      <c r="C2853" s="150" t="s">
        <v>3066</v>
      </c>
      <c r="D2853" s="147">
        <v>88298</v>
      </c>
    </row>
    <row r="2854" spans="2:4" x14ac:dyDescent="0.25">
      <c r="B2854" s="149">
        <v>12408</v>
      </c>
      <c r="C2854" s="150" t="s">
        <v>3067</v>
      </c>
      <c r="D2854" s="147">
        <v>10056</v>
      </c>
    </row>
    <row r="2855" spans="2:4" x14ac:dyDescent="0.25">
      <c r="B2855" s="149">
        <v>12410</v>
      </c>
      <c r="C2855" s="150" t="s">
        <v>3068</v>
      </c>
      <c r="D2855" s="147">
        <v>94129089</v>
      </c>
    </row>
    <row r="2856" spans="2:4" x14ac:dyDescent="0.25">
      <c r="B2856" s="149">
        <v>12411</v>
      </c>
      <c r="C2856" s="150" t="s">
        <v>3069</v>
      </c>
      <c r="D2856" s="147">
        <v>5355000</v>
      </c>
    </row>
    <row r="2857" spans="2:4" x14ac:dyDescent="0.25">
      <c r="B2857" s="149">
        <v>12412</v>
      </c>
      <c r="C2857" s="150" t="s">
        <v>3070</v>
      </c>
      <c r="D2857" s="147">
        <v>48195</v>
      </c>
    </row>
    <row r="2858" spans="2:4" x14ac:dyDescent="0.25">
      <c r="B2858" s="149">
        <v>12413</v>
      </c>
      <c r="C2858" s="150" t="s">
        <v>3071</v>
      </c>
      <c r="D2858" s="147">
        <v>362950</v>
      </c>
    </row>
    <row r="2859" spans="2:4" x14ac:dyDescent="0.25">
      <c r="B2859" s="149">
        <v>12414</v>
      </c>
      <c r="C2859" s="150" t="s">
        <v>3072</v>
      </c>
      <c r="D2859" s="147">
        <v>95903</v>
      </c>
    </row>
    <row r="2860" spans="2:4" x14ac:dyDescent="0.25">
      <c r="B2860" s="149">
        <v>12415</v>
      </c>
      <c r="C2860" s="150" t="s">
        <v>3073</v>
      </c>
      <c r="D2860" s="147">
        <v>261800</v>
      </c>
    </row>
    <row r="2861" spans="2:4" x14ac:dyDescent="0.25">
      <c r="B2861" s="149">
        <v>12416</v>
      </c>
      <c r="C2861" s="150" t="s">
        <v>3074</v>
      </c>
      <c r="D2861" s="147">
        <v>20</v>
      </c>
    </row>
    <row r="2862" spans="2:4" x14ac:dyDescent="0.25">
      <c r="B2862" s="149">
        <v>12417</v>
      </c>
      <c r="C2862" s="150" t="s">
        <v>3075</v>
      </c>
      <c r="D2862" s="147">
        <v>99</v>
      </c>
    </row>
    <row r="2863" spans="2:4" x14ac:dyDescent="0.25">
      <c r="B2863" s="149">
        <v>12418</v>
      </c>
      <c r="C2863" s="150" t="s">
        <v>3076</v>
      </c>
      <c r="D2863" s="147">
        <v>12078500</v>
      </c>
    </row>
    <row r="2864" spans="2:4" x14ac:dyDescent="0.25">
      <c r="B2864" s="149">
        <v>12419</v>
      </c>
      <c r="C2864" s="150" t="s">
        <v>3077</v>
      </c>
      <c r="D2864" s="147">
        <v>11387917</v>
      </c>
    </row>
    <row r="2865" spans="2:4" x14ac:dyDescent="0.25">
      <c r="B2865" s="149">
        <v>12420</v>
      </c>
      <c r="C2865" s="150" t="s">
        <v>3078</v>
      </c>
      <c r="D2865" s="147">
        <v>297500</v>
      </c>
    </row>
    <row r="2866" spans="2:4" x14ac:dyDescent="0.25">
      <c r="B2866" s="149">
        <v>12421</v>
      </c>
      <c r="C2866" s="150" t="s">
        <v>3079</v>
      </c>
      <c r="D2866" s="147">
        <v>218575</v>
      </c>
    </row>
    <row r="2867" spans="2:4" x14ac:dyDescent="0.25">
      <c r="B2867" s="149">
        <v>12422</v>
      </c>
      <c r="C2867" s="150" t="s">
        <v>3080</v>
      </c>
      <c r="D2867" s="147">
        <v>85855</v>
      </c>
    </row>
    <row r="2868" spans="2:4" x14ac:dyDescent="0.25">
      <c r="B2868" s="149">
        <v>12423</v>
      </c>
      <c r="C2868" s="150" t="s">
        <v>3081</v>
      </c>
      <c r="D2868" s="147">
        <v>3129450</v>
      </c>
    </row>
    <row r="2869" spans="2:4" x14ac:dyDescent="0.25">
      <c r="B2869" s="149">
        <v>12424</v>
      </c>
      <c r="C2869" s="150" t="s">
        <v>3082</v>
      </c>
      <c r="D2869" s="147">
        <v>4848333</v>
      </c>
    </row>
    <row r="2870" spans="2:4" x14ac:dyDescent="0.25">
      <c r="B2870" s="149">
        <v>12425</v>
      </c>
      <c r="C2870" s="150" t="s">
        <v>3083</v>
      </c>
      <c r="D2870" s="147">
        <v>2796315</v>
      </c>
    </row>
    <row r="2871" spans="2:4" x14ac:dyDescent="0.25">
      <c r="B2871" s="149">
        <v>12426</v>
      </c>
      <c r="C2871" s="150" t="s">
        <v>3084</v>
      </c>
      <c r="D2871" s="147">
        <v>5055603</v>
      </c>
    </row>
    <row r="2872" spans="2:4" x14ac:dyDescent="0.25">
      <c r="B2872" s="149">
        <v>12428</v>
      </c>
      <c r="C2872" s="150" t="s">
        <v>3085</v>
      </c>
      <c r="D2872" s="147">
        <v>79748</v>
      </c>
    </row>
    <row r="2873" spans="2:4" x14ac:dyDescent="0.25">
      <c r="B2873" s="149">
        <v>12429</v>
      </c>
      <c r="C2873" s="150" t="s">
        <v>3086</v>
      </c>
      <c r="D2873" s="147">
        <v>2800</v>
      </c>
    </row>
    <row r="2874" spans="2:4" x14ac:dyDescent="0.25">
      <c r="B2874" s="149">
        <v>12430</v>
      </c>
      <c r="C2874" s="150" t="s">
        <v>3087</v>
      </c>
      <c r="D2874" s="147">
        <v>9368</v>
      </c>
    </row>
    <row r="2875" spans="2:4" x14ac:dyDescent="0.25">
      <c r="B2875" s="149">
        <v>12431</v>
      </c>
      <c r="C2875" s="150" t="s">
        <v>3088</v>
      </c>
      <c r="D2875" s="147">
        <v>10042</v>
      </c>
    </row>
    <row r="2876" spans="2:4" x14ac:dyDescent="0.25">
      <c r="B2876" s="149">
        <v>12432</v>
      </c>
      <c r="C2876" s="150" t="s">
        <v>3089</v>
      </c>
      <c r="D2876" s="147">
        <v>250000</v>
      </c>
    </row>
    <row r="2877" spans="2:4" x14ac:dyDescent="0.25">
      <c r="B2877" s="149">
        <v>12434</v>
      </c>
      <c r="C2877" s="150" t="s">
        <v>3090</v>
      </c>
      <c r="D2877" s="147">
        <v>1902</v>
      </c>
    </row>
    <row r="2878" spans="2:4" x14ac:dyDescent="0.25">
      <c r="B2878" s="149">
        <v>12435</v>
      </c>
      <c r="C2878" s="150" t="s">
        <v>3091</v>
      </c>
      <c r="D2878" s="147">
        <v>88000</v>
      </c>
    </row>
    <row r="2879" spans="2:4" x14ac:dyDescent="0.25">
      <c r="B2879" s="149">
        <v>12436</v>
      </c>
      <c r="C2879" s="150" t="s">
        <v>3092</v>
      </c>
      <c r="D2879" s="147">
        <v>20500</v>
      </c>
    </row>
    <row r="2880" spans="2:4" x14ac:dyDescent="0.25">
      <c r="B2880" s="149">
        <v>12437</v>
      </c>
      <c r="C2880" s="150" t="s">
        <v>3093</v>
      </c>
      <c r="D2880" s="147">
        <v>36891</v>
      </c>
    </row>
    <row r="2881" spans="2:4" x14ac:dyDescent="0.25">
      <c r="B2881" s="149">
        <v>12438</v>
      </c>
      <c r="C2881" s="150" t="s">
        <v>3094</v>
      </c>
      <c r="D2881" s="147">
        <v>339900</v>
      </c>
    </row>
    <row r="2882" spans="2:4" x14ac:dyDescent="0.25">
      <c r="B2882" s="149">
        <v>12439</v>
      </c>
      <c r="C2882" s="150" t="s">
        <v>3095</v>
      </c>
      <c r="D2882" s="147">
        <v>882353</v>
      </c>
    </row>
    <row r="2883" spans="2:4" x14ac:dyDescent="0.25">
      <c r="B2883" s="149">
        <v>12440</v>
      </c>
      <c r="C2883" s="150" t="s">
        <v>3096</v>
      </c>
      <c r="D2883" s="147">
        <v>154700</v>
      </c>
    </row>
    <row r="2884" spans="2:4" x14ac:dyDescent="0.25">
      <c r="B2884" s="149">
        <v>12441</v>
      </c>
      <c r="C2884" s="150" t="s">
        <v>3097</v>
      </c>
      <c r="D2884" s="147">
        <v>126050</v>
      </c>
    </row>
    <row r="2885" spans="2:4" x14ac:dyDescent="0.25">
      <c r="B2885" s="149">
        <v>12442</v>
      </c>
      <c r="C2885" s="150" t="s">
        <v>3098</v>
      </c>
      <c r="D2885" s="147">
        <v>64622</v>
      </c>
    </row>
    <row r="2886" spans="2:4" x14ac:dyDescent="0.25">
      <c r="B2886" s="149">
        <v>12443</v>
      </c>
      <c r="C2886" s="150" t="s">
        <v>3099</v>
      </c>
      <c r="D2886" s="147">
        <v>1050000</v>
      </c>
    </row>
    <row r="2887" spans="2:4" x14ac:dyDescent="0.25">
      <c r="B2887" s="149">
        <v>12444</v>
      </c>
      <c r="C2887" s="150" t="s">
        <v>3100</v>
      </c>
      <c r="D2887" s="147">
        <v>210000</v>
      </c>
    </row>
    <row r="2888" spans="2:4" x14ac:dyDescent="0.25">
      <c r="B2888" s="149">
        <v>12445</v>
      </c>
      <c r="C2888" s="150" t="s">
        <v>3101</v>
      </c>
      <c r="D2888" s="147">
        <v>10900</v>
      </c>
    </row>
    <row r="2889" spans="2:4" x14ac:dyDescent="0.25">
      <c r="B2889" s="149">
        <v>12446</v>
      </c>
      <c r="C2889" s="150" t="s">
        <v>3102</v>
      </c>
      <c r="D2889" s="147">
        <v>110000</v>
      </c>
    </row>
    <row r="2890" spans="2:4" x14ac:dyDescent="0.25">
      <c r="B2890" s="149">
        <v>12447</v>
      </c>
      <c r="C2890" s="150" t="s">
        <v>3103</v>
      </c>
      <c r="D2890" s="147">
        <v>110000</v>
      </c>
    </row>
    <row r="2891" spans="2:4" x14ac:dyDescent="0.25">
      <c r="B2891" s="149">
        <v>12448</v>
      </c>
      <c r="C2891" s="150" t="s">
        <v>3104</v>
      </c>
      <c r="D2891" s="147">
        <v>4454</v>
      </c>
    </row>
    <row r="2892" spans="2:4" x14ac:dyDescent="0.25">
      <c r="B2892" s="149">
        <v>12450</v>
      </c>
      <c r="C2892" s="150" t="s">
        <v>3105</v>
      </c>
      <c r="D2892" s="147">
        <v>11765</v>
      </c>
    </row>
    <row r="2893" spans="2:4" x14ac:dyDescent="0.25">
      <c r="B2893" s="149">
        <v>12451</v>
      </c>
      <c r="C2893" s="150" t="s">
        <v>3106</v>
      </c>
      <c r="D2893" s="147">
        <v>7815</v>
      </c>
    </row>
    <row r="2894" spans="2:4" x14ac:dyDescent="0.25">
      <c r="B2894" s="149">
        <v>12452</v>
      </c>
      <c r="C2894" s="150" t="s">
        <v>3107</v>
      </c>
      <c r="D2894" s="147">
        <v>79405</v>
      </c>
    </row>
    <row r="2895" spans="2:4" x14ac:dyDescent="0.25">
      <c r="B2895" s="149">
        <v>12453</v>
      </c>
      <c r="C2895" s="150" t="s">
        <v>3108</v>
      </c>
      <c r="D2895" s="147">
        <v>18487</v>
      </c>
    </row>
    <row r="2896" spans="2:4" x14ac:dyDescent="0.25">
      <c r="B2896" s="149">
        <v>12454</v>
      </c>
      <c r="C2896" s="150" t="s">
        <v>3109</v>
      </c>
      <c r="D2896" s="147">
        <v>102803</v>
      </c>
    </row>
    <row r="2897" spans="2:4" x14ac:dyDescent="0.25">
      <c r="B2897" s="149">
        <v>12455</v>
      </c>
      <c r="C2897" s="150" t="s">
        <v>3110</v>
      </c>
      <c r="D2897" s="147">
        <v>118741</v>
      </c>
    </row>
    <row r="2898" spans="2:4" x14ac:dyDescent="0.25">
      <c r="B2898" s="149">
        <v>12456</v>
      </c>
      <c r="C2898" s="150" t="s">
        <v>3111</v>
      </c>
      <c r="D2898" s="147">
        <v>882353</v>
      </c>
    </row>
    <row r="2899" spans="2:4" x14ac:dyDescent="0.25">
      <c r="B2899" s="149">
        <v>12457</v>
      </c>
      <c r="C2899" s="150" t="s">
        <v>3112</v>
      </c>
      <c r="D2899" s="147">
        <v>49930</v>
      </c>
    </row>
    <row r="2900" spans="2:4" x14ac:dyDescent="0.25">
      <c r="B2900" s="149">
        <v>12458</v>
      </c>
      <c r="C2900" s="150" t="s">
        <v>3113</v>
      </c>
      <c r="D2900" s="147">
        <v>10500</v>
      </c>
    </row>
    <row r="2901" spans="2:4" x14ac:dyDescent="0.25">
      <c r="B2901" s="149">
        <v>12459</v>
      </c>
      <c r="C2901" s="150" t="s">
        <v>3114</v>
      </c>
      <c r="D2901" s="147">
        <v>39986732</v>
      </c>
    </row>
    <row r="2902" spans="2:4" x14ac:dyDescent="0.25">
      <c r="B2902" s="149">
        <v>12460</v>
      </c>
      <c r="C2902" s="150" t="s">
        <v>3115</v>
      </c>
      <c r="D2902" s="147">
        <v>184000</v>
      </c>
    </row>
    <row r="2903" spans="2:4" x14ac:dyDescent="0.25">
      <c r="B2903" s="149">
        <v>12461</v>
      </c>
      <c r="C2903" s="150" t="s">
        <v>3116</v>
      </c>
      <c r="D2903" s="147">
        <v>241627</v>
      </c>
    </row>
    <row r="2904" spans="2:4" x14ac:dyDescent="0.25">
      <c r="B2904" s="149">
        <v>12462</v>
      </c>
      <c r="C2904" s="150" t="s">
        <v>3117</v>
      </c>
      <c r="D2904" s="147">
        <v>125545</v>
      </c>
    </row>
    <row r="2905" spans="2:4" x14ac:dyDescent="0.25">
      <c r="B2905" s="149">
        <v>12463</v>
      </c>
      <c r="C2905" s="150" t="s">
        <v>3118</v>
      </c>
      <c r="D2905" s="147">
        <v>535292</v>
      </c>
    </row>
    <row r="2906" spans="2:4" x14ac:dyDescent="0.25">
      <c r="B2906" s="149">
        <v>12464</v>
      </c>
      <c r="C2906" s="150" t="s">
        <v>3119</v>
      </c>
      <c r="D2906" s="147">
        <v>481058</v>
      </c>
    </row>
    <row r="2907" spans="2:4" x14ac:dyDescent="0.25">
      <c r="B2907" s="149">
        <v>12465</v>
      </c>
      <c r="C2907" s="150" t="s">
        <v>3120</v>
      </c>
      <c r="D2907" s="147">
        <v>473433</v>
      </c>
    </row>
    <row r="2908" spans="2:4" x14ac:dyDescent="0.25">
      <c r="B2908" s="149">
        <v>12466</v>
      </c>
      <c r="C2908" s="150" t="s">
        <v>3121</v>
      </c>
      <c r="D2908" s="147">
        <v>57120</v>
      </c>
    </row>
    <row r="2909" spans="2:4" x14ac:dyDescent="0.25">
      <c r="B2909" s="149">
        <v>12467</v>
      </c>
      <c r="C2909" s="150" t="s">
        <v>3122</v>
      </c>
      <c r="D2909" s="147">
        <v>57120</v>
      </c>
    </row>
    <row r="2910" spans="2:4" x14ac:dyDescent="0.25">
      <c r="B2910" s="149">
        <v>12468</v>
      </c>
      <c r="C2910" s="150" t="s">
        <v>3123</v>
      </c>
      <c r="D2910" s="147">
        <v>1071000</v>
      </c>
    </row>
    <row r="2911" spans="2:4" x14ac:dyDescent="0.25">
      <c r="B2911" s="149">
        <v>12469</v>
      </c>
      <c r="C2911" s="150" t="s">
        <v>3124</v>
      </c>
      <c r="D2911" s="147">
        <v>333200</v>
      </c>
    </row>
    <row r="2912" spans="2:4" x14ac:dyDescent="0.25">
      <c r="B2912" s="149">
        <v>12470</v>
      </c>
      <c r="C2912" s="150" t="s">
        <v>3125</v>
      </c>
      <c r="D2912" s="147">
        <v>333200</v>
      </c>
    </row>
    <row r="2913" spans="2:4" x14ac:dyDescent="0.25">
      <c r="B2913" s="149">
        <v>12471</v>
      </c>
      <c r="C2913" s="150" t="s">
        <v>3126</v>
      </c>
      <c r="D2913" s="147">
        <v>987585</v>
      </c>
    </row>
    <row r="2914" spans="2:4" x14ac:dyDescent="0.25">
      <c r="B2914" s="149">
        <v>12472</v>
      </c>
      <c r="C2914" s="150" t="s">
        <v>3127</v>
      </c>
      <c r="D2914" s="147">
        <v>991500</v>
      </c>
    </row>
    <row r="2915" spans="2:4" x14ac:dyDescent="0.25">
      <c r="B2915" s="149">
        <v>12473</v>
      </c>
      <c r="C2915" s="150" t="s">
        <v>3128</v>
      </c>
      <c r="D2915" s="147">
        <v>1411</v>
      </c>
    </row>
    <row r="2916" spans="2:4" x14ac:dyDescent="0.25">
      <c r="B2916" s="149">
        <v>12474</v>
      </c>
      <c r="C2916" s="150" t="s">
        <v>3129</v>
      </c>
      <c r="D2916" s="147">
        <v>535500</v>
      </c>
    </row>
    <row r="2917" spans="2:4" x14ac:dyDescent="0.25">
      <c r="B2917" s="149">
        <v>12475</v>
      </c>
      <c r="C2917" s="150" t="s">
        <v>3130</v>
      </c>
      <c r="D2917" s="147">
        <v>117810</v>
      </c>
    </row>
    <row r="2918" spans="2:4" x14ac:dyDescent="0.25">
      <c r="B2918" s="149">
        <v>12476</v>
      </c>
      <c r="C2918" s="150" t="s">
        <v>3131</v>
      </c>
      <c r="D2918" s="147">
        <v>28560</v>
      </c>
    </row>
    <row r="2919" spans="2:4" x14ac:dyDescent="0.25">
      <c r="B2919" s="149">
        <v>12477</v>
      </c>
      <c r="C2919" s="150" t="s">
        <v>3132</v>
      </c>
      <c r="D2919" s="147">
        <v>28560</v>
      </c>
    </row>
    <row r="2920" spans="2:4" x14ac:dyDescent="0.25">
      <c r="B2920" s="149">
        <v>12478</v>
      </c>
      <c r="C2920" s="150" t="s">
        <v>3133</v>
      </c>
      <c r="D2920" s="147">
        <v>10948</v>
      </c>
    </row>
    <row r="2921" spans="2:4" x14ac:dyDescent="0.25">
      <c r="B2921" s="149">
        <v>12479</v>
      </c>
      <c r="C2921" s="150" t="s">
        <v>3134</v>
      </c>
      <c r="D2921" s="147">
        <v>31933</v>
      </c>
    </row>
    <row r="2922" spans="2:4" x14ac:dyDescent="0.25">
      <c r="B2922" s="149">
        <v>12480</v>
      </c>
      <c r="C2922" s="150" t="s">
        <v>3135</v>
      </c>
      <c r="D2922" s="147">
        <v>16398</v>
      </c>
    </row>
    <row r="2923" spans="2:4" x14ac:dyDescent="0.25">
      <c r="B2923" s="149">
        <v>12481</v>
      </c>
      <c r="C2923" s="150" t="s">
        <v>3136</v>
      </c>
      <c r="D2923" s="147">
        <v>119000</v>
      </c>
    </row>
    <row r="2924" spans="2:4" x14ac:dyDescent="0.25">
      <c r="B2924" s="149">
        <v>12482</v>
      </c>
      <c r="C2924" s="150" t="s">
        <v>3137</v>
      </c>
      <c r="D2924" s="147">
        <v>210</v>
      </c>
    </row>
    <row r="2925" spans="2:4" x14ac:dyDescent="0.25">
      <c r="B2925" s="149">
        <v>12483</v>
      </c>
      <c r="C2925" s="150" t="s">
        <v>3138</v>
      </c>
      <c r="D2925" s="147">
        <v>863</v>
      </c>
    </row>
    <row r="2926" spans="2:4" x14ac:dyDescent="0.25">
      <c r="B2926" s="149">
        <v>12484</v>
      </c>
      <c r="C2926" s="150" t="s">
        <v>3139</v>
      </c>
      <c r="D2926" s="147">
        <v>863</v>
      </c>
    </row>
    <row r="2927" spans="2:4" x14ac:dyDescent="0.25">
      <c r="B2927" s="149">
        <v>12485</v>
      </c>
      <c r="C2927" s="150" t="s">
        <v>3140</v>
      </c>
      <c r="D2927" s="147">
        <v>195287</v>
      </c>
    </row>
    <row r="2928" spans="2:4" x14ac:dyDescent="0.25">
      <c r="B2928" s="149">
        <v>12486</v>
      </c>
      <c r="C2928" s="150" t="s">
        <v>3141</v>
      </c>
      <c r="D2928" s="147">
        <v>876</v>
      </c>
    </row>
    <row r="2929" spans="2:4" x14ac:dyDescent="0.25">
      <c r="B2929" s="149">
        <v>12487</v>
      </c>
      <c r="C2929" s="150" t="s">
        <v>3142</v>
      </c>
      <c r="D2929" s="147">
        <v>1503</v>
      </c>
    </row>
    <row r="2930" spans="2:4" x14ac:dyDescent="0.25">
      <c r="B2930" s="149">
        <v>12488</v>
      </c>
      <c r="C2930" s="150" t="s">
        <v>3143</v>
      </c>
      <c r="D2930" s="147">
        <v>154187</v>
      </c>
    </row>
    <row r="2931" spans="2:4" x14ac:dyDescent="0.25">
      <c r="B2931" s="149">
        <v>12489</v>
      </c>
      <c r="C2931" s="150" t="s">
        <v>3144</v>
      </c>
      <c r="D2931" s="147">
        <v>800</v>
      </c>
    </row>
    <row r="2932" spans="2:4" x14ac:dyDescent="0.25">
      <c r="B2932" s="149">
        <v>12490</v>
      </c>
      <c r="C2932" s="150" t="s">
        <v>3145</v>
      </c>
      <c r="D2932" s="147">
        <v>1240282</v>
      </c>
    </row>
    <row r="2933" spans="2:4" x14ac:dyDescent="0.25">
      <c r="B2933" s="149">
        <v>12491</v>
      </c>
      <c r="C2933" s="150" t="s">
        <v>3146</v>
      </c>
      <c r="D2933" s="147">
        <v>312245</v>
      </c>
    </row>
    <row r="2934" spans="2:4" x14ac:dyDescent="0.25">
      <c r="B2934" s="149">
        <v>12492</v>
      </c>
      <c r="C2934" s="150" t="s">
        <v>3147</v>
      </c>
      <c r="D2934" s="147">
        <v>218960</v>
      </c>
    </row>
    <row r="2935" spans="2:4" x14ac:dyDescent="0.25">
      <c r="B2935" s="149">
        <v>12493</v>
      </c>
      <c r="C2935" s="150" t="s">
        <v>3148</v>
      </c>
      <c r="D2935" s="147">
        <v>256802</v>
      </c>
    </row>
    <row r="2936" spans="2:4" x14ac:dyDescent="0.25">
      <c r="B2936" s="149">
        <v>12494</v>
      </c>
      <c r="C2936" s="150" t="s">
        <v>3149</v>
      </c>
      <c r="D2936" s="147">
        <v>199248</v>
      </c>
    </row>
    <row r="2937" spans="2:4" x14ac:dyDescent="0.25">
      <c r="B2937" s="149">
        <v>12495</v>
      </c>
      <c r="C2937" s="150" t="s">
        <v>3150</v>
      </c>
      <c r="D2937" s="147">
        <v>68384</v>
      </c>
    </row>
    <row r="2938" spans="2:4" x14ac:dyDescent="0.25">
      <c r="B2938" s="149">
        <v>12496</v>
      </c>
      <c r="C2938" s="150" t="s">
        <v>3151</v>
      </c>
      <c r="D2938" s="147">
        <v>300</v>
      </c>
    </row>
    <row r="2939" spans="2:4" x14ac:dyDescent="0.25">
      <c r="B2939" s="149">
        <v>12497</v>
      </c>
      <c r="C2939" s="150" t="s">
        <v>3152</v>
      </c>
      <c r="D2939" s="147">
        <v>70000</v>
      </c>
    </row>
    <row r="2940" spans="2:4" x14ac:dyDescent="0.25">
      <c r="B2940" s="149">
        <v>12498</v>
      </c>
      <c r="C2940" s="150" t="s">
        <v>3153</v>
      </c>
      <c r="D2940" s="147">
        <v>20200</v>
      </c>
    </row>
    <row r="2941" spans="2:4" x14ac:dyDescent="0.25">
      <c r="B2941" s="149">
        <v>12499</v>
      </c>
      <c r="C2941" s="150" t="s">
        <v>3154</v>
      </c>
      <c r="D2941" s="147">
        <v>83950</v>
      </c>
    </row>
    <row r="2942" spans="2:4" x14ac:dyDescent="0.25">
      <c r="B2942" s="149">
        <v>12500</v>
      </c>
      <c r="C2942" s="150" t="s">
        <v>3155</v>
      </c>
      <c r="D2942" s="147">
        <v>21</v>
      </c>
    </row>
    <row r="2943" spans="2:4" x14ac:dyDescent="0.25">
      <c r="B2943" s="149">
        <v>12501</v>
      </c>
      <c r="C2943" s="150" t="s">
        <v>3156</v>
      </c>
      <c r="D2943" s="147">
        <v>29000</v>
      </c>
    </row>
    <row r="2944" spans="2:4" x14ac:dyDescent="0.25">
      <c r="B2944" s="149">
        <v>12502</v>
      </c>
      <c r="C2944" s="150" t="s">
        <v>3157</v>
      </c>
      <c r="D2944" s="147">
        <v>620</v>
      </c>
    </row>
    <row r="2945" spans="2:4" x14ac:dyDescent="0.25">
      <c r="B2945" s="149">
        <v>12503</v>
      </c>
      <c r="C2945" s="150" t="s">
        <v>3158</v>
      </c>
      <c r="D2945" s="147">
        <v>69706</v>
      </c>
    </row>
    <row r="2946" spans="2:4" x14ac:dyDescent="0.25">
      <c r="B2946" s="149">
        <v>12504</v>
      </c>
      <c r="C2946" s="150" t="s">
        <v>3159</v>
      </c>
      <c r="D2946" s="147">
        <v>19766</v>
      </c>
    </row>
    <row r="2947" spans="2:4" x14ac:dyDescent="0.25">
      <c r="B2947" s="149">
        <v>12505</v>
      </c>
      <c r="C2947" s="150" t="s">
        <v>3160</v>
      </c>
      <c r="D2947" s="147">
        <v>36681</v>
      </c>
    </row>
    <row r="2948" spans="2:4" x14ac:dyDescent="0.25">
      <c r="B2948" s="149">
        <v>12506</v>
      </c>
      <c r="C2948" s="150" t="s">
        <v>3161</v>
      </c>
      <c r="D2948" s="147">
        <v>37395</v>
      </c>
    </row>
    <row r="2949" spans="2:4" x14ac:dyDescent="0.25">
      <c r="B2949" s="149">
        <v>12507</v>
      </c>
      <c r="C2949" s="150" t="s">
        <v>3162</v>
      </c>
      <c r="D2949" s="147">
        <v>452200</v>
      </c>
    </row>
    <row r="2950" spans="2:4" x14ac:dyDescent="0.25">
      <c r="B2950" s="149">
        <v>12508</v>
      </c>
      <c r="C2950" s="150" t="s">
        <v>3163</v>
      </c>
      <c r="D2950" s="147">
        <v>19500</v>
      </c>
    </row>
    <row r="2951" spans="2:4" x14ac:dyDescent="0.25">
      <c r="B2951" s="149">
        <v>12509</v>
      </c>
      <c r="C2951" s="150" t="s">
        <v>3164</v>
      </c>
      <c r="D2951" s="147">
        <v>135660</v>
      </c>
    </row>
    <row r="2952" spans="2:4" x14ac:dyDescent="0.25">
      <c r="B2952" s="149">
        <v>12510</v>
      </c>
      <c r="C2952" s="150" t="s">
        <v>3165</v>
      </c>
      <c r="D2952" s="147">
        <v>149940</v>
      </c>
    </row>
    <row r="2953" spans="2:4" x14ac:dyDescent="0.25">
      <c r="B2953" s="149">
        <v>12511</v>
      </c>
      <c r="C2953" s="150" t="s">
        <v>3166</v>
      </c>
      <c r="D2953" s="147">
        <v>1018851</v>
      </c>
    </row>
    <row r="2954" spans="2:4" x14ac:dyDescent="0.25">
      <c r="B2954" s="149">
        <v>12512</v>
      </c>
      <c r="C2954" s="150" t="s">
        <v>3167</v>
      </c>
      <c r="D2954" s="147">
        <v>79748</v>
      </c>
    </row>
    <row r="2955" spans="2:4" x14ac:dyDescent="0.25">
      <c r="B2955" s="149">
        <v>12513</v>
      </c>
      <c r="C2955" s="150" t="s">
        <v>3168</v>
      </c>
      <c r="D2955" s="147">
        <v>1902</v>
      </c>
    </row>
    <row r="2956" spans="2:4" x14ac:dyDescent="0.25">
      <c r="B2956" s="149">
        <v>12514</v>
      </c>
      <c r="C2956" s="150" t="s">
        <v>3169</v>
      </c>
      <c r="D2956" s="147">
        <v>20500</v>
      </c>
    </row>
    <row r="2957" spans="2:4" x14ac:dyDescent="0.25">
      <c r="B2957" s="149">
        <v>12515</v>
      </c>
      <c r="C2957" s="150" t="s">
        <v>3170</v>
      </c>
      <c r="D2957" s="147">
        <v>210000</v>
      </c>
    </row>
    <row r="2958" spans="2:4" x14ac:dyDescent="0.25">
      <c r="B2958" s="149">
        <v>12516</v>
      </c>
      <c r="C2958" s="150" t="s">
        <v>3171</v>
      </c>
      <c r="D2958" s="147">
        <v>10900</v>
      </c>
    </row>
    <row r="2959" spans="2:4" x14ac:dyDescent="0.25">
      <c r="B2959" s="149">
        <v>12517</v>
      </c>
      <c r="C2959" s="150" t="s">
        <v>3172</v>
      </c>
      <c r="D2959" s="147">
        <v>4454</v>
      </c>
    </row>
    <row r="2960" spans="2:4" x14ac:dyDescent="0.25">
      <c r="B2960" s="149">
        <v>12518</v>
      </c>
      <c r="C2960" s="150" t="s">
        <v>3173</v>
      </c>
      <c r="D2960" s="147">
        <v>882353</v>
      </c>
    </row>
    <row r="2961" spans="2:4" x14ac:dyDescent="0.25">
      <c r="B2961" s="149">
        <v>12519</v>
      </c>
      <c r="C2961" s="150" t="s">
        <v>3174</v>
      </c>
      <c r="D2961" s="147">
        <v>250000</v>
      </c>
    </row>
    <row r="2962" spans="2:4" x14ac:dyDescent="0.25">
      <c r="B2962" s="149">
        <v>12520</v>
      </c>
      <c r="C2962" s="150" t="s">
        <v>3175</v>
      </c>
      <c r="D2962" s="147">
        <v>300</v>
      </c>
    </row>
    <row r="2963" spans="2:4" x14ac:dyDescent="0.25">
      <c r="B2963" s="149">
        <v>12521</v>
      </c>
      <c r="C2963" s="150" t="s">
        <v>3176</v>
      </c>
      <c r="D2963" s="147">
        <v>620</v>
      </c>
    </row>
    <row r="2964" spans="2:4" x14ac:dyDescent="0.25">
      <c r="B2964" s="149">
        <v>12522</v>
      </c>
      <c r="C2964" s="150" t="s">
        <v>3177</v>
      </c>
      <c r="D2964" s="147">
        <v>36681</v>
      </c>
    </row>
    <row r="2965" spans="2:4" x14ac:dyDescent="0.25">
      <c r="B2965" s="149">
        <v>12523</v>
      </c>
      <c r="C2965" s="150" t="s">
        <v>3178</v>
      </c>
      <c r="D2965" s="147">
        <v>37395</v>
      </c>
    </row>
    <row r="2966" spans="2:4" x14ac:dyDescent="0.25">
      <c r="B2966" s="149">
        <v>12524</v>
      </c>
      <c r="C2966" s="150" t="s">
        <v>3179</v>
      </c>
      <c r="D2966" s="147">
        <v>8218</v>
      </c>
    </row>
    <row r="2967" spans="2:4" x14ac:dyDescent="0.25">
      <c r="B2967" s="149">
        <v>12525</v>
      </c>
      <c r="C2967" s="150" t="s">
        <v>3180</v>
      </c>
      <c r="D2967" s="147">
        <v>70000</v>
      </c>
    </row>
    <row r="2968" spans="2:4" x14ac:dyDescent="0.25">
      <c r="B2968" s="149">
        <v>12526</v>
      </c>
      <c r="C2968" s="150" t="s">
        <v>3181</v>
      </c>
      <c r="D2968" s="147">
        <v>21</v>
      </c>
    </row>
    <row r="2969" spans="2:4" x14ac:dyDescent="0.25">
      <c r="B2969" s="149">
        <v>12529</v>
      </c>
      <c r="C2969" s="150" t="s">
        <v>3182</v>
      </c>
      <c r="D2969" s="147">
        <v>200000</v>
      </c>
    </row>
    <row r="2970" spans="2:4" x14ac:dyDescent="0.25">
      <c r="B2970" s="149">
        <v>12530</v>
      </c>
      <c r="C2970" s="150" t="s">
        <v>3183</v>
      </c>
      <c r="D2970" s="147">
        <v>17010</v>
      </c>
    </row>
    <row r="2971" spans="2:4" x14ac:dyDescent="0.25">
      <c r="B2971" s="149">
        <v>12531</v>
      </c>
      <c r="C2971" s="150" t="s">
        <v>3184</v>
      </c>
      <c r="D2971" s="147">
        <v>6189637</v>
      </c>
    </row>
    <row r="2972" spans="2:4" x14ac:dyDescent="0.25">
      <c r="B2972" s="149">
        <v>12532</v>
      </c>
      <c r="C2972" s="150" t="s">
        <v>3185</v>
      </c>
      <c r="D2972" s="147">
        <v>10001027</v>
      </c>
    </row>
    <row r="2973" spans="2:4" x14ac:dyDescent="0.25">
      <c r="B2973" s="149">
        <v>12533</v>
      </c>
      <c r="C2973" s="150" t="s">
        <v>3186</v>
      </c>
      <c r="D2973" s="147">
        <v>574900</v>
      </c>
    </row>
    <row r="2974" spans="2:4" x14ac:dyDescent="0.25">
      <c r="B2974" s="149">
        <v>12534</v>
      </c>
      <c r="C2974" s="150" t="s">
        <v>3187</v>
      </c>
      <c r="D2974" s="147">
        <v>45423</v>
      </c>
    </row>
    <row r="2975" spans="2:4" x14ac:dyDescent="0.25">
      <c r="B2975" s="149">
        <v>12535</v>
      </c>
      <c r="C2975" s="150" t="s">
        <v>3188</v>
      </c>
      <c r="D2975" s="147">
        <v>18453</v>
      </c>
    </row>
    <row r="2976" spans="2:4" x14ac:dyDescent="0.25">
      <c r="B2976" s="149">
        <v>12536</v>
      </c>
      <c r="C2976" s="150" t="s">
        <v>3189</v>
      </c>
      <c r="D2976" s="147">
        <v>2165800</v>
      </c>
    </row>
    <row r="2977" spans="2:4" x14ac:dyDescent="0.25">
      <c r="B2977" s="149">
        <v>12537</v>
      </c>
      <c r="C2977" s="150" t="s">
        <v>3190</v>
      </c>
      <c r="D2977" s="147">
        <v>17000</v>
      </c>
    </row>
    <row r="2978" spans="2:4" x14ac:dyDescent="0.25">
      <c r="B2978" s="149">
        <v>12538</v>
      </c>
      <c r="C2978" s="150" t="s">
        <v>3191</v>
      </c>
      <c r="D2978" s="147">
        <v>1006</v>
      </c>
    </row>
    <row r="2979" spans="2:4" x14ac:dyDescent="0.25">
      <c r="B2979" s="149">
        <v>12539</v>
      </c>
      <c r="C2979" s="150" t="s">
        <v>3192</v>
      </c>
      <c r="D2979" s="147">
        <v>1006</v>
      </c>
    </row>
    <row r="2980" spans="2:4" x14ac:dyDescent="0.25">
      <c r="B2980" s="149">
        <v>12540</v>
      </c>
      <c r="C2980" s="150" t="s">
        <v>3193</v>
      </c>
      <c r="D2980" s="147">
        <v>357</v>
      </c>
    </row>
    <row r="2981" spans="2:4" x14ac:dyDescent="0.25">
      <c r="B2981" s="149">
        <v>12541</v>
      </c>
      <c r="C2981" s="150" t="s">
        <v>3194</v>
      </c>
      <c r="D2981" s="147">
        <v>480</v>
      </c>
    </row>
    <row r="2982" spans="2:4" x14ac:dyDescent="0.25">
      <c r="B2982" s="149">
        <v>12542</v>
      </c>
      <c r="C2982" s="150" t="s">
        <v>3195</v>
      </c>
      <c r="D2982" s="147">
        <v>41650</v>
      </c>
    </row>
    <row r="2983" spans="2:4" x14ac:dyDescent="0.25">
      <c r="B2983" s="149">
        <v>12543</v>
      </c>
      <c r="C2983" s="150" t="s">
        <v>3196</v>
      </c>
      <c r="D2983" s="147">
        <v>22677</v>
      </c>
    </row>
    <row r="2984" spans="2:4" x14ac:dyDescent="0.25">
      <c r="B2984" s="149">
        <v>12544</v>
      </c>
      <c r="C2984" s="150" t="s">
        <v>3197</v>
      </c>
      <c r="D2984" s="147">
        <v>17255</v>
      </c>
    </row>
    <row r="2985" spans="2:4" x14ac:dyDescent="0.25">
      <c r="B2985" s="149">
        <v>12545</v>
      </c>
      <c r="C2985" s="150" t="s">
        <v>3198</v>
      </c>
      <c r="D2985" s="147">
        <v>118550</v>
      </c>
    </row>
    <row r="2986" spans="2:4" x14ac:dyDescent="0.25">
      <c r="B2986" s="149">
        <v>12546</v>
      </c>
      <c r="C2986" s="150" t="s">
        <v>3199</v>
      </c>
      <c r="D2986" s="147">
        <v>6490</v>
      </c>
    </row>
    <row r="2987" spans="2:4" x14ac:dyDescent="0.25">
      <c r="B2987" s="149">
        <v>12547</v>
      </c>
      <c r="C2987" s="150" t="s">
        <v>3200</v>
      </c>
      <c r="D2987" s="147">
        <v>6545</v>
      </c>
    </row>
    <row r="2988" spans="2:4" x14ac:dyDescent="0.25">
      <c r="B2988" s="149">
        <v>12548</v>
      </c>
      <c r="C2988" s="150" t="s">
        <v>3201</v>
      </c>
      <c r="D2988" s="147">
        <v>130000</v>
      </c>
    </row>
    <row r="2989" spans="2:4" x14ac:dyDescent="0.25">
      <c r="B2989" s="149">
        <v>12549</v>
      </c>
      <c r="C2989" s="150" t="s">
        <v>3202</v>
      </c>
      <c r="D2989" s="147">
        <v>81396</v>
      </c>
    </row>
    <row r="2990" spans="2:4" x14ac:dyDescent="0.25">
      <c r="B2990" s="149">
        <v>12550</v>
      </c>
      <c r="C2990" s="150" t="s">
        <v>3203</v>
      </c>
      <c r="D2990" s="147">
        <v>2499000</v>
      </c>
    </row>
    <row r="2991" spans="2:4" x14ac:dyDescent="0.25">
      <c r="B2991" s="149">
        <v>12551</v>
      </c>
      <c r="C2991" s="150" t="s">
        <v>3204</v>
      </c>
      <c r="D2991" s="147">
        <v>1904000</v>
      </c>
    </row>
    <row r="2992" spans="2:4" x14ac:dyDescent="0.25">
      <c r="B2992" s="149">
        <v>12552</v>
      </c>
      <c r="C2992" s="150" t="s">
        <v>3205</v>
      </c>
      <c r="D2992" s="147">
        <v>1904000</v>
      </c>
    </row>
    <row r="2993" spans="2:4" x14ac:dyDescent="0.25">
      <c r="B2993" s="149">
        <v>12553</v>
      </c>
      <c r="C2993" s="150" t="s">
        <v>3206</v>
      </c>
      <c r="D2993" s="147">
        <v>157900</v>
      </c>
    </row>
    <row r="2994" spans="2:4" x14ac:dyDescent="0.25">
      <c r="B2994" s="149">
        <v>12554</v>
      </c>
      <c r="C2994" s="150" t="s">
        <v>3207</v>
      </c>
      <c r="D2994" s="147">
        <v>15000</v>
      </c>
    </row>
    <row r="2995" spans="2:4" x14ac:dyDescent="0.25">
      <c r="B2995" s="149">
        <v>12555</v>
      </c>
      <c r="C2995" s="150" t="s">
        <v>3208</v>
      </c>
      <c r="D2995" s="147">
        <v>81432</v>
      </c>
    </row>
    <row r="2996" spans="2:4" x14ac:dyDescent="0.25">
      <c r="B2996" s="149">
        <v>12556</v>
      </c>
      <c r="C2996" s="150" t="s">
        <v>3209</v>
      </c>
      <c r="D2996" s="147">
        <v>300</v>
      </c>
    </row>
    <row r="2997" spans="2:4" x14ac:dyDescent="0.25">
      <c r="B2997" s="149">
        <v>12557</v>
      </c>
      <c r="C2997" s="150" t="s">
        <v>3210</v>
      </c>
      <c r="D2997" s="147">
        <v>380098</v>
      </c>
    </row>
    <row r="2998" spans="2:4" x14ac:dyDescent="0.25">
      <c r="B2998" s="149">
        <v>12558</v>
      </c>
      <c r="C2998" s="150" t="s">
        <v>3211</v>
      </c>
      <c r="D2998" s="147">
        <v>17993</v>
      </c>
    </row>
    <row r="2999" spans="2:4" x14ac:dyDescent="0.25">
      <c r="B2999" s="149">
        <v>12559</v>
      </c>
      <c r="C2999" s="150" t="s">
        <v>3212</v>
      </c>
      <c r="D2999" s="147">
        <v>12400</v>
      </c>
    </row>
    <row r="3000" spans="2:4" x14ac:dyDescent="0.25">
      <c r="B3000" s="149">
        <v>12560</v>
      </c>
      <c r="C3000" s="150" t="s">
        <v>3213</v>
      </c>
      <c r="D3000" s="147">
        <v>55000</v>
      </c>
    </row>
    <row r="3001" spans="2:4" x14ac:dyDescent="0.25">
      <c r="B3001" s="149">
        <v>12561</v>
      </c>
      <c r="C3001" s="150" t="s">
        <v>3214</v>
      </c>
      <c r="D3001" s="147">
        <v>2597034</v>
      </c>
    </row>
    <row r="3002" spans="2:4" x14ac:dyDescent="0.25">
      <c r="B3002" s="149">
        <v>12562</v>
      </c>
      <c r="C3002" s="150" t="s">
        <v>3215</v>
      </c>
      <c r="D3002" s="147">
        <v>298</v>
      </c>
    </row>
    <row r="3003" spans="2:4" x14ac:dyDescent="0.25">
      <c r="B3003" s="149">
        <v>12564</v>
      </c>
      <c r="C3003" s="150" t="s">
        <v>3216</v>
      </c>
      <c r="D3003" s="147">
        <v>3700</v>
      </c>
    </row>
    <row r="3004" spans="2:4" x14ac:dyDescent="0.25">
      <c r="B3004" s="149">
        <v>12565</v>
      </c>
      <c r="C3004" s="150" t="s">
        <v>3217</v>
      </c>
      <c r="D3004" s="147">
        <v>6600</v>
      </c>
    </row>
    <row r="3005" spans="2:4" x14ac:dyDescent="0.25">
      <c r="B3005" s="149">
        <v>12566</v>
      </c>
      <c r="C3005" s="150" t="s">
        <v>3218</v>
      </c>
      <c r="D3005" s="147">
        <v>1401</v>
      </c>
    </row>
    <row r="3006" spans="2:4" x14ac:dyDescent="0.25">
      <c r="B3006" s="149">
        <v>12567</v>
      </c>
      <c r="C3006" s="150" t="s">
        <v>3219</v>
      </c>
      <c r="D3006" s="147">
        <v>2300</v>
      </c>
    </row>
    <row r="3007" spans="2:4" x14ac:dyDescent="0.25">
      <c r="B3007" s="149">
        <v>12568</v>
      </c>
      <c r="C3007" s="150" t="s">
        <v>3220</v>
      </c>
      <c r="D3007" s="147">
        <v>1334</v>
      </c>
    </row>
    <row r="3008" spans="2:4" x14ac:dyDescent="0.25">
      <c r="B3008" s="149">
        <v>12569</v>
      </c>
      <c r="C3008" s="150" t="s">
        <v>3221</v>
      </c>
      <c r="D3008" s="147">
        <v>29750</v>
      </c>
    </row>
    <row r="3009" spans="2:4" x14ac:dyDescent="0.25">
      <c r="B3009" s="149">
        <v>12570</v>
      </c>
      <c r="C3009" s="150" t="s">
        <v>3222</v>
      </c>
      <c r="D3009" s="147">
        <v>2011</v>
      </c>
    </row>
    <row r="3010" spans="2:4" x14ac:dyDescent="0.25">
      <c r="B3010" s="149">
        <v>12571</v>
      </c>
      <c r="C3010" s="150" t="s">
        <v>3223</v>
      </c>
      <c r="D3010" s="147">
        <v>388</v>
      </c>
    </row>
    <row r="3011" spans="2:4" x14ac:dyDescent="0.25">
      <c r="B3011" s="149">
        <v>12572</v>
      </c>
      <c r="C3011" s="150" t="s">
        <v>3224</v>
      </c>
      <c r="D3011" s="147">
        <v>95179</v>
      </c>
    </row>
    <row r="3012" spans="2:4" x14ac:dyDescent="0.25">
      <c r="B3012" s="149">
        <v>12573</v>
      </c>
      <c r="C3012" s="150" t="s">
        <v>3225</v>
      </c>
      <c r="D3012" s="147">
        <v>10900</v>
      </c>
    </row>
    <row r="3013" spans="2:4" x14ac:dyDescent="0.25">
      <c r="B3013" s="149">
        <v>12574</v>
      </c>
      <c r="C3013" s="150" t="s">
        <v>3226</v>
      </c>
      <c r="D3013" s="147">
        <v>895</v>
      </c>
    </row>
    <row r="3014" spans="2:4" x14ac:dyDescent="0.25">
      <c r="B3014" s="149">
        <v>12575</v>
      </c>
      <c r="C3014" s="150" t="s">
        <v>3227</v>
      </c>
      <c r="D3014" s="147">
        <v>39626</v>
      </c>
    </row>
    <row r="3015" spans="2:4" x14ac:dyDescent="0.25">
      <c r="B3015" s="149">
        <v>12576</v>
      </c>
      <c r="C3015" s="150" t="s">
        <v>3228</v>
      </c>
      <c r="D3015" s="147">
        <v>132999</v>
      </c>
    </row>
    <row r="3016" spans="2:4" x14ac:dyDescent="0.25">
      <c r="B3016" s="149">
        <v>12577</v>
      </c>
      <c r="C3016" s="150" t="s">
        <v>3229</v>
      </c>
      <c r="D3016" s="147">
        <v>81852</v>
      </c>
    </row>
    <row r="3017" spans="2:4" x14ac:dyDescent="0.25">
      <c r="B3017" s="149">
        <v>12578</v>
      </c>
      <c r="C3017" s="150" t="s">
        <v>3230</v>
      </c>
      <c r="D3017" s="147">
        <v>95315</v>
      </c>
    </row>
    <row r="3018" spans="2:4" x14ac:dyDescent="0.25">
      <c r="B3018" s="149">
        <v>12579</v>
      </c>
      <c r="C3018" s="150" t="s">
        <v>3231</v>
      </c>
      <c r="D3018" s="147">
        <v>205498</v>
      </c>
    </row>
    <row r="3019" spans="2:4" x14ac:dyDescent="0.25">
      <c r="B3019" s="149">
        <v>12580</v>
      </c>
      <c r="C3019" s="150" t="s">
        <v>3232</v>
      </c>
      <c r="D3019" s="147">
        <v>118</v>
      </c>
    </row>
    <row r="3020" spans="2:4" x14ac:dyDescent="0.25">
      <c r="B3020" s="149">
        <v>12581</v>
      </c>
      <c r="C3020" s="150" t="s">
        <v>3233</v>
      </c>
      <c r="D3020" s="147">
        <v>772629</v>
      </c>
    </row>
    <row r="3021" spans="2:4" x14ac:dyDescent="0.25">
      <c r="B3021" s="149">
        <v>12582</v>
      </c>
      <c r="C3021" s="150" t="s">
        <v>3234</v>
      </c>
      <c r="D3021" s="147">
        <v>7800</v>
      </c>
    </row>
    <row r="3022" spans="2:4" x14ac:dyDescent="0.25">
      <c r="B3022" s="149">
        <v>12583</v>
      </c>
      <c r="C3022" s="150" t="s">
        <v>3235</v>
      </c>
      <c r="D3022" s="147">
        <v>589050</v>
      </c>
    </row>
    <row r="3023" spans="2:4" x14ac:dyDescent="0.25">
      <c r="B3023" s="149">
        <v>12584</v>
      </c>
      <c r="C3023" s="150" t="s">
        <v>3236</v>
      </c>
      <c r="D3023" s="147">
        <v>425636</v>
      </c>
    </row>
    <row r="3024" spans="2:4" x14ac:dyDescent="0.25">
      <c r="B3024" s="149">
        <v>12585</v>
      </c>
      <c r="C3024" s="150" t="s">
        <v>3237</v>
      </c>
      <c r="D3024" s="147">
        <v>531930</v>
      </c>
    </row>
    <row r="3025" spans="2:4" x14ac:dyDescent="0.25">
      <c r="B3025" s="149">
        <v>12586</v>
      </c>
      <c r="C3025" s="150" t="s">
        <v>3238</v>
      </c>
      <c r="D3025" s="147">
        <v>372470</v>
      </c>
    </row>
    <row r="3026" spans="2:4" x14ac:dyDescent="0.25">
      <c r="B3026" s="149">
        <v>12587</v>
      </c>
      <c r="C3026" s="150" t="s">
        <v>3239</v>
      </c>
      <c r="D3026" s="147">
        <v>355810</v>
      </c>
    </row>
    <row r="3027" spans="2:4" x14ac:dyDescent="0.25">
      <c r="B3027" s="149">
        <v>12588</v>
      </c>
      <c r="C3027" s="150" t="s">
        <v>3240</v>
      </c>
      <c r="D3027" s="147">
        <v>52000</v>
      </c>
    </row>
    <row r="3028" spans="2:4" x14ac:dyDescent="0.25">
      <c r="B3028" s="149">
        <v>12589</v>
      </c>
      <c r="C3028" s="150" t="s">
        <v>3241</v>
      </c>
      <c r="D3028" s="147">
        <v>177533</v>
      </c>
    </row>
    <row r="3029" spans="2:4" x14ac:dyDescent="0.25">
      <c r="B3029" s="149">
        <v>12590</v>
      </c>
      <c r="C3029" s="150" t="s">
        <v>3242</v>
      </c>
      <c r="D3029" s="147">
        <v>2956</v>
      </c>
    </row>
    <row r="3030" spans="2:4" x14ac:dyDescent="0.25">
      <c r="B3030" s="149">
        <v>12591</v>
      </c>
      <c r="C3030" s="150" t="s">
        <v>3243</v>
      </c>
      <c r="D3030" s="147">
        <v>82586</v>
      </c>
    </row>
    <row r="3031" spans="2:4" x14ac:dyDescent="0.25">
      <c r="B3031" s="149">
        <v>12592</v>
      </c>
      <c r="C3031" s="150" t="s">
        <v>3244</v>
      </c>
      <c r="D3031" s="147">
        <v>80900</v>
      </c>
    </row>
    <row r="3032" spans="2:4" x14ac:dyDescent="0.25">
      <c r="B3032" s="149">
        <v>12593</v>
      </c>
      <c r="C3032" s="150" t="s">
        <v>3245</v>
      </c>
      <c r="D3032" s="147">
        <v>80802</v>
      </c>
    </row>
    <row r="3033" spans="2:4" x14ac:dyDescent="0.25">
      <c r="B3033" s="149">
        <v>12594</v>
      </c>
      <c r="C3033" s="150" t="s">
        <v>3246</v>
      </c>
      <c r="D3033" s="147">
        <v>31699</v>
      </c>
    </row>
    <row r="3034" spans="2:4" x14ac:dyDescent="0.25">
      <c r="B3034" s="149">
        <v>12595</v>
      </c>
      <c r="C3034" s="150" t="s">
        <v>3247</v>
      </c>
      <c r="D3034" s="147">
        <v>278832</v>
      </c>
    </row>
    <row r="3035" spans="2:4" x14ac:dyDescent="0.25">
      <c r="B3035" s="149">
        <v>12596</v>
      </c>
      <c r="C3035" s="150" t="s">
        <v>3248</v>
      </c>
      <c r="D3035" s="147">
        <v>34998</v>
      </c>
    </row>
    <row r="3036" spans="2:4" x14ac:dyDescent="0.25">
      <c r="B3036" s="149">
        <v>12597</v>
      </c>
      <c r="C3036" s="150" t="s">
        <v>3249</v>
      </c>
      <c r="D3036" s="147">
        <v>10353</v>
      </c>
    </row>
    <row r="3037" spans="2:4" x14ac:dyDescent="0.25">
      <c r="B3037" s="149">
        <v>12598</v>
      </c>
      <c r="C3037" s="150" t="s">
        <v>3250</v>
      </c>
      <c r="D3037" s="147">
        <v>29036</v>
      </c>
    </row>
    <row r="3038" spans="2:4" x14ac:dyDescent="0.25">
      <c r="B3038" s="149">
        <v>12599</v>
      </c>
      <c r="C3038" s="150" t="s">
        <v>3251</v>
      </c>
      <c r="D3038" s="147">
        <v>311931</v>
      </c>
    </row>
    <row r="3039" spans="2:4" x14ac:dyDescent="0.25">
      <c r="B3039" s="149">
        <v>12600</v>
      </c>
      <c r="C3039" s="150" t="s">
        <v>3252</v>
      </c>
      <c r="D3039" s="147">
        <v>1079345</v>
      </c>
    </row>
    <row r="3040" spans="2:4" x14ac:dyDescent="0.25">
      <c r="B3040" s="149">
        <v>12601</v>
      </c>
      <c r="C3040" s="150" t="s">
        <v>3253</v>
      </c>
      <c r="D3040" s="147">
        <v>261800</v>
      </c>
    </row>
    <row r="3041" spans="2:4" x14ac:dyDescent="0.25">
      <c r="B3041" s="149">
        <v>12602</v>
      </c>
      <c r="C3041" s="150" t="s">
        <v>3254</v>
      </c>
      <c r="D3041" s="147">
        <v>436031</v>
      </c>
    </row>
    <row r="3042" spans="2:4" x14ac:dyDescent="0.25">
      <c r="B3042" s="149">
        <v>12603</v>
      </c>
      <c r="C3042" s="150" t="s">
        <v>3255</v>
      </c>
      <c r="D3042" s="147">
        <v>579557</v>
      </c>
    </row>
    <row r="3043" spans="2:4" x14ac:dyDescent="0.25">
      <c r="B3043" s="149">
        <v>12604</v>
      </c>
      <c r="C3043" s="150" t="s">
        <v>3256</v>
      </c>
      <c r="D3043" s="147">
        <v>478380</v>
      </c>
    </row>
    <row r="3044" spans="2:4" x14ac:dyDescent="0.25">
      <c r="B3044" s="149">
        <v>12605</v>
      </c>
      <c r="C3044" s="150" t="s">
        <v>3257</v>
      </c>
      <c r="D3044" s="147">
        <v>327250</v>
      </c>
    </row>
    <row r="3045" spans="2:4" x14ac:dyDescent="0.25">
      <c r="B3045" s="149">
        <v>12606</v>
      </c>
      <c r="C3045" s="150" t="s">
        <v>3258</v>
      </c>
      <c r="D3045" s="147">
        <v>261800</v>
      </c>
    </row>
    <row r="3046" spans="2:4" x14ac:dyDescent="0.25">
      <c r="B3046" s="149">
        <v>12607</v>
      </c>
      <c r="C3046" s="150" t="s">
        <v>3259</v>
      </c>
      <c r="D3046" s="147">
        <v>294525</v>
      </c>
    </row>
    <row r="3047" spans="2:4" x14ac:dyDescent="0.25">
      <c r="B3047" s="149">
        <v>12608</v>
      </c>
      <c r="C3047" s="150" t="s">
        <v>3260</v>
      </c>
      <c r="D3047" s="147">
        <v>11582</v>
      </c>
    </row>
    <row r="3048" spans="2:4" x14ac:dyDescent="0.25">
      <c r="B3048" s="149">
        <v>12609</v>
      </c>
      <c r="C3048" s="150" t="s">
        <v>3261</v>
      </c>
      <c r="D3048" s="147">
        <v>10710</v>
      </c>
    </row>
    <row r="3049" spans="2:4" x14ac:dyDescent="0.25">
      <c r="B3049" s="149">
        <v>12610</v>
      </c>
      <c r="C3049" s="150" t="s">
        <v>3262</v>
      </c>
      <c r="D3049" s="147">
        <v>11543</v>
      </c>
    </row>
    <row r="3050" spans="2:4" x14ac:dyDescent="0.25">
      <c r="B3050" s="149">
        <v>12611</v>
      </c>
      <c r="C3050" s="150" t="s">
        <v>3263</v>
      </c>
      <c r="D3050" s="147">
        <v>12733</v>
      </c>
    </row>
    <row r="3051" spans="2:4" x14ac:dyDescent="0.25">
      <c r="B3051" s="149">
        <v>12612</v>
      </c>
      <c r="C3051" s="150" t="s">
        <v>3264</v>
      </c>
      <c r="D3051" s="147">
        <v>14399</v>
      </c>
    </row>
    <row r="3052" spans="2:4" x14ac:dyDescent="0.25">
      <c r="B3052" s="149">
        <v>12613</v>
      </c>
      <c r="C3052" s="150" t="s">
        <v>3265</v>
      </c>
      <c r="D3052" s="147">
        <v>24106</v>
      </c>
    </row>
    <row r="3053" spans="2:4" x14ac:dyDescent="0.25">
      <c r="B3053" s="149">
        <v>12614</v>
      </c>
      <c r="C3053" s="150" t="s">
        <v>3266</v>
      </c>
      <c r="D3053" s="147">
        <v>61880</v>
      </c>
    </row>
    <row r="3054" spans="2:4" x14ac:dyDescent="0.25">
      <c r="B3054" s="149">
        <v>12615</v>
      </c>
      <c r="C3054" s="150" t="s">
        <v>3267</v>
      </c>
      <c r="D3054" s="147">
        <v>37891</v>
      </c>
    </row>
    <row r="3055" spans="2:4" x14ac:dyDescent="0.25">
      <c r="B3055" s="149">
        <v>12616</v>
      </c>
      <c r="C3055" s="150" t="s">
        <v>3268</v>
      </c>
      <c r="D3055" s="147">
        <v>1607</v>
      </c>
    </row>
    <row r="3056" spans="2:4" x14ac:dyDescent="0.25">
      <c r="B3056" s="149">
        <v>12617</v>
      </c>
      <c r="C3056" s="150" t="s">
        <v>3269</v>
      </c>
      <c r="D3056" s="147">
        <v>193970000</v>
      </c>
    </row>
    <row r="3057" spans="2:4" x14ac:dyDescent="0.25">
      <c r="B3057" s="149">
        <v>12618</v>
      </c>
      <c r="C3057" s="150" t="s">
        <v>3270</v>
      </c>
      <c r="D3057" s="147">
        <v>1726</v>
      </c>
    </row>
    <row r="3058" spans="2:4" x14ac:dyDescent="0.25">
      <c r="B3058" s="149">
        <v>12619</v>
      </c>
      <c r="C3058" s="150" t="s">
        <v>3271</v>
      </c>
      <c r="D3058" s="147">
        <v>1845</v>
      </c>
    </row>
    <row r="3059" spans="2:4" x14ac:dyDescent="0.25">
      <c r="B3059" s="149">
        <v>12620</v>
      </c>
      <c r="C3059" s="150" t="s">
        <v>3272</v>
      </c>
      <c r="D3059" s="147">
        <v>1964</v>
      </c>
    </row>
    <row r="3060" spans="2:4" x14ac:dyDescent="0.25">
      <c r="B3060" s="149">
        <v>12621</v>
      </c>
      <c r="C3060" s="150" t="s">
        <v>3273</v>
      </c>
      <c r="D3060" s="147">
        <v>3451</v>
      </c>
    </row>
    <row r="3061" spans="2:4" x14ac:dyDescent="0.25">
      <c r="B3061" s="149">
        <v>12622</v>
      </c>
      <c r="C3061" s="150" t="s">
        <v>3274</v>
      </c>
      <c r="D3061" s="147">
        <v>4701</v>
      </c>
    </row>
    <row r="3062" spans="2:4" x14ac:dyDescent="0.25">
      <c r="B3062" s="149">
        <v>12623</v>
      </c>
      <c r="C3062" s="150" t="s">
        <v>3275</v>
      </c>
      <c r="D3062" s="147">
        <v>39556</v>
      </c>
    </row>
    <row r="3063" spans="2:4" x14ac:dyDescent="0.25">
      <c r="B3063" s="149">
        <v>12624</v>
      </c>
      <c r="C3063" s="150" t="s">
        <v>3276</v>
      </c>
      <c r="D3063" s="147">
        <v>58800</v>
      </c>
    </row>
    <row r="3064" spans="2:4" x14ac:dyDescent="0.25">
      <c r="B3064" s="149">
        <v>12625</v>
      </c>
      <c r="C3064" s="150" t="s">
        <v>3277</v>
      </c>
      <c r="D3064" s="147">
        <v>944</v>
      </c>
    </row>
    <row r="3065" spans="2:4" x14ac:dyDescent="0.25">
      <c r="B3065" s="149">
        <v>12626</v>
      </c>
      <c r="C3065" s="150" t="s">
        <v>3278</v>
      </c>
      <c r="D3065" s="147">
        <v>215033</v>
      </c>
    </row>
    <row r="3066" spans="2:4" x14ac:dyDescent="0.25">
      <c r="B3066" s="149">
        <v>12627</v>
      </c>
      <c r="C3066" s="150" t="s">
        <v>3279</v>
      </c>
      <c r="D3066" s="147">
        <v>372463</v>
      </c>
    </row>
    <row r="3067" spans="2:4" x14ac:dyDescent="0.25">
      <c r="B3067" s="149">
        <v>12628</v>
      </c>
      <c r="C3067" s="150" t="s">
        <v>3280</v>
      </c>
      <c r="D3067" s="147">
        <v>202678</v>
      </c>
    </row>
    <row r="3068" spans="2:4" x14ac:dyDescent="0.25">
      <c r="B3068" s="149">
        <v>12629</v>
      </c>
      <c r="C3068" s="150" t="s">
        <v>3281</v>
      </c>
      <c r="D3068" s="147">
        <v>234276</v>
      </c>
    </row>
    <row r="3069" spans="2:4" x14ac:dyDescent="0.25">
      <c r="B3069" s="149">
        <v>12630</v>
      </c>
      <c r="C3069" s="150" t="s">
        <v>3282</v>
      </c>
      <c r="D3069" s="147">
        <v>335104</v>
      </c>
    </row>
    <row r="3070" spans="2:4" x14ac:dyDescent="0.25">
      <c r="B3070" s="149">
        <v>12631</v>
      </c>
      <c r="C3070" s="150" t="s">
        <v>3283</v>
      </c>
      <c r="D3070" s="147">
        <v>292264</v>
      </c>
    </row>
    <row r="3071" spans="2:4" x14ac:dyDescent="0.25">
      <c r="B3071" s="149">
        <v>12632</v>
      </c>
      <c r="C3071" s="150" t="s">
        <v>3284</v>
      </c>
      <c r="D3071" s="147">
        <v>128000</v>
      </c>
    </row>
    <row r="3072" spans="2:4" x14ac:dyDescent="0.25">
      <c r="B3072" s="149">
        <v>12633</v>
      </c>
      <c r="C3072" s="150" t="s">
        <v>3285</v>
      </c>
      <c r="D3072" s="147">
        <v>950</v>
      </c>
    </row>
    <row r="3073" spans="2:4" x14ac:dyDescent="0.25">
      <c r="B3073" s="149">
        <v>12634</v>
      </c>
      <c r="C3073" s="150" t="s">
        <v>3286</v>
      </c>
      <c r="D3073" s="147">
        <v>5400</v>
      </c>
    </row>
    <row r="3074" spans="2:4" x14ac:dyDescent="0.25">
      <c r="B3074" s="149">
        <v>12635</v>
      </c>
      <c r="C3074" s="150" t="s">
        <v>3287</v>
      </c>
      <c r="D3074" s="147">
        <v>87204</v>
      </c>
    </row>
    <row r="3075" spans="2:4" x14ac:dyDescent="0.25">
      <c r="B3075" s="149">
        <v>12636</v>
      </c>
      <c r="C3075" s="150" t="s">
        <v>3288</v>
      </c>
      <c r="D3075" s="147">
        <v>100374</v>
      </c>
    </row>
    <row r="3076" spans="2:4" x14ac:dyDescent="0.25">
      <c r="B3076" s="149">
        <v>12637</v>
      </c>
      <c r="C3076" s="150" t="s">
        <v>3289</v>
      </c>
      <c r="D3076" s="147">
        <v>10800</v>
      </c>
    </row>
    <row r="3077" spans="2:4" x14ac:dyDescent="0.25">
      <c r="B3077" s="149">
        <v>12638</v>
      </c>
      <c r="C3077" s="150" t="s">
        <v>3290</v>
      </c>
      <c r="D3077" s="147">
        <v>31817</v>
      </c>
    </row>
    <row r="3078" spans="2:4" x14ac:dyDescent="0.25">
      <c r="B3078" s="149">
        <v>12639</v>
      </c>
      <c r="C3078" s="150" t="s">
        <v>3291</v>
      </c>
      <c r="D3078" s="147">
        <v>2900</v>
      </c>
    </row>
    <row r="3079" spans="2:4" x14ac:dyDescent="0.25">
      <c r="B3079" s="149">
        <v>12640</v>
      </c>
      <c r="C3079" s="150" t="s">
        <v>3292</v>
      </c>
      <c r="D3079" s="147">
        <v>11290</v>
      </c>
    </row>
    <row r="3080" spans="2:4" x14ac:dyDescent="0.25">
      <c r="B3080" s="149">
        <v>12641</v>
      </c>
      <c r="C3080" s="150" t="s">
        <v>3293</v>
      </c>
      <c r="D3080" s="147">
        <v>26490</v>
      </c>
    </row>
    <row r="3081" spans="2:4" x14ac:dyDescent="0.25">
      <c r="B3081" s="149">
        <v>12642</v>
      </c>
      <c r="C3081" s="150" t="s">
        <v>3294</v>
      </c>
      <c r="D3081" s="147">
        <v>36790</v>
      </c>
    </row>
    <row r="3082" spans="2:4" x14ac:dyDescent="0.25">
      <c r="B3082" s="149">
        <v>12643</v>
      </c>
      <c r="C3082" s="150" t="s">
        <v>3295</v>
      </c>
      <c r="D3082" s="147">
        <v>36800</v>
      </c>
    </row>
    <row r="3083" spans="2:4" x14ac:dyDescent="0.25">
      <c r="B3083" s="149">
        <v>12644</v>
      </c>
      <c r="C3083" s="150" t="s">
        <v>3296</v>
      </c>
      <c r="D3083" s="147">
        <v>13685</v>
      </c>
    </row>
    <row r="3084" spans="2:4" x14ac:dyDescent="0.25">
      <c r="B3084" s="149">
        <v>12645</v>
      </c>
      <c r="C3084" s="150" t="s">
        <v>3297</v>
      </c>
      <c r="D3084" s="147">
        <v>4300</v>
      </c>
    </row>
    <row r="3085" spans="2:4" x14ac:dyDescent="0.25">
      <c r="B3085" s="149">
        <v>12646</v>
      </c>
      <c r="C3085" s="150" t="s">
        <v>3298</v>
      </c>
      <c r="D3085" s="147">
        <v>6951</v>
      </c>
    </row>
    <row r="3086" spans="2:4" x14ac:dyDescent="0.25">
      <c r="B3086" s="149">
        <v>12647</v>
      </c>
      <c r="C3086" s="150" t="s">
        <v>3299</v>
      </c>
      <c r="D3086" s="147">
        <v>29117</v>
      </c>
    </row>
    <row r="3087" spans="2:4" x14ac:dyDescent="0.25">
      <c r="B3087" s="149">
        <v>12648</v>
      </c>
      <c r="C3087" s="150" t="s">
        <v>3300</v>
      </c>
      <c r="D3087" s="147">
        <v>4100</v>
      </c>
    </row>
    <row r="3088" spans="2:4" x14ac:dyDescent="0.25">
      <c r="B3088" s="149">
        <v>12649</v>
      </c>
      <c r="C3088" s="150" t="s">
        <v>3301</v>
      </c>
      <c r="D3088" s="147">
        <v>8100</v>
      </c>
    </row>
    <row r="3089" spans="2:4" x14ac:dyDescent="0.25">
      <c r="B3089" s="149">
        <v>12650</v>
      </c>
      <c r="C3089" s="150" t="s">
        <v>3302</v>
      </c>
      <c r="D3089" s="147">
        <v>21933</v>
      </c>
    </row>
    <row r="3090" spans="2:4" x14ac:dyDescent="0.25">
      <c r="B3090" s="149">
        <v>12651</v>
      </c>
      <c r="C3090" s="150" t="s">
        <v>3303</v>
      </c>
      <c r="D3090" s="147">
        <v>11500</v>
      </c>
    </row>
    <row r="3091" spans="2:4" x14ac:dyDescent="0.25">
      <c r="B3091" s="149">
        <v>12652</v>
      </c>
      <c r="C3091" s="150" t="s">
        <v>3304</v>
      </c>
      <c r="D3091" s="147">
        <v>100</v>
      </c>
    </row>
    <row r="3092" spans="2:4" x14ac:dyDescent="0.25">
      <c r="B3092" s="149">
        <v>12653</v>
      </c>
      <c r="C3092" s="150" t="s">
        <v>3305</v>
      </c>
      <c r="D3092" s="147">
        <v>4436</v>
      </c>
    </row>
    <row r="3093" spans="2:4" x14ac:dyDescent="0.25">
      <c r="B3093" s="149">
        <v>12654</v>
      </c>
      <c r="C3093" s="150" t="s">
        <v>3306</v>
      </c>
      <c r="D3093" s="147">
        <v>268966</v>
      </c>
    </row>
    <row r="3094" spans="2:4" x14ac:dyDescent="0.25">
      <c r="B3094" s="149">
        <v>12655</v>
      </c>
      <c r="C3094" s="150" t="s">
        <v>3307</v>
      </c>
      <c r="D3094" s="147">
        <v>777500</v>
      </c>
    </row>
    <row r="3095" spans="2:4" x14ac:dyDescent="0.25">
      <c r="B3095" s="149">
        <v>12656</v>
      </c>
      <c r="C3095" s="150" t="s">
        <v>3308</v>
      </c>
      <c r="D3095" s="147">
        <v>179900</v>
      </c>
    </row>
    <row r="3096" spans="2:4" x14ac:dyDescent="0.25">
      <c r="B3096" s="149">
        <v>12657</v>
      </c>
      <c r="C3096" s="150" t="s">
        <v>3309</v>
      </c>
      <c r="D3096" s="147">
        <v>3200</v>
      </c>
    </row>
    <row r="3097" spans="2:4" x14ac:dyDescent="0.25">
      <c r="B3097" s="149">
        <v>12658</v>
      </c>
      <c r="C3097" s="150" t="s">
        <v>3310</v>
      </c>
      <c r="D3097" s="147">
        <v>240000</v>
      </c>
    </row>
    <row r="3098" spans="2:4" x14ac:dyDescent="0.25">
      <c r="B3098" s="149">
        <v>12659</v>
      </c>
      <c r="C3098" s="150" t="s">
        <v>3311</v>
      </c>
      <c r="D3098" s="147">
        <v>340000</v>
      </c>
    </row>
    <row r="3099" spans="2:4" x14ac:dyDescent="0.25">
      <c r="B3099" s="149">
        <v>12660</v>
      </c>
      <c r="C3099" s="150" t="s">
        <v>3312</v>
      </c>
      <c r="D3099" s="147">
        <v>24499</v>
      </c>
    </row>
    <row r="3100" spans="2:4" x14ac:dyDescent="0.25">
      <c r="B3100" s="149">
        <v>12661</v>
      </c>
      <c r="C3100" s="150" t="s">
        <v>3313</v>
      </c>
      <c r="D3100" s="147">
        <v>45000</v>
      </c>
    </row>
    <row r="3101" spans="2:4" x14ac:dyDescent="0.25">
      <c r="B3101" s="149">
        <v>12662</v>
      </c>
      <c r="C3101" s="150" t="s">
        <v>3314</v>
      </c>
      <c r="D3101" s="147">
        <v>2654</v>
      </c>
    </row>
    <row r="3102" spans="2:4" x14ac:dyDescent="0.25">
      <c r="B3102" s="149">
        <v>12663</v>
      </c>
      <c r="C3102" s="150" t="s">
        <v>3315</v>
      </c>
      <c r="D3102" s="147">
        <v>12505</v>
      </c>
    </row>
    <row r="3103" spans="2:4" x14ac:dyDescent="0.25">
      <c r="B3103" s="149">
        <v>12664</v>
      </c>
      <c r="C3103" s="150" t="s">
        <v>3316</v>
      </c>
      <c r="D3103" s="147">
        <v>2500</v>
      </c>
    </row>
    <row r="3104" spans="2:4" x14ac:dyDescent="0.25">
      <c r="B3104" s="149">
        <v>12665</v>
      </c>
      <c r="C3104" s="150" t="s">
        <v>3317</v>
      </c>
      <c r="D3104" s="147">
        <v>1600</v>
      </c>
    </row>
    <row r="3105" spans="2:4" x14ac:dyDescent="0.25">
      <c r="B3105" s="149">
        <v>12666</v>
      </c>
      <c r="C3105" s="150" t="s">
        <v>3318</v>
      </c>
      <c r="D3105" s="147">
        <v>2500</v>
      </c>
    </row>
    <row r="3106" spans="2:4" x14ac:dyDescent="0.25">
      <c r="B3106" s="149">
        <v>12668</v>
      </c>
      <c r="C3106" s="150" t="s">
        <v>3319</v>
      </c>
      <c r="D3106" s="147">
        <v>912891</v>
      </c>
    </row>
    <row r="3107" spans="2:4" x14ac:dyDescent="0.25">
      <c r="B3107" s="149">
        <v>12669</v>
      </c>
      <c r="C3107" s="150" t="s">
        <v>3320</v>
      </c>
      <c r="D3107" s="147">
        <v>510157</v>
      </c>
    </row>
    <row r="3108" spans="2:4" x14ac:dyDescent="0.25">
      <c r="B3108" s="149">
        <v>12670</v>
      </c>
      <c r="C3108" s="150" t="s">
        <v>3321</v>
      </c>
      <c r="D3108" s="147">
        <v>145436</v>
      </c>
    </row>
    <row r="3109" spans="2:4" x14ac:dyDescent="0.25">
      <c r="B3109" s="149">
        <v>12671</v>
      </c>
      <c r="C3109" s="150" t="s">
        <v>3322</v>
      </c>
      <c r="D3109" s="147">
        <v>12000</v>
      </c>
    </row>
    <row r="3110" spans="2:4" x14ac:dyDescent="0.25">
      <c r="B3110" s="149">
        <v>12672</v>
      </c>
      <c r="C3110" s="150" t="s">
        <v>3323</v>
      </c>
      <c r="D3110" s="147">
        <v>15000</v>
      </c>
    </row>
    <row r="3111" spans="2:4" x14ac:dyDescent="0.25">
      <c r="B3111" s="149">
        <v>12673</v>
      </c>
      <c r="C3111" s="150" t="s">
        <v>3324</v>
      </c>
      <c r="D3111" s="147">
        <v>27568</v>
      </c>
    </row>
    <row r="3112" spans="2:4" x14ac:dyDescent="0.25">
      <c r="B3112" s="149">
        <v>12674</v>
      </c>
      <c r="C3112" s="150" t="s">
        <v>3325</v>
      </c>
      <c r="D3112" s="147">
        <v>3190</v>
      </c>
    </row>
    <row r="3113" spans="2:4" x14ac:dyDescent="0.25">
      <c r="B3113" s="149">
        <v>12675</v>
      </c>
      <c r="C3113" s="150" t="s">
        <v>3326</v>
      </c>
      <c r="D3113" s="147">
        <v>254541</v>
      </c>
    </row>
    <row r="3114" spans="2:4" x14ac:dyDescent="0.25">
      <c r="B3114" s="149">
        <v>12676</v>
      </c>
      <c r="C3114" s="150" t="s">
        <v>3327</v>
      </c>
      <c r="D3114" s="147">
        <v>8900</v>
      </c>
    </row>
    <row r="3115" spans="2:4" x14ac:dyDescent="0.25">
      <c r="B3115" s="149">
        <v>12677</v>
      </c>
      <c r="C3115" s="150" t="s">
        <v>3328</v>
      </c>
      <c r="D3115" s="147">
        <v>31066</v>
      </c>
    </row>
    <row r="3116" spans="2:4" x14ac:dyDescent="0.25">
      <c r="B3116" s="149">
        <v>12678</v>
      </c>
      <c r="C3116" s="150" t="s">
        <v>3329</v>
      </c>
      <c r="D3116" s="147">
        <v>6600</v>
      </c>
    </row>
    <row r="3117" spans="2:4" x14ac:dyDescent="0.25">
      <c r="B3117" s="149">
        <v>12679</v>
      </c>
      <c r="C3117" s="150" t="s">
        <v>3330</v>
      </c>
      <c r="D3117" s="147">
        <v>3276296</v>
      </c>
    </row>
    <row r="3118" spans="2:4" x14ac:dyDescent="0.25">
      <c r="B3118" s="149">
        <v>12680</v>
      </c>
      <c r="C3118" s="150" t="s">
        <v>3331</v>
      </c>
      <c r="D3118" s="147">
        <v>6600</v>
      </c>
    </row>
    <row r="3119" spans="2:4" x14ac:dyDescent="0.25">
      <c r="B3119" s="149">
        <v>12681</v>
      </c>
      <c r="C3119" s="150" t="s">
        <v>3332</v>
      </c>
      <c r="D3119" s="147">
        <v>483712</v>
      </c>
    </row>
    <row r="3120" spans="2:4" x14ac:dyDescent="0.25">
      <c r="B3120" s="149">
        <v>12682</v>
      </c>
      <c r="C3120" s="150" t="s">
        <v>3333</v>
      </c>
      <c r="D3120" s="147">
        <v>326695</v>
      </c>
    </row>
    <row r="3121" spans="2:4" x14ac:dyDescent="0.25">
      <c r="B3121" s="149">
        <v>12683</v>
      </c>
      <c r="C3121" s="150" t="s">
        <v>3334</v>
      </c>
      <c r="D3121" s="147">
        <v>7833</v>
      </c>
    </row>
    <row r="3122" spans="2:4" x14ac:dyDescent="0.25">
      <c r="B3122" s="149">
        <v>12684</v>
      </c>
      <c r="C3122" s="150" t="s">
        <v>3335</v>
      </c>
      <c r="D3122" s="147">
        <v>52500</v>
      </c>
    </row>
    <row r="3123" spans="2:4" x14ac:dyDescent="0.25">
      <c r="B3123" s="149">
        <v>12685</v>
      </c>
      <c r="C3123" s="150" t="s">
        <v>3336</v>
      </c>
      <c r="D3123" s="147">
        <v>3500</v>
      </c>
    </row>
    <row r="3124" spans="2:4" x14ac:dyDescent="0.25">
      <c r="B3124" s="149">
        <v>12686</v>
      </c>
      <c r="C3124" s="150" t="s">
        <v>3337</v>
      </c>
      <c r="D3124" s="147">
        <v>2900</v>
      </c>
    </row>
    <row r="3125" spans="2:4" x14ac:dyDescent="0.25">
      <c r="B3125" s="149">
        <v>12687</v>
      </c>
      <c r="C3125" s="150" t="s">
        <v>3338</v>
      </c>
      <c r="D3125" s="147">
        <v>1601</v>
      </c>
    </row>
    <row r="3126" spans="2:4" x14ac:dyDescent="0.25">
      <c r="B3126" s="149">
        <v>12688</v>
      </c>
      <c r="C3126" s="150" t="s">
        <v>3339</v>
      </c>
      <c r="D3126" s="147">
        <v>18753</v>
      </c>
    </row>
    <row r="3127" spans="2:4" x14ac:dyDescent="0.25">
      <c r="B3127" s="149">
        <v>12689</v>
      </c>
      <c r="C3127" s="150" t="s">
        <v>3340</v>
      </c>
      <c r="D3127" s="147">
        <v>2226490</v>
      </c>
    </row>
    <row r="3128" spans="2:4" x14ac:dyDescent="0.25">
      <c r="B3128" s="149">
        <v>12690</v>
      </c>
      <c r="C3128" s="150" t="s">
        <v>3341</v>
      </c>
      <c r="D3128" s="147">
        <v>11578700</v>
      </c>
    </row>
    <row r="3129" spans="2:4" x14ac:dyDescent="0.25">
      <c r="B3129" s="149">
        <v>12691</v>
      </c>
      <c r="C3129" s="150" t="s">
        <v>3342</v>
      </c>
      <c r="D3129" s="147">
        <v>172357815</v>
      </c>
    </row>
    <row r="3130" spans="2:4" x14ac:dyDescent="0.25">
      <c r="B3130" s="149">
        <v>12692</v>
      </c>
      <c r="C3130" s="150" t="s">
        <v>3343</v>
      </c>
      <c r="D3130" s="147">
        <v>57715</v>
      </c>
    </row>
    <row r="3131" spans="2:4" x14ac:dyDescent="0.25">
      <c r="B3131" s="149">
        <v>12693</v>
      </c>
      <c r="C3131" s="150" t="s">
        <v>3344</v>
      </c>
      <c r="D3131" s="147">
        <v>160560</v>
      </c>
    </row>
    <row r="3132" spans="2:4" x14ac:dyDescent="0.25">
      <c r="B3132" s="149">
        <v>12694</v>
      </c>
      <c r="C3132" s="150" t="s">
        <v>3345</v>
      </c>
      <c r="D3132" s="147">
        <v>45729</v>
      </c>
    </row>
    <row r="3133" spans="2:4" x14ac:dyDescent="0.25">
      <c r="B3133" s="149">
        <v>12695</v>
      </c>
      <c r="C3133" s="150" t="s">
        <v>3346</v>
      </c>
      <c r="D3133" s="147">
        <v>7830</v>
      </c>
    </row>
    <row r="3134" spans="2:4" x14ac:dyDescent="0.25">
      <c r="B3134" s="149">
        <v>12696</v>
      </c>
      <c r="C3134" s="150" t="s">
        <v>3347</v>
      </c>
      <c r="D3134" s="147">
        <v>235759</v>
      </c>
    </row>
    <row r="3135" spans="2:4" x14ac:dyDescent="0.25">
      <c r="B3135" s="149">
        <v>12697</v>
      </c>
      <c r="C3135" s="150" t="s">
        <v>3348</v>
      </c>
      <c r="D3135" s="147">
        <v>404652</v>
      </c>
    </row>
    <row r="3136" spans="2:4" x14ac:dyDescent="0.25">
      <c r="B3136" s="149">
        <v>12698</v>
      </c>
      <c r="C3136" s="150" t="s">
        <v>3349</v>
      </c>
      <c r="D3136" s="147">
        <v>1957207</v>
      </c>
    </row>
    <row r="3137" spans="2:4" x14ac:dyDescent="0.25">
      <c r="B3137" s="149">
        <v>12699</v>
      </c>
      <c r="C3137" s="150" t="s">
        <v>3350</v>
      </c>
      <c r="D3137" s="147">
        <v>134784</v>
      </c>
    </row>
    <row r="3138" spans="2:4" x14ac:dyDescent="0.25">
      <c r="B3138" s="149">
        <v>12700</v>
      </c>
      <c r="C3138" s="150" t="s">
        <v>3351</v>
      </c>
      <c r="D3138" s="147">
        <v>7833</v>
      </c>
    </row>
    <row r="3139" spans="2:4" x14ac:dyDescent="0.25">
      <c r="B3139" s="149">
        <v>12701</v>
      </c>
      <c r="C3139" s="150" t="s">
        <v>3352</v>
      </c>
      <c r="D3139" s="147">
        <v>3190</v>
      </c>
    </row>
    <row r="3140" spans="2:4" x14ac:dyDescent="0.25">
      <c r="B3140" s="149">
        <v>12702</v>
      </c>
      <c r="C3140" s="150" t="s">
        <v>3353</v>
      </c>
      <c r="D3140" s="147">
        <v>4401</v>
      </c>
    </row>
    <row r="3141" spans="2:4" x14ac:dyDescent="0.25">
      <c r="B3141" s="149">
        <v>12703</v>
      </c>
      <c r="C3141" s="150" t="s">
        <v>3354</v>
      </c>
      <c r="D3141" s="147">
        <v>3800</v>
      </c>
    </row>
    <row r="3142" spans="2:4" x14ac:dyDescent="0.25">
      <c r="B3142" s="149">
        <v>12704</v>
      </c>
      <c r="C3142" s="150" t="s">
        <v>3355</v>
      </c>
      <c r="D3142" s="147">
        <v>46500</v>
      </c>
    </row>
    <row r="3143" spans="2:4" x14ac:dyDescent="0.25">
      <c r="B3143" s="149">
        <v>12705</v>
      </c>
      <c r="C3143" s="150" t="s">
        <v>3356</v>
      </c>
      <c r="D3143" s="147">
        <v>89900</v>
      </c>
    </row>
    <row r="3144" spans="2:4" x14ac:dyDescent="0.25">
      <c r="B3144" s="149">
        <v>12706</v>
      </c>
      <c r="C3144" s="150" t="s">
        <v>3357</v>
      </c>
      <c r="D3144" s="147">
        <v>66901</v>
      </c>
    </row>
    <row r="3145" spans="2:4" x14ac:dyDescent="0.25">
      <c r="B3145" s="149">
        <v>12707</v>
      </c>
      <c r="C3145" s="150" t="s">
        <v>3358</v>
      </c>
      <c r="D3145" s="147">
        <v>763618</v>
      </c>
    </row>
    <row r="3146" spans="2:4" x14ac:dyDescent="0.25">
      <c r="B3146" s="149">
        <v>12708</v>
      </c>
      <c r="C3146" s="150" t="s">
        <v>3359</v>
      </c>
      <c r="D3146" s="147">
        <v>19933</v>
      </c>
    </row>
    <row r="3147" spans="2:4" x14ac:dyDescent="0.25">
      <c r="B3147" s="149">
        <v>12709</v>
      </c>
      <c r="C3147" s="150" t="s">
        <v>3360</v>
      </c>
      <c r="D3147" s="147">
        <v>314051</v>
      </c>
    </row>
    <row r="3148" spans="2:4" x14ac:dyDescent="0.25">
      <c r="B3148" s="149">
        <v>12710</v>
      </c>
      <c r="C3148" s="150" t="s">
        <v>3361</v>
      </c>
      <c r="D3148" s="147">
        <v>55900</v>
      </c>
    </row>
    <row r="3149" spans="2:4" x14ac:dyDescent="0.25">
      <c r="B3149" s="149">
        <v>12711</v>
      </c>
      <c r="C3149" s="150" t="s">
        <v>3362</v>
      </c>
      <c r="D3149" s="147">
        <v>344127</v>
      </c>
    </row>
    <row r="3150" spans="2:4" x14ac:dyDescent="0.25">
      <c r="B3150" s="149">
        <v>12712</v>
      </c>
      <c r="C3150" s="150" t="s">
        <v>3363</v>
      </c>
      <c r="D3150" s="147">
        <v>1418425</v>
      </c>
    </row>
    <row r="3151" spans="2:4" x14ac:dyDescent="0.25">
      <c r="B3151" s="149">
        <v>12713</v>
      </c>
      <c r="C3151" s="150" t="s">
        <v>3364</v>
      </c>
      <c r="D3151" s="147">
        <v>11863</v>
      </c>
    </row>
    <row r="3152" spans="2:4" x14ac:dyDescent="0.25">
      <c r="B3152" s="149">
        <v>12714</v>
      </c>
      <c r="C3152" s="150" t="s">
        <v>3365</v>
      </c>
      <c r="D3152" s="147">
        <v>37001</v>
      </c>
    </row>
    <row r="3153" spans="2:4" x14ac:dyDescent="0.25">
      <c r="B3153" s="149">
        <v>12715</v>
      </c>
      <c r="C3153" s="150" t="s">
        <v>3366</v>
      </c>
      <c r="D3153" s="147">
        <v>719405</v>
      </c>
    </row>
    <row r="3154" spans="2:4" x14ac:dyDescent="0.25">
      <c r="B3154" s="149">
        <v>12716</v>
      </c>
      <c r="C3154" s="150" t="s">
        <v>3367</v>
      </c>
      <c r="D3154" s="147">
        <v>379029</v>
      </c>
    </row>
    <row r="3155" spans="2:4" x14ac:dyDescent="0.25">
      <c r="B3155" s="149">
        <v>12717</v>
      </c>
      <c r="C3155" s="150" t="s">
        <v>3368</v>
      </c>
      <c r="D3155" s="147">
        <v>72508</v>
      </c>
    </row>
    <row r="3156" spans="2:4" x14ac:dyDescent="0.25">
      <c r="B3156" s="149">
        <v>12718</v>
      </c>
      <c r="C3156" s="150" t="s">
        <v>3369</v>
      </c>
      <c r="D3156" s="147">
        <v>6300</v>
      </c>
    </row>
    <row r="3157" spans="2:4" x14ac:dyDescent="0.25">
      <c r="B3157" s="149">
        <v>12719</v>
      </c>
      <c r="C3157" s="150" t="s">
        <v>3370</v>
      </c>
      <c r="D3157" s="147">
        <v>833000</v>
      </c>
    </row>
    <row r="3158" spans="2:4" x14ac:dyDescent="0.25">
      <c r="B3158" s="149">
        <v>12720</v>
      </c>
      <c r="C3158" s="150" t="s">
        <v>3371</v>
      </c>
      <c r="D3158" s="147">
        <v>1130500</v>
      </c>
    </row>
    <row r="3159" spans="2:4" x14ac:dyDescent="0.25">
      <c r="B3159" s="149">
        <v>12721</v>
      </c>
      <c r="C3159" s="150" t="s">
        <v>3372</v>
      </c>
      <c r="D3159" s="147">
        <v>20610</v>
      </c>
    </row>
    <row r="3160" spans="2:4" x14ac:dyDescent="0.25">
      <c r="B3160" s="149">
        <v>12722</v>
      </c>
      <c r="C3160" s="150" t="s">
        <v>3373</v>
      </c>
      <c r="D3160" s="147">
        <v>17612</v>
      </c>
    </row>
    <row r="3161" spans="2:4" x14ac:dyDescent="0.25">
      <c r="B3161" s="149">
        <v>12723</v>
      </c>
      <c r="C3161" s="150" t="s">
        <v>3374</v>
      </c>
      <c r="D3161" s="147">
        <v>24930</v>
      </c>
    </row>
    <row r="3162" spans="2:4" x14ac:dyDescent="0.25">
      <c r="B3162" s="149">
        <v>12724</v>
      </c>
      <c r="C3162" s="150" t="s">
        <v>3375</v>
      </c>
      <c r="D3162" s="147">
        <v>857221</v>
      </c>
    </row>
    <row r="3163" spans="2:4" x14ac:dyDescent="0.25">
      <c r="B3163" s="149">
        <v>12725</v>
      </c>
      <c r="C3163" s="150" t="s">
        <v>3376</v>
      </c>
      <c r="D3163" s="147">
        <v>40086</v>
      </c>
    </row>
    <row r="3164" spans="2:4" x14ac:dyDescent="0.25">
      <c r="B3164" s="149">
        <v>12726</v>
      </c>
      <c r="C3164" s="150" t="s">
        <v>3377</v>
      </c>
      <c r="D3164" s="147">
        <v>3085184</v>
      </c>
    </row>
    <row r="3165" spans="2:4" x14ac:dyDescent="0.25">
      <c r="B3165" s="149">
        <v>12727</v>
      </c>
      <c r="C3165" s="150" t="s">
        <v>3378</v>
      </c>
      <c r="D3165" s="147">
        <v>58372262</v>
      </c>
    </row>
    <row r="3166" spans="2:4" x14ac:dyDescent="0.25">
      <c r="B3166" s="149">
        <v>12728</v>
      </c>
      <c r="C3166" s="150" t="s">
        <v>3379</v>
      </c>
      <c r="D3166" s="147">
        <v>23849536</v>
      </c>
    </row>
    <row r="3167" spans="2:4" x14ac:dyDescent="0.25">
      <c r="B3167" s="149">
        <v>12729</v>
      </c>
      <c r="C3167" s="150" t="s">
        <v>3380</v>
      </c>
      <c r="D3167" s="147">
        <v>9377457</v>
      </c>
    </row>
    <row r="3168" spans="2:4" x14ac:dyDescent="0.25">
      <c r="B3168" s="149">
        <v>12730</v>
      </c>
      <c r="C3168" s="150" t="s">
        <v>3381</v>
      </c>
      <c r="D3168" s="147">
        <v>70696840</v>
      </c>
    </row>
    <row r="3169" spans="2:4" x14ac:dyDescent="0.25">
      <c r="B3169" s="149">
        <v>12731</v>
      </c>
      <c r="C3169" s="150" t="s">
        <v>3382</v>
      </c>
      <c r="D3169" s="147">
        <v>36347945</v>
      </c>
    </row>
    <row r="3170" spans="2:4" x14ac:dyDescent="0.25">
      <c r="B3170" s="149">
        <v>12732</v>
      </c>
      <c r="C3170" s="150" t="s">
        <v>3383</v>
      </c>
      <c r="D3170" s="147">
        <v>4273578</v>
      </c>
    </row>
    <row r="3171" spans="2:4" x14ac:dyDescent="0.25">
      <c r="B3171" s="149">
        <v>12733</v>
      </c>
      <c r="C3171" s="150" t="s">
        <v>3384</v>
      </c>
      <c r="D3171" s="147">
        <v>7477321</v>
      </c>
    </row>
    <row r="3172" spans="2:4" x14ac:dyDescent="0.25">
      <c r="B3172" s="149">
        <v>12734</v>
      </c>
      <c r="C3172" s="150" t="s">
        <v>3385</v>
      </c>
      <c r="D3172" s="147">
        <v>2938611</v>
      </c>
    </row>
    <row r="3173" spans="2:4" x14ac:dyDescent="0.25">
      <c r="B3173" s="149">
        <v>12735</v>
      </c>
      <c r="C3173" s="150" t="s">
        <v>3386</v>
      </c>
      <c r="D3173" s="147">
        <v>6108402</v>
      </c>
    </row>
    <row r="3174" spans="2:4" x14ac:dyDescent="0.25">
      <c r="B3174" s="149">
        <v>12736</v>
      </c>
      <c r="C3174" s="150" t="s">
        <v>3387</v>
      </c>
      <c r="D3174" s="147">
        <v>5341516</v>
      </c>
    </row>
    <row r="3175" spans="2:4" x14ac:dyDescent="0.25">
      <c r="B3175" s="149">
        <v>12737</v>
      </c>
      <c r="C3175" s="150" t="s">
        <v>3388</v>
      </c>
      <c r="D3175" s="147">
        <v>55243314</v>
      </c>
    </row>
    <row r="3176" spans="2:4" x14ac:dyDescent="0.25">
      <c r="B3176" s="149">
        <v>12738</v>
      </c>
      <c r="C3176" s="150" t="s">
        <v>3389</v>
      </c>
      <c r="D3176" s="147">
        <v>10900</v>
      </c>
    </row>
    <row r="3177" spans="2:4" x14ac:dyDescent="0.25">
      <c r="B3177" s="149">
        <v>12739</v>
      </c>
      <c r="C3177" s="150" t="s">
        <v>3390</v>
      </c>
      <c r="D3177" s="147">
        <v>15910</v>
      </c>
    </row>
    <row r="3178" spans="2:4" x14ac:dyDescent="0.25">
      <c r="B3178" s="149">
        <v>12740</v>
      </c>
      <c r="C3178" s="150" t="s">
        <v>3391</v>
      </c>
      <c r="D3178" s="147">
        <v>295748</v>
      </c>
    </row>
    <row r="3179" spans="2:4" x14ac:dyDescent="0.25">
      <c r="B3179" s="149">
        <v>12741</v>
      </c>
      <c r="C3179" s="150" t="s">
        <v>3392</v>
      </c>
      <c r="D3179" s="147">
        <v>29000</v>
      </c>
    </row>
    <row r="3180" spans="2:4" x14ac:dyDescent="0.25">
      <c r="B3180" s="149">
        <v>12742</v>
      </c>
      <c r="C3180" s="150" t="s">
        <v>3393</v>
      </c>
      <c r="D3180" s="147">
        <v>97899</v>
      </c>
    </row>
    <row r="3181" spans="2:4" x14ac:dyDescent="0.25">
      <c r="B3181" s="149">
        <v>12744</v>
      </c>
      <c r="C3181" s="150" t="s">
        <v>3394</v>
      </c>
      <c r="D3181" s="147">
        <v>743387</v>
      </c>
    </row>
    <row r="3182" spans="2:4" x14ac:dyDescent="0.25">
      <c r="B3182" s="149">
        <v>12745</v>
      </c>
      <c r="C3182" s="150" t="s">
        <v>3395</v>
      </c>
      <c r="D3182" s="147">
        <v>743387</v>
      </c>
    </row>
    <row r="3183" spans="2:4" x14ac:dyDescent="0.25">
      <c r="B3183" s="149">
        <v>12746</v>
      </c>
      <c r="C3183" s="150" t="s">
        <v>3396</v>
      </c>
      <c r="D3183" s="147">
        <v>810188</v>
      </c>
    </row>
    <row r="3184" spans="2:4" x14ac:dyDescent="0.25">
      <c r="B3184" s="149">
        <v>12747</v>
      </c>
      <c r="C3184" s="150" t="s">
        <v>3397</v>
      </c>
      <c r="D3184" s="147">
        <v>1373519</v>
      </c>
    </row>
    <row r="3185" spans="2:4" x14ac:dyDescent="0.25">
      <c r="B3185" s="149">
        <v>12748</v>
      </c>
      <c r="C3185" s="150" t="s">
        <v>3398</v>
      </c>
      <c r="D3185" s="147">
        <v>2165567</v>
      </c>
    </row>
    <row r="3186" spans="2:4" x14ac:dyDescent="0.25">
      <c r="B3186" s="149">
        <v>12749</v>
      </c>
      <c r="C3186" s="150" t="s">
        <v>3399</v>
      </c>
      <c r="D3186" s="147">
        <v>7448</v>
      </c>
    </row>
    <row r="3187" spans="2:4" x14ac:dyDescent="0.25">
      <c r="B3187" s="149">
        <v>12750</v>
      </c>
      <c r="C3187" s="150" t="s">
        <v>3400</v>
      </c>
      <c r="D3187" s="147">
        <v>553000</v>
      </c>
    </row>
    <row r="3188" spans="2:4" x14ac:dyDescent="0.25">
      <c r="B3188" s="149">
        <v>12751</v>
      </c>
      <c r="C3188" s="150" t="s">
        <v>3401</v>
      </c>
      <c r="D3188" s="147">
        <v>20687</v>
      </c>
    </row>
    <row r="3189" spans="2:4" x14ac:dyDescent="0.25">
      <c r="B3189" s="149">
        <v>12752</v>
      </c>
      <c r="C3189" s="150" t="s">
        <v>3402</v>
      </c>
      <c r="D3189" s="147">
        <v>79001</v>
      </c>
    </row>
    <row r="3190" spans="2:4" x14ac:dyDescent="0.25">
      <c r="B3190" s="149">
        <v>12753</v>
      </c>
      <c r="C3190" s="150" t="s">
        <v>3403</v>
      </c>
      <c r="D3190" s="147">
        <v>101000</v>
      </c>
    </row>
    <row r="3191" spans="2:4" x14ac:dyDescent="0.25">
      <c r="B3191" s="149">
        <v>12754</v>
      </c>
      <c r="C3191" s="150" t="s">
        <v>3404</v>
      </c>
      <c r="D3191" s="147">
        <v>505036</v>
      </c>
    </row>
    <row r="3192" spans="2:4" x14ac:dyDescent="0.25">
      <c r="B3192" s="149">
        <v>12755</v>
      </c>
      <c r="C3192" s="150" t="s">
        <v>3405</v>
      </c>
      <c r="D3192" s="147">
        <v>526337</v>
      </c>
    </row>
    <row r="3193" spans="2:4" x14ac:dyDescent="0.25">
      <c r="B3193" s="149">
        <v>12756</v>
      </c>
      <c r="C3193" s="150" t="s">
        <v>3406</v>
      </c>
      <c r="D3193" s="147">
        <v>587027</v>
      </c>
    </row>
    <row r="3194" spans="2:4" x14ac:dyDescent="0.25">
      <c r="B3194" s="149">
        <v>12757</v>
      </c>
      <c r="C3194" s="150" t="s">
        <v>3407</v>
      </c>
      <c r="D3194" s="147">
        <v>433755</v>
      </c>
    </row>
    <row r="3195" spans="2:4" x14ac:dyDescent="0.25">
      <c r="B3195" s="149">
        <v>12758</v>
      </c>
      <c r="C3195" s="150" t="s">
        <v>3408</v>
      </c>
      <c r="D3195" s="147">
        <v>405266</v>
      </c>
    </row>
    <row r="3196" spans="2:4" x14ac:dyDescent="0.25">
      <c r="B3196" s="149">
        <v>12759</v>
      </c>
      <c r="C3196" s="150" t="s">
        <v>3409</v>
      </c>
      <c r="D3196" s="147">
        <v>474572</v>
      </c>
    </row>
    <row r="3197" spans="2:4" x14ac:dyDescent="0.25">
      <c r="B3197" s="149">
        <v>12760</v>
      </c>
      <c r="C3197" s="150" t="s">
        <v>3410</v>
      </c>
      <c r="D3197" s="147">
        <v>433755</v>
      </c>
    </row>
    <row r="3198" spans="2:4" x14ac:dyDescent="0.25">
      <c r="B3198" s="149">
        <v>12761</v>
      </c>
      <c r="C3198" s="150" t="s">
        <v>3411</v>
      </c>
      <c r="D3198" s="147">
        <v>375647</v>
      </c>
    </row>
    <row r="3199" spans="2:4" x14ac:dyDescent="0.25">
      <c r="B3199" s="149">
        <v>12762</v>
      </c>
      <c r="C3199" s="150" t="s">
        <v>3412</v>
      </c>
      <c r="D3199" s="147">
        <v>452200</v>
      </c>
    </row>
    <row r="3200" spans="2:4" x14ac:dyDescent="0.25">
      <c r="B3200" s="149">
        <v>12763</v>
      </c>
      <c r="C3200" s="150" t="s">
        <v>3413</v>
      </c>
      <c r="D3200" s="147">
        <v>1024352</v>
      </c>
    </row>
    <row r="3201" spans="2:4" x14ac:dyDescent="0.25">
      <c r="B3201" s="149">
        <v>12764</v>
      </c>
      <c r="C3201" s="150" t="s">
        <v>3414</v>
      </c>
      <c r="D3201" s="147">
        <v>2236009</v>
      </c>
    </row>
    <row r="3202" spans="2:4" x14ac:dyDescent="0.25">
      <c r="B3202" s="149">
        <v>12765</v>
      </c>
      <c r="C3202" s="150" t="s">
        <v>3415</v>
      </c>
      <c r="D3202" s="147">
        <v>67594</v>
      </c>
    </row>
    <row r="3203" spans="2:4" x14ac:dyDescent="0.25">
      <c r="B3203" s="149">
        <v>12766</v>
      </c>
      <c r="C3203" s="150" t="s">
        <v>3416</v>
      </c>
      <c r="D3203" s="147">
        <v>116000</v>
      </c>
    </row>
    <row r="3204" spans="2:4" x14ac:dyDescent="0.25">
      <c r="B3204" s="149">
        <v>12767</v>
      </c>
      <c r="C3204" s="150" t="s">
        <v>3417</v>
      </c>
      <c r="D3204" s="147">
        <v>138000</v>
      </c>
    </row>
    <row r="3205" spans="2:4" x14ac:dyDescent="0.25">
      <c r="B3205" s="149">
        <v>12768</v>
      </c>
      <c r="C3205" s="150" t="s">
        <v>3418</v>
      </c>
      <c r="D3205" s="147">
        <v>11603</v>
      </c>
    </row>
    <row r="3206" spans="2:4" x14ac:dyDescent="0.25">
      <c r="B3206" s="149">
        <v>12769</v>
      </c>
      <c r="C3206" s="150" t="s">
        <v>3419</v>
      </c>
      <c r="D3206" s="147">
        <v>77350000</v>
      </c>
    </row>
    <row r="3207" spans="2:4" x14ac:dyDescent="0.25">
      <c r="B3207" s="149">
        <v>12770</v>
      </c>
      <c r="C3207" s="150" t="s">
        <v>3420</v>
      </c>
      <c r="D3207" s="147">
        <v>206661</v>
      </c>
    </row>
    <row r="3208" spans="2:4" x14ac:dyDescent="0.25">
      <c r="B3208" s="149">
        <v>12771</v>
      </c>
      <c r="C3208" s="150" t="s">
        <v>3421</v>
      </c>
      <c r="D3208" s="147">
        <v>12900</v>
      </c>
    </row>
    <row r="3209" spans="2:4" x14ac:dyDescent="0.25">
      <c r="B3209" s="149">
        <v>12772</v>
      </c>
      <c r="C3209" s="150" t="s">
        <v>3422</v>
      </c>
      <c r="D3209" s="147">
        <v>118</v>
      </c>
    </row>
    <row r="3210" spans="2:4" x14ac:dyDescent="0.25">
      <c r="B3210" s="149">
        <v>12773</v>
      </c>
      <c r="C3210" s="150" t="s">
        <v>3423</v>
      </c>
      <c r="D3210" s="147">
        <v>658391</v>
      </c>
    </row>
    <row r="3211" spans="2:4" x14ac:dyDescent="0.25">
      <c r="B3211" s="149">
        <v>12774</v>
      </c>
      <c r="C3211" s="150" t="s">
        <v>3424</v>
      </c>
      <c r="D3211" s="147">
        <v>207500</v>
      </c>
    </row>
    <row r="3212" spans="2:4" x14ac:dyDescent="0.25">
      <c r="B3212" s="149">
        <v>12775</v>
      </c>
      <c r="C3212" s="150" t="s">
        <v>3425</v>
      </c>
      <c r="D3212" s="147">
        <v>255000</v>
      </c>
    </row>
    <row r="3213" spans="2:4" x14ac:dyDescent="0.25">
      <c r="B3213" s="149">
        <v>12776</v>
      </c>
      <c r="C3213" s="150" t="s">
        <v>3426</v>
      </c>
      <c r="D3213" s="147">
        <v>341000</v>
      </c>
    </row>
    <row r="3214" spans="2:4" x14ac:dyDescent="0.25">
      <c r="B3214" s="149">
        <v>12778</v>
      </c>
      <c r="C3214" s="150" t="s">
        <v>3427</v>
      </c>
      <c r="D3214" s="147">
        <v>2048267</v>
      </c>
    </row>
    <row r="3215" spans="2:4" x14ac:dyDescent="0.25">
      <c r="B3215" s="149">
        <v>12781</v>
      </c>
      <c r="C3215" s="150" t="s">
        <v>3428</v>
      </c>
      <c r="D3215" s="147">
        <v>190000</v>
      </c>
    </row>
    <row r="3216" spans="2:4" x14ac:dyDescent="0.25">
      <c r="B3216" s="149">
        <v>12782</v>
      </c>
      <c r="C3216" s="150" t="s">
        <v>3429</v>
      </c>
      <c r="D3216" s="147">
        <v>5791000</v>
      </c>
    </row>
    <row r="3217" spans="2:4" x14ac:dyDescent="0.25">
      <c r="B3217" s="149">
        <v>12783</v>
      </c>
      <c r="C3217" s="150" t="s">
        <v>3430</v>
      </c>
      <c r="D3217" s="147">
        <v>274000</v>
      </c>
    </row>
    <row r="3218" spans="2:4" x14ac:dyDescent="0.25">
      <c r="B3218" s="149">
        <v>12784</v>
      </c>
      <c r="C3218" s="150" t="s">
        <v>3431</v>
      </c>
      <c r="D3218" s="147">
        <v>8306000</v>
      </c>
    </row>
    <row r="3219" spans="2:4" x14ac:dyDescent="0.25">
      <c r="B3219" s="149">
        <v>12785</v>
      </c>
      <c r="C3219" s="150" t="s">
        <v>3432</v>
      </c>
      <c r="D3219" s="147">
        <v>261000</v>
      </c>
    </row>
    <row r="3220" spans="2:4" x14ac:dyDescent="0.25">
      <c r="B3220" s="149">
        <v>12786</v>
      </c>
      <c r="C3220" s="150" t="s">
        <v>3433</v>
      </c>
      <c r="D3220" s="147">
        <v>7785000</v>
      </c>
    </row>
    <row r="3221" spans="2:4" x14ac:dyDescent="0.25">
      <c r="B3221" s="149">
        <v>12787</v>
      </c>
      <c r="C3221" s="150" t="s">
        <v>3434</v>
      </c>
      <c r="D3221" s="147">
        <v>377000</v>
      </c>
    </row>
    <row r="3222" spans="2:4" x14ac:dyDescent="0.25">
      <c r="B3222" s="149">
        <v>12788</v>
      </c>
      <c r="C3222" s="150" t="s">
        <v>3435</v>
      </c>
      <c r="D3222" s="147">
        <v>11297000</v>
      </c>
    </row>
    <row r="3223" spans="2:4" x14ac:dyDescent="0.25">
      <c r="B3223" s="149">
        <v>12789</v>
      </c>
      <c r="C3223" s="150" t="s">
        <v>3436</v>
      </c>
      <c r="D3223" s="147">
        <v>3260065</v>
      </c>
    </row>
    <row r="3224" spans="2:4" x14ac:dyDescent="0.25">
      <c r="B3224" s="149">
        <v>12790</v>
      </c>
      <c r="C3224" s="150" t="s">
        <v>3437</v>
      </c>
      <c r="D3224" s="147">
        <v>1584961</v>
      </c>
    </row>
    <row r="3225" spans="2:4" x14ac:dyDescent="0.25">
      <c r="B3225" s="149">
        <v>12791</v>
      </c>
      <c r="C3225" s="150" t="s">
        <v>3438</v>
      </c>
      <c r="D3225" s="147">
        <v>1019711</v>
      </c>
    </row>
    <row r="3226" spans="2:4" x14ac:dyDescent="0.25">
      <c r="B3226" s="149">
        <v>12792</v>
      </c>
      <c r="C3226" s="150" t="s">
        <v>3439</v>
      </c>
      <c r="D3226" s="147">
        <v>492041</v>
      </c>
    </row>
    <row r="3227" spans="2:4" x14ac:dyDescent="0.25">
      <c r="B3227" s="149">
        <v>12793</v>
      </c>
      <c r="C3227" s="150" t="s">
        <v>3440</v>
      </c>
      <c r="D3227" s="147">
        <v>20632458</v>
      </c>
    </row>
    <row r="3228" spans="2:4" x14ac:dyDescent="0.25">
      <c r="B3228" s="149">
        <v>12794</v>
      </c>
      <c r="C3228" s="150" t="s">
        <v>3441</v>
      </c>
      <c r="D3228" s="147">
        <v>3500000</v>
      </c>
    </row>
    <row r="3229" spans="2:4" x14ac:dyDescent="0.25">
      <c r="B3229" s="149">
        <v>12795</v>
      </c>
      <c r="C3229" s="150" t="s">
        <v>3442</v>
      </c>
      <c r="D3229" s="147">
        <v>56373904</v>
      </c>
    </row>
    <row r="3230" spans="2:4" x14ac:dyDescent="0.25">
      <c r="B3230" s="149">
        <v>12796</v>
      </c>
      <c r="C3230" s="150" t="s">
        <v>3443</v>
      </c>
      <c r="D3230" s="147">
        <v>1754511</v>
      </c>
    </row>
    <row r="3231" spans="2:4" x14ac:dyDescent="0.25">
      <c r="B3231" s="149">
        <v>12797</v>
      </c>
      <c r="C3231" s="150" t="s">
        <v>3444</v>
      </c>
      <c r="D3231" s="147">
        <v>47506</v>
      </c>
    </row>
    <row r="3232" spans="2:4" x14ac:dyDescent="0.25">
      <c r="B3232" s="149">
        <v>12798</v>
      </c>
      <c r="C3232" s="150" t="s">
        <v>3445</v>
      </c>
      <c r="D3232" s="147">
        <v>151425</v>
      </c>
    </row>
    <row r="3233" spans="2:4" x14ac:dyDescent="0.25">
      <c r="B3233" s="149">
        <v>12799</v>
      </c>
      <c r="C3233" s="150" t="s">
        <v>3446</v>
      </c>
      <c r="D3233" s="147">
        <v>1621257</v>
      </c>
    </row>
    <row r="3234" spans="2:4" x14ac:dyDescent="0.25">
      <c r="B3234" s="149">
        <v>12800</v>
      </c>
      <c r="C3234" s="150" t="s">
        <v>3447</v>
      </c>
      <c r="D3234" s="147">
        <v>1832243</v>
      </c>
    </row>
    <row r="3235" spans="2:4" x14ac:dyDescent="0.25">
      <c r="B3235" s="149">
        <v>12801</v>
      </c>
      <c r="C3235" s="150" t="s">
        <v>3448</v>
      </c>
      <c r="D3235" s="147">
        <v>4744650</v>
      </c>
    </row>
    <row r="3236" spans="2:4" x14ac:dyDescent="0.25">
      <c r="B3236" s="149">
        <v>12802</v>
      </c>
      <c r="C3236" s="150" t="s">
        <v>3449</v>
      </c>
      <c r="D3236" s="147">
        <v>161520</v>
      </c>
    </row>
    <row r="3237" spans="2:4" x14ac:dyDescent="0.25">
      <c r="B3237" s="149">
        <v>12803</v>
      </c>
      <c r="C3237" s="150" t="s">
        <v>3450</v>
      </c>
      <c r="D3237" s="147">
        <v>2927550</v>
      </c>
    </row>
    <row r="3238" spans="2:4" x14ac:dyDescent="0.25">
      <c r="B3238" s="149">
        <v>12804</v>
      </c>
      <c r="C3238" s="150" t="s">
        <v>3451</v>
      </c>
      <c r="D3238" s="147">
        <v>1922694</v>
      </c>
    </row>
    <row r="3239" spans="2:4" x14ac:dyDescent="0.25">
      <c r="B3239" s="149">
        <v>12805</v>
      </c>
      <c r="C3239" s="150" t="s">
        <v>3452</v>
      </c>
      <c r="D3239" s="147">
        <v>1922694</v>
      </c>
    </row>
    <row r="3240" spans="2:4" x14ac:dyDescent="0.25">
      <c r="B3240" s="149">
        <v>12806</v>
      </c>
      <c r="C3240" s="150" t="s">
        <v>3453</v>
      </c>
      <c r="D3240" s="147">
        <v>2523750</v>
      </c>
    </row>
    <row r="3241" spans="2:4" x14ac:dyDescent="0.25">
      <c r="B3241" s="149">
        <v>12807</v>
      </c>
      <c r="C3241" s="150" t="s">
        <v>3454</v>
      </c>
      <c r="D3241" s="147">
        <v>9499395</v>
      </c>
    </row>
    <row r="3242" spans="2:4" x14ac:dyDescent="0.25">
      <c r="B3242" s="149">
        <v>12808</v>
      </c>
      <c r="C3242" s="150" t="s">
        <v>3455</v>
      </c>
      <c r="D3242" s="147">
        <v>15122310</v>
      </c>
    </row>
    <row r="3243" spans="2:4" x14ac:dyDescent="0.25">
      <c r="B3243" s="149">
        <v>12809</v>
      </c>
      <c r="C3243" s="150" t="s">
        <v>3456</v>
      </c>
      <c r="D3243" s="147">
        <v>3456653</v>
      </c>
    </row>
    <row r="3244" spans="2:4" x14ac:dyDescent="0.25">
      <c r="B3244" s="149">
        <v>12810</v>
      </c>
      <c r="C3244" s="150" t="s">
        <v>3457</v>
      </c>
      <c r="D3244" s="147">
        <v>5508842</v>
      </c>
    </row>
    <row r="3245" spans="2:4" x14ac:dyDescent="0.25">
      <c r="B3245" s="149">
        <v>12811</v>
      </c>
      <c r="C3245" s="150" t="s">
        <v>3458</v>
      </c>
      <c r="D3245" s="147">
        <v>408848</v>
      </c>
    </row>
    <row r="3246" spans="2:4" x14ac:dyDescent="0.25">
      <c r="B3246" s="149">
        <v>12812</v>
      </c>
      <c r="C3246" s="150" t="s">
        <v>3459</v>
      </c>
      <c r="D3246" s="147">
        <v>10710000</v>
      </c>
    </row>
    <row r="3247" spans="2:4" x14ac:dyDescent="0.25">
      <c r="B3247" s="149">
        <v>12813</v>
      </c>
      <c r="C3247" s="150" t="s">
        <v>3460</v>
      </c>
      <c r="D3247" s="147">
        <v>17850</v>
      </c>
    </row>
    <row r="3248" spans="2:4" x14ac:dyDescent="0.25">
      <c r="B3248" s="149">
        <v>12814</v>
      </c>
      <c r="C3248" s="150" t="s">
        <v>3461</v>
      </c>
      <c r="D3248" s="147">
        <v>1005000</v>
      </c>
    </row>
    <row r="3249" spans="2:4" x14ac:dyDescent="0.25">
      <c r="B3249" s="149">
        <v>12815</v>
      </c>
      <c r="C3249" s="150" t="s">
        <v>3462</v>
      </c>
      <c r="D3249" s="147">
        <v>7553621</v>
      </c>
    </row>
    <row r="3250" spans="2:4" x14ac:dyDescent="0.25">
      <c r="B3250" s="149">
        <v>12816</v>
      </c>
      <c r="C3250" s="150" t="s">
        <v>3463</v>
      </c>
      <c r="D3250" s="147">
        <v>16966</v>
      </c>
    </row>
    <row r="3251" spans="2:4" x14ac:dyDescent="0.25">
      <c r="B3251" s="149">
        <v>12817</v>
      </c>
      <c r="C3251" s="150" t="s">
        <v>3464</v>
      </c>
      <c r="D3251" s="147">
        <v>16065</v>
      </c>
    </row>
    <row r="3252" spans="2:4" x14ac:dyDescent="0.25">
      <c r="B3252" s="149">
        <v>12818</v>
      </c>
      <c r="C3252" s="150" t="s">
        <v>3465</v>
      </c>
      <c r="D3252" s="147">
        <v>45900</v>
      </c>
    </row>
    <row r="3253" spans="2:4" x14ac:dyDescent="0.25">
      <c r="B3253" s="149">
        <v>12819</v>
      </c>
      <c r="C3253" s="150" t="s">
        <v>3466</v>
      </c>
      <c r="D3253" s="147">
        <v>19728</v>
      </c>
    </row>
    <row r="3254" spans="2:4" x14ac:dyDescent="0.25">
      <c r="B3254" s="149">
        <v>12820</v>
      </c>
      <c r="C3254" s="150" t="s">
        <v>3467</v>
      </c>
      <c r="D3254" s="147">
        <v>2892</v>
      </c>
    </row>
    <row r="3255" spans="2:4" x14ac:dyDescent="0.25">
      <c r="B3255" s="149">
        <v>12821</v>
      </c>
      <c r="C3255" s="150" t="s">
        <v>3468</v>
      </c>
      <c r="D3255" s="147">
        <v>15544</v>
      </c>
    </row>
    <row r="3256" spans="2:4" x14ac:dyDescent="0.25">
      <c r="B3256" s="149">
        <v>12822</v>
      </c>
      <c r="C3256" s="150" t="s">
        <v>3469</v>
      </c>
      <c r="D3256" s="147">
        <v>29</v>
      </c>
    </row>
    <row r="3257" spans="2:4" x14ac:dyDescent="0.25">
      <c r="B3257" s="149">
        <v>12823</v>
      </c>
      <c r="C3257" s="150" t="s">
        <v>3470</v>
      </c>
      <c r="D3257" s="147">
        <v>118</v>
      </c>
    </row>
    <row r="3258" spans="2:4" x14ac:dyDescent="0.25">
      <c r="B3258" s="149">
        <v>12824</v>
      </c>
      <c r="C3258" s="150" t="s">
        <v>3471</v>
      </c>
      <c r="D3258" s="147">
        <v>4000</v>
      </c>
    </row>
    <row r="3259" spans="2:4" x14ac:dyDescent="0.25">
      <c r="B3259" s="149">
        <v>12825</v>
      </c>
      <c r="C3259" s="150" t="s">
        <v>3472</v>
      </c>
      <c r="D3259" s="147">
        <v>4179</v>
      </c>
    </row>
    <row r="3260" spans="2:4" x14ac:dyDescent="0.25">
      <c r="B3260" s="149">
        <v>12826</v>
      </c>
      <c r="C3260" s="150" t="s">
        <v>3473</v>
      </c>
      <c r="D3260" s="147">
        <v>2300</v>
      </c>
    </row>
    <row r="3261" spans="2:4" x14ac:dyDescent="0.25">
      <c r="B3261" s="149">
        <v>12827</v>
      </c>
      <c r="C3261" s="150" t="s">
        <v>3474</v>
      </c>
      <c r="D3261" s="147">
        <v>9796080</v>
      </c>
    </row>
    <row r="3262" spans="2:4" x14ac:dyDescent="0.25">
      <c r="B3262" s="149">
        <v>12828</v>
      </c>
      <c r="C3262" s="150" t="s">
        <v>3475</v>
      </c>
      <c r="D3262" s="147">
        <v>5593000</v>
      </c>
    </row>
    <row r="3263" spans="2:4" x14ac:dyDescent="0.25">
      <c r="B3263" s="149">
        <v>12829</v>
      </c>
      <c r="C3263" s="150" t="s">
        <v>3476</v>
      </c>
      <c r="D3263" s="147">
        <v>2482</v>
      </c>
    </row>
    <row r="3264" spans="2:4" x14ac:dyDescent="0.25">
      <c r="B3264" s="149">
        <v>12830</v>
      </c>
      <c r="C3264" s="150" t="s">
        <v>3477</v>
      </c>
      <c r="D3264" s="147">
        <v>300</v>
      </c>
    </row>
    <row r="3265" spans="2:4" x14ac:dyDescent="0.25">
      <c r="B3265" s="149">
        <v>12831</v>
      </c>
      <c r="C3265" s="150" t="s">
        <v>3478</v>
      </c>
      <c r="D3265" s="147">
        <v>620</v>
      </c>
    </row>
    <row r="3266" spans="2:4" x14ac:dyDescent="0.25">
      <c r="B3266" s="149">
        <v>12832</v>
      </c>
      <c r="C3266" s="150" t="s">
        <v>3479</v>
      </c>
      <c r="D3266" s="147">
        <v>20500</v>
      </c>
    </row>
    <row r="3267" spans="2:4" x14ac:dyDescent="0.25">
      <c r="B3267" s="149">
        <v>12833</v>
      </c>
      <c r="C3267" s="150" t="s">
        <v>3480</v>
      </c>
      <c r="D3267" s="147">
        <v>210000</v>
      </c>
    </row>
    <row r="3268" spans="2:4" x14ac:dyDescent="0.25">
      <c r="B3268" s="149">
        <v>12834</v>
      </c>
      <c r="C3268" s="150" t="s">
        <v>3481</v>
      </c>
      <c r="D3268" s="147">
        <v>4454</v>
      </c>
    </row>
    <row r="3269" spans="2:4" x14ac:dyDescent="0.25">
      <c r="B3269" s="149">
        <v>12835</v>
      </c>
      <c r="C3269" s="150" t="s">
        <v>3482</v>
      </c>
      <c r="D3269" s="147">
        <v>70000</v>
      </c>
    </row>
    <row r="3270" spans="2:4" x14ac:dyDescent="0.25">
      <c r="B3270" s="149">
        <v>12836</v>
      </c>
      <c r="C3270" s="150" t="s">
        <v>3483</v>
      </c>
      <c r="D3270" s="147">
        <v>250000</v>
      </c>
    </row>
    <row r="3271" spans="2:4" x14ac:dyDescent="0.25">
      <c r="B3271" s="149">
        <v>12837</v>
      </c>
      <c r="C3271" s="150" t="s">
        <v>3484</v>
      </c>
      <c r="D3271" s="147">
        <v>882353</v>
      </c>
    </row>
    <row r="3272" spans="2:4" x14ac:dyDescent="0.25">
      <c r="B3272" s="149">
        <v>12838</v>
      </c>
      <c r="C3272" s="150" t="s">
        <v>3485</v>
      </c>
      <c r="D3272" s="147">
        <v>8218</v>
      </c>
    </row>
    <row r="3273" spans="2:4" x14ac:dyDescent="0.25">
      <c r="B3273" s="149">
        <v>12839</v>
      </c>
      <c r="C3273" s="150" t="s">
        <v>3486</v>
      </c>
      <c r="D3273" s="147">
        <v>36681</v>
      </c>
    </row>
    <row r="3274" spans="2:4" x14ac:dyDescent="0.25">
      <c r="B3274" s="149">
        <v>12840</v>
      </c>
      <c r="C3274" s="150" t="s">
        <v>3487</v>
      </c>
      <c r="D3274" s="147">
        <v>8406636</v>
      </c>
    </row>
    <row r="3275" spans="2:4" x14ac:dyDescent="0.25">
      <c r="B3275" s="149">
        <v>12841</v>
      </c>
      <c r="C3275" s="150" t="s">
        <v>3488</v>
      </c>
      <c r="D3275" s="147">
        <v>7397840</v>
      </c>
    </row>
    <row r="3276" spans="2:4" x14ac:dyDescent="0.25">
      <c r="B3276" s="149">
        <v>12842</v>
      </c>
      <c r="C3276" s="150" t="s">
        <v>3489</v>
      </c>
      <c r="D3276" s="147">
        <v>7070612</v>
      </c>
    </row>
    <row r="3277" spans="2:4" x14ac:dyDescent="0.25">
      <c r="B3277" s="149">
        <v>12843</v>
      </c>
      <c r="C3277" s="150" t="s">
        <v>3490</v>
      </c>
      <c r="D3277" s="147">
        <v>10194292</v>
      </c>
    </row>
    <row r="3278" spans="2:4" x14ac:dyDescent="0.25">
      <c r="B3278" s="149">
        <v>12844</v>
      </c>
      <c r="C3278" s="150" t="s">
        <v>3491</v>
      </c>
      <c r="D3278" s="147">
        <v>9399483</v>
      </c>
    </row>
    <row r="3279" spans="2:4" x14ac:dyDescent="0.25">
      <c r="B3279" s="149">
        <v>12845</v>
      </c>
      <c r="C3279" s="150" t="s">
        <v>3492</v>
      </c>
      <c r="D3279" s="147">
        <v>4250501</v>
      </c>
    </row>
    <row r="3280" spans="2:4" x14ac:dyDescent="0.25">
      <c r="B3280" s="149">
        <v>12846</v>
      </c>
      <c r="C3280" s="151" t="s">
        <v>3493</v>
      </c>
      <c r="D3280" s="147">
        <v>4008603</v>
      </c>
    </row>
    <row r="3281" spans="2:4" x14ac:dyDescent="0.25">
      <c r="B3281" s="149">
        <v>12847</v>
      </c>
      <c r="C3281" s="151" t="s">
        <v>3494</v>
      </c>
      <c r="D3281" s="147">
        <v>9503154</v>
      </c>
    </row>
    <row r="3282" spans="2:4" x14ac:dyDescent="0.25">
      <c r="B3282" s="149">
        <v>12848</v>
      </c>
      <c r="C3282" s="151" t="s">
        <v>3495</v>
      </c>
      <c r="D3282" s="147">
        <v>9589546</v>
      </c>
    </row>
    <row r="3283" spans="2:4" x14ac:dyDescent="0.25">
      <c r="B3283" s="149">
        <v>12849</v>
      </c>
      <c r="C3283" s="151" t="s">
        <v>3496</v>
      </c>
      <c r="D3283" s="147">
        <v>5252652</v>
      </c>
    </row>
    <row r="3284" spans="2:4" x14ac:dyDescent="0.25">
      <c r="B3284" s="149">
        <v>12850</v>
      </c>
      <c r="C3284" s="151" t="s">
        <v>3497</v>
      </c>
      <c r="D3284" s="147">
        <v>5736449</v>
      </c>
    </row>
    <row r="3285" spans="2:4" x14ac:dyDescent="0.25">
      <c r="B3285" s="149">
        <v>12851</v>
      </c>
      <c r="C3285" s="151" t="s">
        <v>3498</v>
      </c>
      <c r="D3285" s="147">
        <v>7239675</v>
      </c>
    </row>
    <row r="3286" spans="2:4" x14ac:dyDescent="0.25">
      <c r="B3286" s="149">
        <v>12852</v>
      </c>
      <c r="C3286" s="151" t="s">
        <v>3499</v>
      </c>
      <c r="D3286" s="147">
        <v>5598221</v>
      </c>
    </row>
    <row r="3287" spans="2:4" x14ac:dyDescent="0.25">
      <c r="B3287" s="149">
        <v>12853</v>
      </c>
      <c r="C3287" s="151" t="s">
        <v>3500</v>
      </c>
      <c r="D3287" s="147">
        <v>3369300</v>
      </c>
    </row>
    <row r="3288" spans="2:4" x14ac:dyDescent="0.25">
      <c r="B3288" s="149">
        <v>12854</v>
      </c>
      <c r="C3288" s="151" t="s">
        <v>3501</v>
      </c>
      <c r="D3288" s="147">
        <v>13822769</v>
      </c>
    </row>
    <row r="3289" spans="2:4" x14ac:dyDescent="0.25">
      <c r="B3289" s="149">
        <v>12855</v>
      </c>
      <c r="C3289" s="151" t="s">
        <v>3502</v>
      </c>
      <c r="D3289" s="147">
        <v>388</v>
      </c>
    </row>
    <row r="3290" spans="2:4" x14ac:dyDescent="0.25">
      <c r="B3290" s="149">
        <v>12856</v>
      </c>
      <c r="C3290" s="151" t="s">
        <v>3503</v>
      </c>
      <c r="D3290" s="147">
        <v>2892</v>
      </c>
    </row>
    <row r="3291" spans="2:4" x14ac:dyDescent="0.25">
      <c r="B3291" s="149">
        <v>12857</v>
      </c>
      <c r="C3291" s="151" t="s">
        <v>3504</v>
      </c>
      <c r="D3291" s="147">
        <v>38550</v>
      </c>
    </row>
    <row r="3292" spans="2:4" x14ac:dyDescent="0.25">
      <c r="B3292" s="149">
        <v>12858</v>
      </c>
      <c r="C3292" s="151" t="s">
        <v>3505</v>
      </c>
      <c r="D3292" s="147">
        <v>59600</v>
      </c>
    </row>
    <row r="3293" spans="2:4" x14ac:dyDescent="0.25">
      <c r="B3293" s="149">
        <v>12859</v>
      </c>
      <c r="C3293" s="151" t="s">
        <v>3506</v>
      </c>
      <c r="D3293" s="147">
        <v>46900</v>
      </c>
    </row>
    <row r="3294" spans="2:4" x14ac:dyDescent="0.25">
      <c r="B3294" s="149">
        <v>12860</v>
      </c>
      <c r="C3294" s="151" t="s">
        <v>3507</v>
      </c>
      <c r="D3294" s="147">
        <v>48000</v>
      </c>
    </row>
    <row r="3295" spans="2:4" x14ac:dyDescent="0.25">
      <c r="B3295" s="149">
        <v>12861</v>
      </c>
      <c r="C3295" s="151" t="s">
        <v>3508</v>
      </c>
      <c r="D3295" s="147">
        <v>17400</v>
      </c>
    </row>
    <row r="3296" spans="2:4" x14ac:dyDescent="0.25">
      <c r="B3296" s="149">
        <v>12862</v>
      </c>
      <c r="C3296" s="151" t="s">
        <v>3509</v>
      </c>
      <c r="D3296" s="147">
        <v>60000</v>
      </c>
    </row>
    <row r="3297" spans="2:4" x14ac:dyDescent="0.25">
      <c r="B3297" s="149">
        <v>12863</v>
      </c>
      <c r="C3297" s="151" t="s">
        <v>3510</v>
      </c>
      <c r="D3297" s="147">
        <v>95920</v>
      </c>
    </row>
    <row r="3298" spans="2:4" x14ac:dyDescent="0.25">
      <c r="B3298" s="149">
        <v>12864</v>
      </c>
      <c r="C3298" s="151" t="s">
        <v>3511</v>
      </c>
      <c r="D3298" s="147">
        <v>12900</v>
      </c>
    </row>
    <row r="3299" spans="2:4" x14ac:dyDescent="0.25">
      <c r="B3299" s="149">
        <v>12865</v>
      </c>
      <c r="C3299" s="151" t="s">
        <v>3512</v>
      </c>
      <c r="D3299" s="147">
        <v>261800</v>
      </c>
    </row>
    <row r="3300" spans="2:4" x14ac:dyDescent="0.25">
      <c r="B3300" s="149">
        <v>12866</v>
      </c>
      <c r="C3300" s="151" t="s">
        <v>3513</v>
      </c>
      <c r="D3300" s="147">
        <v>7069</v>
      </c>
    </row>
    <row r="3301" spans="2:4" x14ac:dyDescent="0.25">
      <c r="B3301" s="149">
        <v>12867</v>
      </c>
      <c r="C3301" s="151" t="s">
        <v>3514</v>
      </c>
      <c r="D3301" s="147">
        <v>68680</v>
      </c>
    </row>
    <row r="3302" spans="2:4" x14ac:dyDescent="0.25">
      <c r="B3302" s="149">
        <v>12868</v>
      </c>
      <c r="C3302" s="151" t="s">
        <v>3515</v>
      </c>
      <c r="D3302" s="147">
        <v>3650</v>
      </c>
    </row>
    <row r="3303" spans="2:4" x14ac:dyDescent="0.25">
      <c r="B3303" s="149">
        <v>12869</v>
      </c>
      <c r="C3303" s="151" t="s">
        <v>3516</v>
      </c>
      <c r="D3303" s="147">
        <v>20230</v>
      </c>
    </row>
    <row r="3304" spans="2:4" x14ac:dyDescent="0.25">
      <c r="B3304" s="149">
        <v>12870</v>
      </c>
      <c r="C3304" s="151" t="s">
        <v>3517</v>
      </c>
      <c r="D3304" s="147">
        <v>31654</v>
      </c>
    </row>
    <row r="3305" spans="2:4" x14ac:dyDescent="0.25">
      <c r="B3305" s="149">
        <v>12871</v>
      </c>
      <c r="C3305" s="151" t="s">
        <v>3518</v>
      </c>
      <c r="D3305" s="147">
        <v>51765</v>
      </c>
    </row>
    <row r="3306" spans="2:4" x14ac:dyDescent="0.25">
      <c r="B3306" s="149">
        <v>12872</v>
      </c>
      <c r="C3306" s="151" t="s">
        <v>3519</v>
      </c>
      <c r="D3306" s="147">
        <v>58262</v>
      </c>
    </row>
    <row r="3307" spans="2:4" x14ac:dyDescent="0.25">
      <c r="B3307" s="149">
        <v>12873</v>
      </c>
      <c r="C3307" s="151" t="s">
        <v>3520</v>
      </c>
      <c r="D3307" s="147">
        <v>92772</v>
      </c>
    </row>
    <row r="3308" spans="2:4" x14ac:dyDescent="0.25">
      <c r="B3308" s="149">
        <v>12874</v>
      </c>
      <c r="C3308" s="151" t="s">
        <v>3521</v>
      </c>
      <c r="D3308" s="147">
        <v>85283</v>
      </c>
    </row>
    <row r="3309" spans="2:4" x14ac:dyDescent="0.25">
      <c r="B3309" s="149">
        <v>12875</v>
      </c>
      <c r="C3309" s="151" t="s">
        <v>3522</v>
      </c>
      <c r="D3309" s="147">
        <v>147724</v>
      </c>
    </row>
    <row r="3310" spans="2:4" x14ac:dyDescent="0.25">
      <c r="B3310" s="149">
        <v>12876</v>
      </c>
      <c r="C3310" s="151" t="s">
        <v>3523</v>
      </c>
      <c r="D3310" s="147">
        <v>66441</v>
      </c>
    </row>
    <row r="3311" spans="2:4" x14ac:dyDescent="0.25">
      <c r="B3311" s="149">
        <v>12877</v>
      </c>
      <c r="C3311" s="151" t="s">
        <v>3524</v>
      </c>
      <c r="D3311" s="147">
        <v>51000</v>
      </c>
    </row>
    <row r="3312" spans="2:4" x14ac:dyDescent="0.25">
      <c r="B3312" s="149">
        <v>12878</v>
      </c>
      <c r="C3312" s="151" t="s">
        <v>3525</v>
      </c>
      <c r="D3312" s="147">
        <v>27568</v>
      </c>
    </row>
    <row r="3313" spans="2:4" x14ac:dyDescent="0.25">
      <c r="B3313" s="149">
        <v>12879</v>
      </c>
      <c r="C3313" s="151" t="s">
        <v>3526</v>
      </c>
      <c r="D3313" s="147">
        <v>238900</v>
      </c>
    </row>
    <row r="3314" spans="2:4" x14ac:dyDescent="0.25">
      <c r="B3314" s="149">
        <v>12880</v>
      </c>
      <c r="C3314" s="151" t="s">
        <v>3527</v>
      </c>
      <c r="D3314" s="147">
        <v>823</v>
      </c>
    </row>
    <row r="3315" spans="2:4" x14ac:dyDescent="0.25">
      <c r="B3315" s="149">
        <v>12881</v>
      </c>
      <c r="C3315" s="151" t="s">
        <v>3528</v>
      </c>
      <c r="D3315" s="147">
        <v>2900</v>
      </c>
    </row>
    <row r="3316" spans="2:4" x14ac:dyDescent="0.25">
      <c r="B3316" s="149">
        <v>12882</v>
      </c>
      <c r="C3316" s="151" t="s">
        <v>3529</v>
      </c>
      <c r="D3316" s="147">
        <v>5533500</v>
      </c>
    </row>
    <row r="3317" spans="2:4" x14ac:dyDescent="0.25">
      <c r="B3317" s="149">
        <v>12883</v>
      </c>
      <c r="C3317" s="151" t="s">
        <v>3530</v>
      </c>
      <c r="D3317" s="147">
        <v>4641000</v>
      </c>
    </row>
    <row r="3318" spans="2:4" x14ac:dyDescent="0.25">
      <c r="B3318" s="149">
        <v>12884</v>
      </c>
      <c r="C3318" s="151" t="s">
        <v>3531</v>
      </c>
      <c r="D3318" s="147">
        <v>4414900</v>
      </c>
    </row>
    <row r="3319" spans="2:4" x14ac:dyDescent="0.25">
      <c r="B3319" s="149">
        <v>12885</v>
      </c>
      <c r="C3319" s="151" t="s">
        <v>3532</v>
      </c>
      <c r="D3319" s="147">
        <v>2900</v>
      </c>
    </row>
    <row r="3320" spans="2:4" x14ac:dyDescent="0.25">
      <c r="B3320" s="149">
        <v>12886</v>
      </c>
      <c r="C3320" s="151" t="s">
        <v>3533</v>
      </c>
      <c r="D3320" s="147">
        <v>3706</v>
      </c>
    </row>
    <row r="3321" spans="2:4" x14ac:dyDescent="0.25">
      <c r="B3321" s="149">
        <v>12887</v>
      </c>
      <c r="C3321" s="151" t="s">
        <v>3534</v>
      </c>
      <c r="D3321" s="147">
        <v>1826055</v>
      </c>
    </row>
    <row r="3322" spans="2:4" x14ac:dyDescent="0.25">
      <c r="B3322" s="149">
        <v>12888</v>
      </c>
      <c r="C3322" s="151" t="s">
        <v>3535</v>
      </c>
      <c r="D3322" s="147">
        <v>4619580</v>
      </c>
    </row>
    <row r="3323" spans="2:4" x14ac:dyDescent="0.25">
      <c r="B3323" s="149">
        <v>12889</v>
      </c>
      <c r="C3323" s="151" t="s">
        <v>3536</v>
      </c>
      <c r="D3323" s="147">
        <v>254138</v>
      </c>
    </row>
    <row r="3324" spans="2:4" x14ac:dyDescent="0.25">
      <c r="B3324" s="149">
        <v>12890</v>
      </c>
      <c r="C3324" s="151" t="s">
        <v>3537</v>
      </c>
      <c r="D3324" s="147">
        <v>132801546</v>
      </c>
    </row>
    <row r="3325" spans="2:4" x14ac:dyDescent="0.25">
      <c r="B3325" s="149">
        <v>12891</v>
      </c>
      <c r="C3325" s="151" t="s">
        <v>3538</v>
      </c>
      <c r="D3325" s="147">
        <v>22000</v>
      </c>
    </row>
    <row r="3326" spans="2:4" x14ac:dyDescent="0.25">
      <c r="B3326" s="149">
        <v>12892</v>
      </c>
      <c r="C3326" s="151" t="s">
        <v>3539</v>
      </c>
      <c r="D3326" s="147">
        <v>23562</v>
      </c>
    </row>
    <row r="3327" spans="2:4" x14ac:dyDescent="0.25">
      <c r="B3327" s="149">
        <v>12893</v>
      </c>
      <c r="C3327" s="151" t="s">
        <v>3540</v>
      </c>
      <c r="D3327" s="147">
        <v>116375</v>
      </c>
    </row>
    <row r="3328" spans="2:4" x14ac:dyDescent="0.25">
      <c r="B3328" s="149">
        <v>12895</v>
      </c>
      <c r="C3328" s="151" t="s">
        <v>3541</v>
      </c>
      <c r="D3328" s="147">
        <v>416500</v>
      </c>
    </row>
    <row r="3329" spans="2:4" x14ac:dyDescent="0.25">
      <c r="B3329" s="149">
        <v>12896</v>
      </c>
      <c r="C3329" s="151" t="s">
        <v>3542</v>
      </c>
      <c r="D3329" s="147">
        <v>4391885</v>
      </c>
    </row>
    <row r="3330" spans="2:4" x14ac:dyDescent="0.25">
      <c r="B3330" s="149">
        <v>12899</v>
      </c>
      <c r="C3330" s="151" t="s">
        <v>3543</v>
      </c>
      <c r="D3330" s="147">
        <v>21411609</v>
      </c>
    </row>
    <row r="3331" spans="2:4" x14ac:dyDescent="0.25">
      <c r="B3331" s="149">
        <v>12900</v>
      </c>
      <c r="C3331" s="151" t="s">
        <v>3544</v>
      </c>
      <c r="D3331" s="147">
        <v>1368500</v>
      </c>
    </row>
    <row r="3332" spans="2:4" x14ac:dyDescent="0.25">
      <c r="B3332" s="149">
        <v>12901</v>
      </c>
      <c r="C3332" s="151" t="s">
        <v>3545</v>
      </c>
      <c r="D3332" s="147">
        <v>2391</v>
      </c>
    </row>
    <row r="3333" spans="2:4" x14ac:dyDescent="0.25">
      <c r="B3333" s="149">
        <v>12902</v>
      </c>
      <c r="C3333" s="151" t="s">
        <v>3546</v>
      </c>
      <c r="D3333" s="147">
        <v>1432</v>
      </c>
    </row>
    <row r="3334" spans="2:4" x14ac:dyDescent="0.25">
      <c r="B3334" s="149">
        <v>12903</v>
      </c>
      <c r="C3334" s="151" t="s">
        <v>3547</v>
      </c>
      <c r="D3334" s="147">
        <v>703</v>
      </c>
    </row>
    <row r="3335" spans="2:4" x14ac:dyDescent="0.25">
      <c r="B3335" s="149">
        <v>12904</v>
      </c>
      <c r="C3335" s="151" t="s">
        <v>3548</v>
      </c>
      <c r="D3335" s="147">
        <v>226100</v>
      </c>
    </row>
    <row r="3336" spans="2:4" x14ac:dyDescent="0.25">
      <c r="B3336" s="149">
        <v>12905</v>
      </c>
      <c r="C3336" s="151" t="s">
        <v>3549</v>
      </c>
      <c r="D3336" s="147">
        <v>1414910</v>
      </c>
    </row>
    <row r="3337" spans="2:4" x14ac:dyDescent="0.25">
      <c r="B3337" s="149">
        <v>12906</v>
      </c>
      <c r="C3337" s="151" t="s">
        <v>3550</v>
      </c>
      <c r="D3337" s="147">
        <v>13983</v>
      </c>
    </row>
    <row r="3338" spans="2:4" x14ac:dyDescent="0.25">
      <c r="B3338" s="149">
        <v>12907</v>
      </c>
      <c r="C3338" s="151" t="s">
        <v>3551</v>
      </c>
      <c r="D3338" s="147">
        <v>159200</v>
      </c>
    </row>
    <row r="3339" spans="2:4" x14ac:dyDescent="0.25">
      <c r="B3339" s="149">
        <v>12908</v>
      </c>
      <c r="C3339" s="151" t="s">
        <v>3552</v>
      </c>
      <c r="D3339" s="147">
        <v>32861</v>
      </c>
    </row>
    <row r="3340" spans="2:4" x14ac:dyDescent="0.25">
      <c r="B3340" s="149">
        <v>12909</v>
      </c>
      <c r="C3340" s="151" t="s">
        <v>3553</v>
      </c>
      <c r="D3340" s="147">
        <v>220</v>
      </c>
    </row>
    <row r="3341" spans="2:4" x14ac:dyDescent="0.25">
      <c r="B3341" s="149">
        <v>12910</v>
      </c>
      <c r="C3341" s="151" t="s">
        <v>3554</v>
      </c>
      <c r="D3341" s="147">
        <v>8800</v>
      </c>
    </row>
    <row r="3342" spans="2:4" x14ac:dyDescent="0.25">
      <c r="B3342" s="149">
        <v>12911</v>
      </c>
      <c r="C3342" s="151" t="s">
        <v>3555</v>
      </c>
      <c r="D3342" s="147">
        <v>10305</v>
      </c>
    </row>
    <row r="3343" spans="2:4" x14ac:dyDescent="0.25">
      <c r="B3343" s="149">
        <v>12912</v>
      </c>
      <c r="C3343" s="151" t="s">
        <v>3556</v>
      </c>
      <c r="D3343" s="147">
        <v>71400000</v>
      </c>
    </row>
    <row r="3344" spans="2:4" x14ac:dyDescent="0.25">
      <c r="B3344" s="149">
        <v>12913</v>
      </c>
      <c r="C3344" s="151" t="s">
        <v>3557</v>
      </c>
      <c r="D3344" s="147">
        <v>844601</v>
      </c>
    </row>
    <row r="3345" spans="2:4" x14ac:dyDescent="0.25">
      <c r="B3345" s="149">
        <v>12914</v>
      </c>
      <c r="C3345" s="151" t="s">
        <v>3558</v>
      </c>
      <c r="D3345" s="147">
        <v>403800000</v>
      </c>
    </row>
    <row r="3346" spans="2:4" x14ac:dyDescent="0.25">
      <c r="B3346" s="149">
        <v>12915</v>
      </c>
      <c r="C3346" s="151" t="s">
        <v>3559</v>
      </c>
      <c r="D3346" s="147">
        <v>3555691184</v>
      </c>
    </row>
    <row r="3347" spans="2:4" x14ac:dyDescent="0.25">
      <c r="B3347" s="149">
        <v>12916</v>
      </c>
      <c r="C3347" s="151" t="s">
        <v>3560</v>
      </c>
      <c r="D3347" s="147">
        <v>178689</v>
      </c>
    </row>
    <row r="3348" spans="2:4" x14ac:dyDescent="0.25">
      <c r="B3348" s="149">
        <v>12917</v>
      </c>
      <c r="C3348" s="151" t="s">
        <v>3561</v>
      </c>
      <c r="D3348" s="147">
        <v>163268</v>
      </c>
    </row>
    <row r="3349" spans="2:4" x14ac:dyDescent="0.25">
      <c r="B3349" s="149">
        <v>12918</v>
      </c>
      <c r="C3349" s="151" t="s">
        <v>3562</v>
      </c>
      <c r="D3349" s="147">
        <v>15697</v>
      </c>
    </row>
    <row r="3350" spans="2:4" x14ac:dyDescent="0.25">
      <c r="B3350" s="149">
        <v>12919</v>
      </c>
      <c r="C3350" s="151" t="s">
        <v>3563</v>
      </c>
      <c r="D3350" s="147">
        <v>3213</v>
      </c>
    </row>
    <row r="3351" spans="2:4" x14ac:dyDescent="0.25">
      <c r="B3351" s="149">
        <v>12920</v>
      </c>
      <c r="C3351" s="151" t="s">
        <v>3564</v>
      </c>
      <c r="D3351" s="147">
        <v>31654</v>
      </c>
    </row>
    <row r="3352" spans="2:4" x14ac:dyDescent="0.25">
      <c r="B3352" s="149">
        <v>12921</v>
      </c>
      <c r="C3352" s="151" t="s">
        <v>3565</v>
      </c>
      <c r="D3352" s="147">
        <v>637</v>
      </c>
    </row>
    <row r="3353" spans="2:4" x14ac:dyDescent="0.25">
      <c r="B3353" s="149">
        <v>12922</v>
      </c>
      <c r="C3353" s="151" t="s">
        <v>3566</v>
      </c>
      <c r="D3353" s="147">
        <v>1027</v>
      </c>
    </row>
    <row r="3354" spans="2:4" x14ac:dyDescent="0.25">
      <c r="B3354" s="149">
        <v>12923</v>
      </c>
      <c r="C3354" s="151" t="s">
        <v>3567</v>
      </c>
      <c r="D3354" s="147">
        <v>65320061</v>
      </c>
    </row>
    <row r="3355" spans="2:4" x14ac:dyDescent="0.25">
      <c r="B3355" s="149">
        <v>12924</v>
      </c>
      <c r="C3355" s="151" t="s">
        <v>3568</v>
      </c>
      <c r="D3355" s="147">
        <v>8562202</v>
      </c>
    </row>
    <row r="3356" spans="2:4" x14ac:dyDescent="0.25">
      <c r="B3356" s="149">
        <v>12925</v>
      </c>
      <c r="C3356" s="151" t="s">
        <v>3569</v>
      </c>
      <c r="D3356" s="147">
        <v>85680</v>
      </c>
    </row>
    <row r="3357" spans="2:4" x14ac:dyDescent="0.25">
      <c r="B3357" s="149">
        <v>12926</v>
      </c>
      <c r="C3357" s="151" t="s">
        <v>3570</v>
      </c>
      <c r="D3357" s="147">
        <v>128520</v>
      </c>
    </row>
    <row r="3358" spans="2:4" x14ac:dyDescent="0.25">
      <c r="B3358" s="149">
        <v>12927</v>
      </c>
      <c r="C3358" s="151" t="s">
        <v>3571</v>
      </c>
      <c r="D3358" s="147">
        <v>535500</v>
      </c>
    </row>
    <row r="3359" spans="2:4" x14ac:dyDescent="0.25">
      <c r="B3359" s="149">
        <v>12928</v>
      </c>
      <c r="C3359" s="151" t="s">
        <v>3572</v>
      </c>
      <c r="D3359" s="147">
        <v>3092810</v>
      </c>
    </row>
    <row r="3360" spans="2:4" x14ac:dyDescent="0.25">
      <c r="B3360" s="149">
        <v>12929</v>
      </c>
      <c r="C3360" s="151" t="s">
        <v>3573</v>
      </c>
      <c r="D3360" s="147">
        <v>2827440</v>
      </c>
    </row>
    <row r="3361" spans="2:4" x14ac:dyDescent="0.25">
      <c r="B3361" s="149">
        <v>12930</v>
      </c>
      <c r="C3361" s="151" t="s">
        <v>3574</v>
      </c>
      <c r="D3361" s="147">
        <v>708050</v>
      </c>
    </row>
    <row r="3362" spans="2:4" x14ac:dyDescent="0.25">
      <c r="B3362" s="149">
        <v>12931</v>
      </c>
      <c r="C3362" s="151" t="s">
        <v>3575</v>
      </c>
      <c r="D3362" s="147">
        <v>9137739</v>
      </c>
    </row>
    <row r="3363" spans="2:4" x14ac:dyDescent="0.25">
      <c r="B3363" s="149">
        <v>12932</v>
      </c>
      <c r="C3363" s="151" t="s">
        <v>3576</v>
      </c>
      <c r="D3363" s="147">
        <v>1237600</v>
      </c>
    </row>
    <row r="3364" spans="2:4" x14ac:dyDescent="0.25">
      <c r="B3364" s="149">
        <v>12933</v>
      </c>
      <c r="C3364" s="151" t="s">
        <v>3577</v>
      </c>
      <c r="D3364" s="147">
        <v>4764021</v>
      </c>
    </row>
    <row r="3365" spans="2:4" x14ac:dyDescent="0.25">
      <c r="B3365" s="149">
        <v>12934</v>
      </c>
      <c r="C3365" s="151" t="s">
        <v>3578</v>
      </c>
      <c r="D3365" s="147">
        <v>279650</v>
      </c>
    </row>
    <row r="3366" spans="2:4" x14ac:dyDescent="0.25">
      <c r="B3366" s="149">
        <v>12935</v>
      </c>
      <c r="C3366" s="151" t="s">
        <v>3579</v>
      </c>
      <c r="D3366" s="147">
        <v>470050</v>
      </c>
    </row>
    <row r="3367" spans="2:4" x14ac:dyDescent="0.25">
      <c r="B3367" s="149">
        <v>12936</v>
      </c>
      <c r="C3367" s="151" t="s">
        <v>3580</v>
      </c>
      <c r="D3367" s="147">
        <v>8108660</v>
      </c>
    </row>
    <row r="3368" spans="2:4" x14ac:dyDescent="0.25">
      <c r="B3368" s="149">
        <v>12937</v>
      </c>
      <c r="C3368" s="151" t="s">
        <v>3581</v>
      </c>
      <c r="D3368" s="147">
        <v>5346313</v>
      </c>
    </row>
    <row r="3369" spans="2:4" x14ac:dyDescent="0.25">
      <c r="B3369" s="149">
        <v>12938</v>
      </c>
      <c r="C3369" s="151" t="s">
        <v>3582</v>
      </c>
      <c r="D3369" s="147">
        <v>461720</v>
      </c>
    </row>
    <row r="3370" spans="2:4" x14ac:dyDescent="0.25">
      <c r="B3370" s="149">
        <v>12939</v>
      </c>
      <c r="C3370" s="151" t="s">
        <v>3583</v>
      </c>
      <c r="D3370" s="147">
        <v>566440</v>
      </c>
    </row>
    <row r="3371" spans="2:4" x14ac:dyDescent="0.25">
      <c r="B3371" s="149">
        <v>12940</v>
      </c>
      <c r="C3371" s="151" t="s">
        <v>3584</v>
      </c>
      <c r="D3371" s="147">
        <v>2740570</v>
      </c>
    </row>
    <row r="3372" spans="2:4" x14ac:dyDescent="0.25">
      <c r="B3372" s="149">
        <v>12941</v>
      </c>
      <c r="C3372" s="151" t="s">
        <v>3585</v>
      </c>
      <c r="D3372" s="147">
        <v>6914019</v>
      </c>
    </row>
    <row r="3373" spans="2:4" x14ac:dyDescent="0.25">
      <c r="B3373" s="149">
        <v>12942</v>
      </c>
      <c r="C3373" s="151" t="s">
        <v>3586</v>
      </c>
      <c r="D3373" s="147">
        <v>3740170</v>
      </c>
    </row>
    <row r="3374" spans="2:4" x14ac:dyDescent="0.25">
      <c r="B3374" s="149">
        <v>12943</v>
      </c>
      <c r="C3374" s="151" t="s">
        <v>3587</v>
      </c>
      <c r="D3374" s="147">
        <v>130900</v>
      </c>
    </row>
    <row r="3375" spans="2:4" x14ac:dyDescent="0.25">
      <c r="B3375" s="149">
        <v>12944</v>
      </c>
      <c r="C3375" s="151" t="s">
        <v>3588</v>
      </c>
      <c r="D3375" s="147">
        <v>717570</v>
      </c>
    </row>
    <row r="3376" spans="2:4" x14ac:dyDescent="0.25">
      <c r="B3376" s="149">
        <v>12945</v>
      </c>
      <c r="C3376" s="151" t="s">
        <v>3589</v>
      </c>
      <c r="D3376" s="147">
        <v>961401</v>
      </c>
    </row>
    <row r="3377" spans="2:4" x14ac:dyDescent="0.25">
      <c r="B3377" s="149">
        <v>12946</v>
      </c>
      <c r="C3377" s="151" t="s">
        <v>3590</v>
      </c>
      <c r="D3377" s="147">
        <v>921060</v>
      </c>
    </row>
    <row r="3378" spans="2:4" x14ac:dyDescent="0.25">
      <c r="B3378" s="149">
        <v>12947</v>
      </c>
      <c r="C3378" s="151" t="s">
        <v>3591</v>
      </c>
      <c r="D3378" s="147">
        <v>360570</v>
      </c>
    </row>
    <row r="3379" spans="2:4" x14ac:dyDescent="0.25">
      <c r="B3379" s="149">
        <v>12948</v>
      </c>
      <c r="C3379" s="151" t="s">
        <v>3592</v>
      </c>
      <c r="D3379" s="147">
        <v>25347000</v>
      </c>
    </row>
    <row r="3380" spans="2:4" x14ac:dyDescent="0.25">
      <c r="B3380" s="149">
        <v>12949</v>
      </c>
      <c r="C3380" s="152" t="s">
        <v>3593</v>
      </c>
      <c r="D3380" s="147">
        <v>1475719</v>
      </c>
    </row>
    <row r="3381" spans="2:4" x14ac:dyDescent="0.25">
      <c r="B3381" s="149">
        <v>12950</v>
      </c>
      <c r="C3381" s="151" t="s">
        <v>3594</v>
      </c>
      <c r="D3381" s="147">
        <v>1812370</v>
      </c>
    </row>
    <row r="3382" spans="2:4" x14ac:dyDescent="0.25">
      <c r="B3382" s="149">
        <v>12951</v>
      </c>
      <c r="C3382" s="151" t="s">
        <v>3595</v>
      </c>
      <c r="D3382" s="147">
        <v>39143382</v>
      </c>
    </row>
    <row r="3383" spans="2:4" x14ac:dyDescent="0.25">
      <c r="B3383" s="149">
        <v>12952</v>
      </c>
      <c r="C3383" s="151" t="s">
        <v>3596</v>
      </c>
      <c r="D3383" s="147">
        <v>7343490</v>
      </c>
    </row>
    <row r="3384" spans="2:4" x14ac:dyDescent="0.25">
      <c r="B3384" s="149">
        <v>12953</v>
      </c>
      <c r="C3384" s="151" t="s">
        <v>3597</v>
      </c>
      <c r="D3384" s="147">
        <v>938910</v>
      </c>
    </row>
    <row r="3385" spans="2:4" x14ac:dyDescent="0.25">
      <c r="B3385" s="149">
        <v>12954</v>
      </c>
      <c r="C3385" s="151" t="s">
        <v>3598</v>
      </c>
      <c r="D3385" s="147">
        <v>67290</v>
      </c>
    </row>
    <row r="3386" spans="2:4" x14ac:dyDescent="0.25">
      <c r="B3386" s="149">
        <v>12955</v>
      </c>
      <c r="C3386" s="151" t="s">
        <v>3599</v>
      </c>
      <c r="D3386" s="147">
        <v>723996</v>
      </c>
    </row>
    <row r="3387" spans="2:4" x14ac:dyDescent="0.25">
      <c r="B3387" s="149">
        <v>12956</v>
      </c>
      <c r="C3387" s="151" t="s">
        <v>3600</v>
      </c>
      <c r="D3387" s="147">
        <v>2254812</v>
      </c>
    </row>
    <row r="3388" spans="2:4" x14ac:dyDescent="0.25">
      <c r="B3388" s="149">
        <v>12957</v>
      </c>
      <c r="C3388" s="151" t="s">
        <v>3601</v>
      </c>
      <c r="D3388" s="147">
        <v>5903828</v>
      </c>
    </row>
    <row r="3389" spans="2:4" x14ac:dyDescent="0.25">
      <c r="B3389" s="149">
        <v>12958</v>
      </c>
      <c r="C3389" s="151" t="s">
        <v>3602</v>
      </c>
      <c r="D3389" s="147">
        <v>2634541</v>
      </c>
    </row>
    <row r="3390" spans="2:4" x14ac:dyDescent="0.25">
      <c r="B3390" s="149">
        <v>12959</v>
      </c>
      <c r="C3390" s="151" t="s">
        <v>3603</v>
      </c>
      <c r="D3390" s="147">
        <v>2610265</v>
      </c>
    </row>
    <row r="3391" spans="2:4" x14ac:dyDescent="0.25">
      <c r="B3391" s="149">
        <v>12960</v>
      </c>
      <c r="C3391" s="151" t="s">
        <v>3604</v>
      </c>
      <c r="D3391" s="147">
        <v>4455122</v>
      </c>
    </row>
    <row r="3392" spans="2:4" x14ac:dyDescent="0.25">
      <c r="B3392" s="149">
        <v>12961</v>
      </c>
      <c r="C3392" s="151" t="s">
        <v>3605</v>
      </c>
      <c r="D3392" s="147">
        <v>2823870</v>
      </c>
    </row>
    <row r="3393" spans="2:4" x14ac:dyDescent="0.25">
      <c r="B3393" s="149">
        <v>12962</v>
      </c>
      <c r="C3393" s="151" t="s">
        <v>3606</v>
      </c>
      <c r="D3393" s="147">
        <v>2806258</v>
      </c>
    </row>
    <row r="3394" spans="2:4" x14ac:dyDescent="0.25">
      <c r="B3394" s="149">
        <v>12963</v>
      </c>
      <c r="C3394" s="151" t="s">
        <v>3607</v>
      </c>
      <c r="D3394" s="147">
        <v>3568929</v>
      </c>
    </row>
    <row r="3395" spans="2:4" x14ac:dyDescent="0.25">
      <c r="B3395" s="149">
        <v>12964</v>
      </c>
      <c r="C3395" s="151" t="s">
        <v>3608</v>
      </c>
      <c r="D3395" s="147">
        <v>9819642</v>
      </c>
    </row>
    <row r="3396" spans="2:4" x14ac:dyDescent="0.25">
      <c r="B3396" s="149">
        <v>12965</v>
      </c>
      <c r="C3396" s="151" t="s">
        <v>3609</v>
      </c>
      <c r="D3396" s="147">
        <v>10568628</v>
      </c>
    </row>
    <row r="3397" spans="2:4" x14ac:dyDescent="0.25">
      <c r="B3397" s="149">
        <v>12966</v>
      </c>
      <c r="C3397" s="151" t="s">
        <v>3610</v>
      </c>
      <c r="D3397" s="147">
        <v>5584670</v>
      </c>
    </row>
    <row r="3398" spans="2:4" x14ac:dyDescent="0.25">
      <c r="B3398" s="149">
        <v>12967</v>
      </c>
      <c r="C3398" s="151" t="s">
        <v>3611</v>
      </c>
      <c r="D3398" s="147">
        <v>7153090</v>
      </c>
    </row>
    <row r="3399" spans="2:4" x14ac:dyDescent="0.25">
      <c r="B3399" s="149">
        <v>12968</v>
      </c>
      <c r="C3399" s="151" t="s">
        <v>3612</v>
      </c>
      <c r="D3399" s="147">
        <v>504560</v>
      </c>
    </row>
    <row r="3400" spans="2:4" x14ac:dyDescent="0.25">
      <c r="B3400" s="149">
        <v>12969</v>
      </c>
      <c r="C3400" s="151" t="s">
        <v>3613</v>
      </c>
      <c r="D3400" s="147">
        <v>12129849</v>
      </c>
    </row>
    <row r="3401" spans="2:4" x14ac:dyDescent="0.25">
      <c r="B3401" s="149">
        <v>12970</v>
      </c>
      <c r="C3401" s="151" t="s">
        <v>3614</v>
      </c>
      <c r="D3401" s="147">
        <v>53506349</v>
      </c>
    </row>
    <row r="3402" spans="2:4" x14ac:dyDescent="0.25">
      <c r="B3402" s="149">
        <v>12971</v>
      </c>
      <c r="C3402" s="151" t="s">
        <v>3615</v>
      </c>
      <c r="D3402" s="147">
        <v>1050</v>
      </c>
    </row>
    <row r="3403" spans="2:4" x14ac:dyDescent="0.25">
      <c r="B3403" s="149">
        <v>12972</v>
      </c>
      <c r="C3403" s="151" t="s">
        <v>3616</v>
      </c>
      <c r="D3403" s="147">
        <v>112327</v>
      </c>
    </row>
    <row r="3404" spans="2:4" x14ac:dyDescent="0.25">
      <c r="B3404" s="149">
        <v>12973</v>
      </c>
      <c r="C3404" s="151" t="s">
        <v>3617</v>
      </c>
      <c r="D3404" s="147">
        <v>11907735</v>
      </c>
    </row>
    <row r="3405" spans="2:4" x14ac:dyDescent="0.25">
      <c r="B3405" s="149">
        <v>12974</v>
      </c>
      <c r="C3405" s="151" t="s">
        <v>3618</v>
      </c>
      <c r="D3405" s="147">
        <v>6885340</v>
      </c>
    </row>
    <row r="3406" spans="2:4" x14ac:dyDescent="0.25">
      <c r="B3406" s="149">
        <v>12975</v>
      </c>
      <c r="C3406" s="151" t="s">
        <v>3619</v>
      </c>
      <c r="D3406" s="147">
        <v>4715970</v>
      </c>
    </row>
    <row r="3407" spans="2:4" x14ac:dyDescent="0.25">
      <c r="B3407" s="149">
        <v>12976</v>
      </c>
      <c r="C3407" s="151" t="s">
        <v>3620</v>
      </c>
      <c r="D3407" s="147">
        <v>2329425</v>
      </c>
    </row>
    <row r="3408" spans="2:4" x14ac:dyDescent="0.25">
      <c r="B3408" s="149">
        <v>12977</v>
      </c>
      <c r="C3408" s="151" t="s">
        <v>3621</v>
      </c>
      <c r="D3408" s="147">
        <v>950096</v>
      </c>
    </row>
    <row r="3409" spans="2:4" x14ac:dyDescent="0.25">
      <c r="B3409" s="149">
        <v>12978</v>
      </c>
      <c r="C3409" s="151" t="s">
        <v>3622</v>
      </c>
      <c r="D3409" s="147">
        <v>686749</v>
      </c>
    </row>
    <row r="3410" spans="2:4" x14ac:dyDescent="0.25">
      <c r="B3410" s="149">
        <v>12979</v>
      </c>
      <c r="C3410" s="151" t="s">
        <v>3623</v>
      </c>
      <c r="D3410" s="147">
        <v>510986</v>
      </c>
    </row>
    <row r="3411" spans="2:4" x14ac:dyDescent="0.25">
      <c r="B3411" s="149">
        <v>12980</v>
      </c>
      <c r="C3411" s="151" t="s">
        <v>3624</v>
      </c>
      <c r="D3411" s="147">
        <v>4163810</v>
      </c>
    </row>
    <row r="3412" spans="2:4" x14ac:dyDescent="0.25">
      <c r="B3412" s="149">
        <v>12981</v>
      </c>
      <c r="C3412" s="151" t="s">
        <v>3625</v>
      </c>
      <c r="D3412" s="147">
        <v>2033710</v>
      </c>
    </row>
    <row r="3413" spans="2:4" x14ac:dyDescent="0.25">
      <c r="B3413" s="149">
        <v>12982</v>
      </c>
      <c r="C3413" s="151" t="s">
        <v>3626</v>
      </c>
      <c r="D3413" s="147">
        <v>1980160</v>
      </c>
    </row>
    <row r="3414" spans="2:4" x14ac:dyDescent="0.25">
      <c r="B3414" s="149">
        <v>12983</v>
      </c>
      <c r="C3414" s="151" t="s">
        <v>3627</v>
      </c>
      <c r="D3414" s="147">
        <v>320110</v>
      </c>
    </row>
    <row r="3415" spans="2:4" x14ac:dyDescent="0.25">
      <c r="B3415" s="149">
        <v>12984</v>
      </c>
      <c r="C3415" s="151" t="s">
        <v>3628</v>
      </c>
      <c r="D3415" s="147">
        <v>2193170</v>
      </c>
    </row>
    <row r="3416" spans="2:4" x14ac:dyDescent="0.25">
      <c r="B3416" s="149">
        <v>12985</v>
      </c>
      <c r="C3416" s="151" t="s">
        <v>3629</v>
      </c>
      <c r="D3416" s="147">
        <v>232050</v>
      </c>
    </row>
    <row r="3417" spans="2:4" x14ac:dyDescent="0.25">
      <c r="B3417" s="149">
        <v>12986</v>
      </c>
      <c r="C3417" s="151" t="s">
        <v>3630</v>
      </c>
      <c r="D3417" s="147">
        <v>584290</v>
      </c>
    </row>
    <row r="3418" spans="2:4" x14ac:dyDescent="0.25">
      <c r="B3418" s="149">
        <v>12987</v>
      </c>
      <c r="C3418" s="151" t="s">
        <v>3631</v>
      </c>
      <c r="D3418" s="147">
        <v>1750490</v>
      </c>
    </row>
    <row r="3419" spans="2:4" x14ac:dyDescent="0.25">
      <c r="B3419" s="149">
        <v>12988</v>
      </c>
      <c r="C3419" s="151" t="s">
        <v>3632</v>
      </c>
      <c r="D3419" s="147">
        <v>2651320</v>
      </c>
    </row>
    <row r="3420" spans="2:4" x14ac:dyDescent="0.25">
      <c r="B3420" s="149">
        <v>12989</v>
      </c>
      <c r="C3420" s="151" t="s">
        <v>3633</v>
      </c>
      <c r="D3420" s="147">
        <v>6185620</v>
      </c>
    </row>
    <row r="3421" spans="2:4" x14ac:dyDescent="0.25">
      <c r="B3421" s="149">
        <v>12990</v>
      </c>
      <c r="C3421" s="151" t="s">
        <v>3634</v>
      </c>
      <c r="D3421" s="147">
        <v>3079720</v>
      </c>
    </row>
    <row r="3422" spans="2:4" x14ac:dyDescent="0.25">
      <c r="B3422" s="149">
        <v>12991</v>
      </c>
      <c r="C3422" s="151" t="s">
        <v>3635</v>
      </c>
      <c r="D3422" s="147">
        <v>861882</v>
      </c>
    </row>
    <row r="3423" spans="2:4" x14ac:dyDescent="0.25">
      <c r="B3423" s="149">
        <v>12992</v>
      </c>
      <c r="C3423" s="151" t="s">
        <v>3636</v>
      </c>
      <c r="D3423" s="147">
        <v>4759286</v>
      </c>
    </row>
    <row r="3424" spans="2:4" x14ac:dyDescent="0.25">
      <c r="B3424" s="149">
        <v>12993</v>
      </c>
      <c r="C3424" s="151" t="s">
        <v>3637</v>
      </c>
      <c r="D3424" s="147">
        <v>8257172</v>
      </c>
    </row>
    <row r="3425" spans="2:4" x14ac:dyDescent="0.25">
      <c r="B3425" s="149">
        <v>12994</v>
      </c>
      <c r="C3425" s="151" t="s">
        <v>3638</v>
      </c>
      <c r="D3425" s="147">
        <v>1730260</v>
      </c>
    </row>
    <row r="3426" spans="2:4" x14ac:dyDescent="0.25">
      <c r="B3426" s="149">
        <v>12995</v>
      </c>
      <c r="C3426" s="151" t="s">
        <v>3639</v>
      </c>
      <c r="D3426" s="147">
        <v>1300789</v>
      </c>
    </row>
    <row r="3427" spans="2:4" x14ac:dyDescent="0.25">
      <c r="B3427" s="149">
        <v>12996</v>
      </c>
      <c r="C3427" s="151" t="s">
        <v>3640</v>
      </c>
      <c r="D3427" s="147">
        <v>871199</v>
      </c>
    </row>
    <row r="3428" spans="2:4" x14ac:dyDescent="0.25">
      <c r="B3428" s="149">
        <v>12997</v>
      </c>
      <c r="C3428" s="151" t="s">
        <v>3641</v>
      </c>
      <c r="D3428" s="147">
        <v>98436</v>
      </c>
    </row>
    <row r="3429" spans="2:4" x14ac:dyDescent="0.25">
      <c r="B3429" s="149">
        <v>12998</v>
      </c>
      <c r="C3429" s="151" t="s">
        <v>3642</v>
      </c>
      <c r="D3429" s="147">
        <v>8935710</v>
      </c>
    </row>
    <row r="3430" spans="2:4" x14ac:dyDescent="0.25">
      <c r="B3430" s="149">
        <v>12999</v>
      </c>
      <c r="C3430" s="151" t="s">
        <v>3643</v>
      </c>
      <c r="D3430" s="147">
        <v>4564602</v>
      </c>
    </row>
    <row r="3431" spans="2:4" x14ac:dyDescent="0.25">
      <c r="B3431" s="149">
        <v>13000</v>
      </c>
      <c r="C3431" s="151" t="s">
        <v>3644</v>
      </c>
      <c r="D3431" s="147">
        <v>1753</v>
      </c>
    </row>
    <row r="3432" spans="2:4" x14ac:dyDescent="0.25">
      <c r="B3432" s="149">
        <v>13001</v>
      </c>
      <c r="C3432" s="151" t="s">
        <v>3645</v>
      </c>
      <c r="D3432" s="147">
        <v>7979250</v>
      </c>
    </row>
    <row r="3433" spans="2:4" x14ac:dyDescent="0.25">
      <c r="B3433" s="149">
        <v>13002</v>
      </c>
      <c r="C3433" s="151" t="s">
        <v>3646</v>
      </c>
      <c r="D3433" s="147">
        <v>7140000</v>
      </c>
    </row>
    <row r="3434" spans="2:4" x14ac:dyDescent="0.25">
      <c r="B3434" s="149">
        <v>13003</v>
      </c>
      <c r="C3434" s="151" t="s">
        <v>3647</v>
      </c>
      <c r="D3434" s="147">
        <v>2161459</v>
      </c>
    </row>
    <row r="3435" spans="2:4" x14ac:dyDescent="0.25">
      <c r="B3435" s="149">
        <v>13004</v>
      </c>
      <c r="C3435" s="151" t="s">
        <v>3648</v>
      </c>
      <c r="D3435" s="147">
        <v>22765246</v>
      </c>
    </row>
    <row r="3436" spans="2:4" x14ac:dyDescent="0.25">
      <c r="B3436" s="149">
        <v>13005</v>
      </c>
      <c r="C3436" s="151" t="s">
        <v>3649</v>
      </c>
      <c r="D3436" s="147">
        <v>19040</v>
      </c>
    </row>
    <row r="3437" spans="2:4" x14ac:dyDescent="0.25">
      <c r="B3437" s="149">
        <v>13006</v>
      </c>
      <c r="C3437" s="151" t="s">
        <v>3650</v>
      </c>
      <c r="D3437" s="147">
        <v>17444</v>
      </c>
    </row>
    <row r="3438" spans="2:4" x14ac:dyDescent="0.25">
      <c r="B3438" s="149">
        <v>13007</v>
      </c>
      <c r="C3438" s="151" t="s">
        <v>3651</v>
      </c>
      <c r="D3438" s="147">
        <v>286</v>
      </c>
    </row>
    <row r="3439" spans="2:4" x14ac:dyDescent="0.25">
      <c r="B3439" s="149">
        <v>13008</v>
      </c>
      <c r="C3439" s="151" t="s">
        <v>3652</v>
      </c>
      <c r="D3439" s="147">
        <v>77350</v>
      </c>
    </row>
    <row r="3440" spans="2:4" x14ac:dyDescent="0.25">
      <c r="B3440" s="149">
        <v>13009</v>
      </c>
      <c r="C3440" s="151" t="s">
        <v>3653</v>
      </c>
      <c r="D3440" s="147">
        <v>493000</v>
      </c>
    </row>
    <row r="3441" spans="2:4" x14ac:dyDescent="0.25">
      <c r="B3441" s="149">
        <v>13010</v>
      </c>
      <c r="C3441" s="151" t="s">
        <v>3654</v>
      </c>
      <c r="D3441" s="147">
        <v>242175</v>
      </c>
    </row>
    <row r="3442" spans="2:4" x14ac:dyDescent="0.25">
      <c r="B3442" s="149">
        <v>13011</v>
      </c>
      <c r="C3442" s="151" t="s">
        <v>3655</v>
      </c>
      <c r="D3442" s="147">
        <v>276971</v>
      </c>
    </row>
    <row r="3443" spans="2:4" x14ac:dyDescent="0.25">
      <c r="B3443" s="149">
        <v>13012</v>
      </c>
      <c r="C3443" s="151" t="s">
        <v>3656</v>
      </c>
      <c r="D3443" s="147">
        <v>82308</v>
      </c>
    </row>
    <row r="3444" spans="2:4" x14ac:dyDescent="0.25">
      <c r="B3444" s="149">
        <v>13013</v>
      </c>
      <c r="C3444" s="151" t="s">
        <v>3657</v>
      </c>
      <c r="D3444" s="147">
        <v>50566</v>
      </c>
    </row>
    <row r="3445" spans="2:4" x14ac:dyDescent="0.25">
      <c r="B3445" s="149">
        <v>13014</v>
      </c>
      <c r="C3445" s="151" t="s">
        <v>3658</v>
      </c>
      <c r="D3445" s="147">
        <v>63000</v>
      </c>
    </row>
    <row r="3446" spans="2:4" x14ac:dyDescent="0.25">
      <c r="B3446" s="149">
        <v>13015</v>
      </c>
      <c r="C3446" s="151" t="s">
        <v>3659</v>
      </c>
      <c r="D3446" s="147">
        <v>55930</v>
      </c>
    </row>
    <row r="3447" spans="2:4" x14ac:dyDescent="0.25">
      <c r="B3447" s="149">
        <v>13016</v>
      </c>
      <c r="C3447" s="151" t="s">
        <v>3660</v>
      </c>
      <c r="D3447" s="147">
        <v>322371</v>
      </c>
    </row>
    <row r="3448" spans="2:4" x14ac:dyDescent="0.25">
      <c r="B3448" s="149">
        <v>13017</v>
      </c>
      <c r="C3448" s="151" t="s">
        <v>3661</v>
      </c>
      <c r="D3448" s="147">
        <v>6127</v>
      </c>
    </row>
    <row r="3449" spans="2:4" x14ac:dyDescent="0.25">
      <c r="B3449" s="149">
        <v>13018</v>
      </c>
      <c r="C3449" s="151" t="s">
        <v>3662</v>
      </c>
      <c r="D3449" s="147">
        <v>220</v>
      </c>
    </row>
    <row r="3450" spans="2:4" x14ac:dyDescent="0.25">
      <c r="B3450" s="149">
        <v>13019</v>
      </c>
      <c r="C3450" s="151" t="s">
        <v>3663</v>
      </c>
      <c r="D3450" s="147">
        <v>46053</v>
      </c>
    </row>
    <row r="3451" spans="2:4" x14ac:dyDescent="0.25">
      <c r="B3451" s="149">
        <v>13020</v>
      </c>
      <c r="C3451" s="151" t="s">
        <v>3664</v>
      </c>
      <c r="D3451" s="147">
        <v>286</v>
      </c>
    </row>
    <row r="3452" spans="2:4" x14ac:dyDescent="0.25">
      <c r="B3452" s="149">
        <v>13021</v>
      </c>
      <c r="C3452" s="151" t="s">
        <v>3665</v>
      </c>
      <c r="D3452" s="147">
        <v>77350</v>
      </c>
    </row>
    <row r="3453" spans="2:4" x14ac:dyDescent="0.25">
      <c r="B3453" s="149">
        <v>13022</v>
      </c>
      <c r="C3453" s="151" t="s">
        <v>3666</v>
      </c>
      <c r="D3453" s="147">
        <v>493000</v>
      </c>
    </row>
    <row r="3454" spans="2:4" x14ac:dyDescent="0.25">
      <c r="B3454" s="149">
        <v>13023</v>
      </c>
      <c r="C3454" s="151" t="s">
        <v>3667</v>
      </c>
      <c r="D3454" s="147">
        <v>1809212</v>
      </c>
    </row>
    <row r="3455" spans="2:4" x14ac:dyDescent="0.25">
      <c r="B3455" s="149">
        <v>13024</v>
      </c>
      <c r="C3455" s="151" t="s">
        <v>3668</v>
      </c>
      <c r="D3455" s="147">
        <v>186075</v>
      </c>
    </row>
    <row r="3456" spans="2:4" x14ac:dyDescent="0.25">
      <c r="B3456" s="149">
        <v>13025</v>
      </c>
      <c r="C3456" s="151" t="s">
        <v>3669</v>
      </c>
      <c r="D3456" s="147">
        <v>8076000</v>
      </c>
    </row>
    <row r="3457" spans="2:4" x14ac:dyDescent="0.25">
      <c r="B3457" s="149">
        <v>13026</v>
      </c>
      <c r="C3457" s="151" t="s">
        <v>3670</v>
      </c>
      <c r="D3457" s="147">
        <v>4970928</v>
      </c>
    </row>
    <row r="3458" spans="2:4" x14ac:dyDescent="0.25">
      <c r="B3458" s="149">
        <v>13027</v>
      </c>
      <c r="C3458" s="151" t="s">
        <v>3671</v>
      </c>
      <c r="D3458" s="147">
        <v>4543777</v>
      </c>
    </row>
    <row r="3459" spans="2:4" x14ac:dyDescent="0.25">
      <c r="B3459" s="149">
        <v>13028</v>
      </c>
      <c r="C3459" s="151" t="s">
        <v>3672</v>
      </c>
      <c r="D3459" s="147">
        <v>833000</v>
      </c>
    </row>
    <row r="3460" spans="2:4" x14ac:dyDescent="0.25">
      <c r="B3460" s="149">
        <v>13029</v>
      </c>
      <c r="C3460" s="151" t="s">
        <v>3673</v>
      </c>
      <c r="D3460" s="147">
        <v>604750</v>
      </c>
    </row>
    <row r="3461" spans="2:4" x14ac:dyDescent="0.25">
      <c r="B3461" s="149">
        <v>13030</v>
      </c>
      <c r="C3461" s="151" t="s">
        <v>3674</v>
      </c>
      <c r="D3461" s="147">
        <v>3184542</v>
      </c>
    </row>
    <row r="3462" spans="2:4" x14ac:dyDescent="0.25">
      <c r="B3462" s="149">
        <v>13031</v>
      </c>
      <c r="C3462" s="151" t="s">
        <v>3675</v>
      </c>
      <c r="D3462" s="147">
        <v>2230763</v>
      </c>
    </row>
    <row r="3463" spans="2:4" x14ac:dyDescent="0.25">
      <c r="B3463" s="149">
        <v>13032</v>
      </c>
      <c r="C3463" s="151" t="s">
        <v>3676</v>
      </c>
      <c r="D3463" s="147">
        <v>36719794</v>
      </c>
    </row>
    <row r="3464" spans="2:4" x14ac:dyDescent="0.25">
      <c r="B3464" s="149">
        <v>13033</v>
      </c>
      <c r="C3464" s="151" t="s">
        <v>3677</v>
      </c>
      <c r="D3464" s="147">
        <v>44710900</v>
      </c>
    </row>
    <row r="3465" spans="2:4" x14ac:dyDescent="0.25">
      <c r="B3465" s="149">
        <v>13035</v>
      </c>
      <c r="C3465" s="151" t="s">
        <v>3678</v>
      </c>
      <c r="D3465" s="147">
        <v>1413300</v>
      </c>
    </row>
    <row r="3466" spans="2:4" x14ac:dyDescent="0.25">
      <c r="B3466" s="149">
        <v>13036</v>
      </c>
      <c r="C3466" s="151" t="s">
        <v>3679</v>
      </c>
      <c r="D3466" s="147">
        <v>800715</v>
      </c>
    </row>
    <row r="3467" spans="2:4" x14ac:dyDescent="0.25">
      <c r="B3467" s="149">
        <v>13037</v>
      </c>
      <c r="C3467" s="151" t="s">
        <v>3680</v>
      </c>
      <c r="D3467" s="147">
        <v>130226</v>
      </c>
    </row>
    <row r="3468" spans="2:4" x14ac:dyDescent="0.25">
      <c r="B3468" s="149">
        <v>13038</v>
      </c>
      <c r="C3468" s="151" t="s">
        <v>3681</v>
      </c>
      <c r="D3468" s="147">
        <v>279650</v>
      </c>
    </row>
    <row r="3469" spans="2:4" x14ac:dyDescent="0.25">
      <c r="B3469" s="149">
        <v>13039</v>
      </c>
      <c r="C3469" s="151" t="s">
        <v>3682</v>
      </c>
      <c r="D3469" s="147">
        <v>4748100</v>
      </c>
    </row>
    <row r="3470" spans="2:4" x14ac:dyDescent="0.25">
      <c r="B3470" s="149">
        <v>13040</v>
      </c>
      <c r="C3470" s="151" t="s">
        <v>3683</v>
      </c>
      <c r="D3470" s="147">
        <v>470050</v>
      </c>
    </row>
    <row r="3471" spans="2:4" x14ac:dyDescent="0.25">
      <c r="B3471" s="149">
        <v>13041</v>
      </c>
      <c r="C3471" s="151" t="s">
        <v>3684</v>
      </c>
      <c r="D3471" s="147">
        <v>41055</v>
      </c>
    </row>
    <row r="3472" spans="2:4" x14ac:dyDescent="0.25">
      <c r="B3472" s="149">
        <v>13042</v>
      </c>
      <c r="C3472" s="151" t="s">
        <v>3685</v>
      </c>
      <c r="D3472" s="147">
        <v>3403400</v>
      </c>
    </row>
    <row r="3473" spans="2:4" x14ac:dyDescent="0.25">
      <c r="B3473" s="149">
        <v>13043</v>
      </c>
      <c r="C3473" s="151" t="s">
        <v>3686</v>
      </c>
      <c r="D3473" s="147">
        <v>1606500</v>
      </c>
    </row>
    <row r="3474" spans="2:4" x14ac:dyDescent="0.25">
      <c r="B3474" s="149">
        <v>13044</v>
      </c>
      <c r="C3474" s="151" t="s">
        <v>3687</v>
      </c>
      <c r="D3474" s="147">
        <v>921060</v>
      </c>
    </row>
    <row r="3475" spans="2:4" x14ac:dyDescent="0.25">
      <c r="B3475" s="149">
        <v>13045</v>
      </c>
      <c r="C3475" s="151" t="s">
        <v>3688</v>
      </c>
      <c r="D3475" s="147">
        <v>1610218</v>
      </c>
    </row>
    <row r="3476" spans="2:4" x14ac:dyDescent="0.25">
      <c r="B3476" s="149">
        <v>13046</v>
      </c>
      <c r="C3476" s="151" t="s">
        <v>3689</v>
      </c>
      <c r="D3476" s="147">
        <v>797907</v>
      </c>
    </row>
    <row r="3477" spans="2:4" x14ac:dyDescent="0.25">
      <c r="B3477" s="149">
        <v>13047</v>
      </c>
      <c r="C3477" s="151" t="s">
        <v>3690</v>
      </c>
      <c r="D3477" s="147">
        <v>2600000</v>
      </c>
    </row>
    <row r="3478" spans="2:4" x14ac:dyDescent="0.25">
      <c r="B3478" s="149">
        <v>13048</v>
      </c>
      <c r="C3478" s="151" t="s">
        <v>3691</v>
      </c>
      <c r="D3478" s="147">
        <v>2677500</v>
      </c>
    </row>
    <row r="3479" spans="2:4" x14ac:dyDescent="0.25">
      <c r="B3479" s="149">
        <v>13049</v>
      </c>
      <c r="C3479" s="151" t="s">
        <v>3692</v>
      </c>
      <c r="D3479" s="147">
        <v>1368143</v>
      </c>
    </row>
    <row r="3480" spans="2:4" x14ac:dyDescent="0.25">
      <c r="B3480" s="149">
        <v>13050</v>
      </c>
      <c r="C3480" s="151" t="s">
        <v>3693</v>
      </c>
      <c r="D3480" s="147">
        <v>4960000</v>
      </c>
    </row>
    <row r="3481" spans="2:4" x14ac:dyDescent="0.25">
      <c r="B3481" s="149">
        <v>13051</v>
      </c>
      <c r="C3481" s="151" t="s">
        <v>3694</v>
      </c>
      <c r="D3481" s="147">
        <v>690200</v>
      </c>
    </row>
    <row r="3482" spans="2:4" x14ac:dyDescent="0.25">
      <c r="B3482" s="149">
        <v>13052</v>
      </c>
      <c r="C3482" s="151" t="s">
        <v>3695</v>
      </c>
      <c r="D3482" s="147">
        <v>447550</v>
      </c>
    </row>
    <row r="3483" spans="2:4" x14ac:dyDescent="0.25">
      <c r="B3483" s="149">
        <v>13053</v>
      </c>
      <c r="C3483" s="151" t="s">
        <v>3696</v>
      </c>
      <c r="D3483" s="147">
        <v>3781696</v>
      </c>
    </row>
    <row r="3484" spans="2:4" x14ac:dyDescent="0.25">
      <c r="B3484" s="149">
        <v>13054</v>
      </c>
      <c r="C3484" s="151" t="s">
        <v>3697</v>
      </c>
      <c r="D3484" s="147">
        <v>384370</v>
      </c>
    </row>
    <row r="3485" spans="2:4" x14ac:dyDescent="0.25">
      <c r="B3485" s="149">
        <v>13055</v>
      </c>
      <c r="C3485" s="151" t="s">
        <v>3698</v>
      </c>
      <c r="D3485" s="147">
        <v>140800</v>
      </c>
    </row>
    <row r="3486" spans="2:4" x14ac:dyDescent="0.25">
      <c r="B3486" s="149">
        <v>13056</v>
      </c>
      <c r="C3486" s="151" t="s">
        <v>3699</v>
      </c>
      <c r="D3486" s="147">
        <v>384370</v>
      </c>
    </row>
    <row r="3487" spans="2:4" x14ac:dyDescent="0.25">
      <c r="B3487" s="149">
        <v>13057</v>
      </c>
      <c r="C3487" s="151" t="s">
        <v>3700</v>
      </c>
      <c r="D3487" s="147">
        <v>111865</v>
      </c>
    </row>
    <row r="3488" spans="2:4" x14ac:dyDescent="0.25">
      <c r="B3488" s="149">
        <v>13058</v>
      </c>
      <c r="C3488" s="151" t="s">
        <v>3701</v>
      </c>
      <c r="D3488" s="147">
        <v>1011000</v>
      </c>
    </row>
    <row r="3489" spans="2:4" x14ac:dyDescent="0.25">
      <c r="B3489" s="149">
        <v>13059</v>
      </c>
      <c r="C3489" s="151" t="s">
        <v>3702</v>
      </c>
      <c r="D3489" s="147">
        <v>179450</v>
      </c>
    </row>
    <row r="3490" spans="2:4" x14ac:dyDescent="0.25">
      <c r="B3490" s="149">
        <v>13060</v>
      </c>
      <c r="C3490" s="151" t="s">
        <v>3703</v>
      </c>
      <c r="D3490" s="147">
        <v>1584162</v>
      </c>
    </row>
    <row r="3491" spans="2:4" x14ac:dyDescent="0.25">
      <c r="B3491" s="149">
        <v>13061</v>
      </c>
      <c r="C3491" s="151" t="s">
        <v>3704</v>
      </c>
      <c r="D3491" s="147">
        <v>1201707</v>
      </c>
    </row>
    <row r="3492" spans="2:4" x14ac:dyDescent="0.25">
      <c r="B3492" s="149">
        <v>13062</v>
      </c>
      <c r="C3492" s="151" t="s">
        <v>3705</v>
      </c>
      <c r="D3492" s="147">
        <v>11016</v>
      </c>
    </row>
    <row r="3493" spans="2:4" x14ac:dyDescent="0.25">
      <c r="B3493" s="149">
        <v>13063</v>
      </c>
      <c r="C3493" s="151" t="s">
        <v>3706</v>
      </c>
      <c r="D3493" s="147">
        <v>861883</v>
      </c>
    </row>
    <row r="3494" spans="2:4" x14ac:dyDescent="0.25">
      <c r="B3494" s="149">
        <v>13064</v>
      </c>
      <c r="C3494" s="151" t="s">
        <v>3707</v>
      </c>
      <c r="D3494" s="147">
        <v>609280</v>
      </c>
    </row>
    <row r="3495" spans="2:4" x14ac:dyDescent="0.25">
      <c r="B3495" s="149">
        <v>13065</v>
      </c>
      <c r="C3495" s="151" t="s">
        <v>3708</v>
      </c>
      <c r="D3495" s="147">
        <v>384370</v>
      </c>
    </row>
    <row r="3496" spans="2:4" x14ac:dyDescent="0.25">
      <c r="B3496" s="149">
        <v>13066</v>
      </c>
      <c r="C3496" s="151" t="s">
        <v>3709</v>
      </c>
      <c r="D3496" s="147">
        <v>261317</v>
      </c>
    </row>
    <row r="3497" spans="2:4" x14ac:dyDescent="0.25">
      <c r="B3497" s="149">
        <v>13067</v>
      </c>
      <c r="C3497" s="151" t="s">
        <v>3710</v>
      </c>
      <c r="D3497" s="147">
        <v>105250</v>
      </c>
    </row>
    <row r="3498" spans="2:4" x14ac:dyDescent="0.25">
      <c r="B3498" s="149">
        <v>13068</v>
      </c>
      <c r="C3498" s="151" t="s">
        <v>3711</v>
      </c>
      <c r="D3498" s="147">
        <v>35991</v>
      </c>
    </row>
    <row r="3499" spans="2:4" x14ac:dyDescent="0.25">
      <c r="B3499" s="149">
        <v>13069</v>
      </c>
      <c r="C3499" s="151" t="s">
        <v>3712</v>
      </c>
      <c r="D3499" s="147">
        <v>6440</v>
      </c>
    </row>
    <row r="3500" spans="2:4" x14ac:dyDescent="0.25">
      <c r="B3500" s="149">
        <v>13070</v>
      </c>
      <c r="C3500" s="151" t="s">
        <v>3713</v>
      </c>
      <c r="D3500" s="147">
        <v>85617</v>
      </c>
    </row>
    <row r="3501" spans="2:4" x14ac:dyDescent="0.25">
      <c r="B3501" s="149">
        <v>13071</v>
      </c>
      <c r="C3501" s="151" t="s">
        <v>3714</v>
      </c>
      <c r="D3501" s="147">
        <v>1624071</v>
      </c>
    </row>
    <row r="3502" spans="2:4" x14ac:dyDescent="0.25">
      <c r="B3502" s="149">
        <v>13072</v>
      </c>
      <c r="C3502" s="151" t="s">
        <v>3715</v>
      </c>
      <c r="D3502" s="147">
        <v>1606500</v>
      </c>
    </row>
    <row r="3503" spans="2:4" x14ac:dyDescent="0.25">
      <c r="B3503" s="149">
        <v>13073</v>
      </c>
      <c r="C3503" s="151" t="s">
        <v>3716</v>
      </c>
      <c r="D3503" s="147">
        <v>63267</v>
      </c>
    </row>
    <row r="3504" spans="2:4" x14ac:dyDescent="0.25">
      <c r="B3504" s="149">
        <v>13074</v>
      </c>
      <c r="C3504" s="151" t="s">
        <v>3717</v>
      </c>
      <c r="D3504" s="147">
        <v>9800</v>
      </c>
    </row>
    <row r="3505" spans="2:4" x14ac:dyDescent="0.25">
      <c r="B3505" s="149">
        <v>13075</v>
      </c>
      <c r="C3505" s="151" t="s">
        <v>3718</v>
      </c>
      <c r="D3505" s="147">
        <v>3079720</v>
      </c>
    </row>
    <row r="3506" spans="2:4" x14ac:dyDescent="0.25">
      <c r="B3506" s="149">
        <v>13076</v>
      </c>
      <c r="C3506" s="151" t="s">
        <v>3719</v>
      </c>
      <c r="D3506" s="147">
        <v>1594600</v>
      </c>
    </row>
    <row r="3507" spans="2:4" x14ac:dyDescent="0.25">
      <c r="B3507" s="149">
        <v>13077</v>
      </c>
      <c r="C3507" s="151" t="s">
        <v>3720</v>
      </c>
      <c r="D3507" s="147">
        <v>29870184</v>
      </c>
    </row>
    <row r="3508" spans="2:4" x14ac:dyDescent="0.25">
      <c r="B3508" s="149">
        <v>13078</v>
      </c>
      <c r="C3508" s="151" t="s">
        <v>3721</v>
      </c>
      <c r="D3508" s="147">
        <v>1874250</v>
      </c>
    </row>
    <row r="3509" spans="2:4" x14ac:dyDescent="0.25">
      <c r="B3509" s="149">
        <v>13079</v>
      </c>
      <c r="C3509" s="151" t="s">
        <v>3722</v>
      </c>
      <c r="D3509" s="147">
        <v>42266807</v>
      </c>
    </row>
    <row r="3510" spans="2:4" x14ac:dyDescent="0.25">
      <c r="B3510" s="149">
        <v>13080</v>
      </c>
      <c r="C3510" s="151" t="s">
        <v>3723</v>
      </c>
      <c r="D3510" s="147">
        <v>11662000</v>
      </c>
    </row>
    <row r="3511" spans="2:4" x14ac:dyDescent="0.25">
      <c r="B3511" s="149">
        <v>13081</v>
      </c>
      <c r="C3511" s="151" t="s">
        <v>3724</v>
      </c>
      <c r="D3511" s="147">
        <v>11907140</v>
      </c>
    </row>
    <row r="3512" spans="2:4" x14ac:dyDescent="0.25">
      <c r="B3512" s="149">
        <v>13082</v>
      </c>
      <c r="C3512" s="151" t="s">
        <v>3725</v>
      </c>
      <c r="D3512" s="147">
        <v>1427762</v>
      </c>
    </row>
    <row r="3513" spans="2:4" x14ac:dyDescent="0.25">
      <c r="B3513" s="149">
        <v>13083</v>
      </c>
      <c r="C3513" s="151" t="s">
        <v>3726</v>
      </c>
      <c r="D3513" s="147">
        <v>9639</v>
      </c>
    </row>
    <row r="3514" spans="2:4" x14ac:dyDescent="0.25">
      <c r="B3514" s="149">
        <v>13084</v>
      </c>
      <c r="C3514" s="151" t="s">
        <v>3727</v>
      </c>
      <c r="D3514" s="147">
        <v>7080500</v>
      </c>
    </row>
    <row r="3515" spans="2:4" x14ac:dyDescent="0.25">
      <c r="B3515" s="149">
        <v>13085</v>
      </c>
      <c r="C3515" s="151" t="s">
        <v>3728</v>
      </c>
      <c r="D3515" s="147">
        <v>8009890</v>
      </c>
    </row>
    <row r="3516" spans="2:4" x14ac:dyDescent="0.25">
      <c r="B3516" s="149">
        <v>13086</v>
      </c>
      <c r="C3516" s="151" t="s">
        <v>3729</v>
      </c>
      <c r="D3516" s="147">
        <v>818125</v>
      </c>
    </row>
    <row r="3517" spans="2:4" x14ac:dyDescent="0.25">
      <c r="B3517" s="149">
        <v>13087</v>
      </c>
      <c r="C3517" s="151" t="s">
        <v>3730</v>
      </c>
      <c r="D3517" s="147">
        <v>1025071</v>
      </c>
    </row>
    <row r="3518" spans="2:4" x14ac:dyDescent="0.25">
      <c r="B3518" s="149">
        <v>13088</v>
      </c>
      <c r="C3518" s="151" t="s">
        <v>3731</v>
      </c>
      <c r="D3518" s="147">
        <v>58599</v>
      </c>
    </row>
    <row r="3519" spans="2:4" x14ac:dyDescent="0.25">
      <c r="B3519" s="149">
        <v>13089</v>
      </c>
      <c r="C3519" s="151" t="s">
        <v>3732</v>
      </c>
      <c r="D3519" s="147">
        <v>52371</v>
      </c>
    </row>
    <row r="3520" spans="2:4" x14ac:dyDescent="0.25">
      <c r="B3520" s="149">
        <v>13090</v>
      </c>
      <c r="C3520" s="151" t="s">
        <v>3733</v>
      </c>
      <c r="D3520" s="147">
        <v>5271492</v>
      </c>
    </row>
    <row r="3521" spans="2:4" x14ac:dyDescent="0.25">
      <c r="B3521" s="149">
        <v>13091</v>
      </c>
      <c r="C3521" s="151" t="s">
        <v>3734</v>
      </c>
      <c r="D3521" s="147">
        <v>818125</v>
      </c>
    </row>
    <row r="3522" spans="2:4" x14ac:dyDescent="0.25">
      <c r="B3522" s="149">
        <v>13092</v>
      </c>
      <c r="C3522" s="151" t="s">
        <v>3735</v>
      </c>
      <c r="D3522" s="147">
        <v>290240</v>
      </c>
    </row>
    <row r="3523" spans="2:4" x14ac:dyDescent="0.25">
      <c r="B3523" s="149">
        <v>13093</v>
      </c>
      <c r="C3523" s="151" t="s">
        <v>3736</v>
      </c>
      <c r="D3523" s="147">
        <v>3059490</v>
      </c>
    </row>
    <row r="3524" spans="2:4" x14ac:dyDescent="0.25">
      <c r="B3524" s="149">
        <v>13094</v>
      </c>
      <c r="C3524" s="151" t="s">
        <v>3737</v>
      </c>
      <c r="D3524" s="147">
        <v>406335</v>
      </c>
    </row>
    <row r="3525" spans="2:4" x14ac:dyDescent="0.25">
      <c r="B3525" s="149">
        <v>13095</v>
      </c>
      <c r="C3525" s="151" t="s">
        <v>3738</v>
      </c>
      <c r="D3525" s="147">
        <v>345075</v>
      </c>
    </row>
    <row r="3526" spans="2:4" x14ac:dyDescent="0.25">
      <c r="B3526" s="149">
        <v>13096</v>
      </c>
      <c r="C3526" s="151" t="s">
        <v>3739</v>
      </c>
      <c r="D3526" s="147">
        <v>302513</v>
      </c>
    </row>
    <row r="3527" spans="2:4" x14ac:dyDescent="0.25">
      <c r="B3527" s="149">
        <v>13097</v>
      </c>
      <c r="C3527" s="151" t="s">
        <v>3740</v>
      </c>
      <c r="D3527" s="147">
        <v>3211</v>
      </c>
    </row>
    <row r="3528" spans="2:4" x14ac:dyDescent="0.25">
      <c r="B3528" s="149">
        <v>13098</v>
      </c>
      <c r="C3528" s="151" t="s">
        <v>3741</v>
      </c>
      <c r="D3528" s="147">
        <v>174620</v>
      </c>
    </row>
    <row r="3529" spans="2:4" x14ac:dyDescent="0.25">
      <c r="B3529" s="149">
        <v>13099</v>
      </c>
      <c r="C3529" s="151" t="s">
        <v>3742</v>
      </c>
      <c r="D3529" s="147">
        <v>378132</v>
      </c>
    </row>
    <row r="3530" spans="2:4" x14ac:dyDescent="0.25">
      <c r="B3530" s="149">
        <v>13100</v>
      </c>
      <c r="C3530" s="151" t="s">
        <v>3743</v>
      </c>
      <c r="D3530" s="147">
        <v>134368</v>
      </c>
    </row>
    <row r="3531" spans="2:4" x14ac:dyDescent="0.25">
      <c r="B3531" s="149">
        <v>13101</v>
      </c>
      <c r="C3531" s="151" t="s">
        <v>3744</v>
      </c>
      <c r="D3531" s="147">
        <v>136252</v>
      </c>
    </row>
    <row r="3532" spans="2:4" x14ac:dyDescent="0.25">
      <c r="B3532" s="149">
        <v>13102</v>
      </c>
      <c r="C3532" s="151" t="s">
        <v>3745</v>
      </c>
      <c r="D3532" s="147">
        <v>1728300</v>
      </c>
    </row>
    <row r="3533" spans="2:4" x14ac:dyDescent="0.25">
      <c r="B3533" s="149">
        <v>13103</v>
      </c>
      <c r="C3533" s="151" t="s">
        <v>3746</v>
      </c>
      <c r="D3533" s="147">
        <v>136252</v>
      </c>
    </row>
    <row r="3534" spans="2:4" x14ac:dyDescent="0.25">
      <c r="B3534" s="149">
        <v>13104</v>
      </c>
      <c r="C3534" s="151" t="s">
        <v>3747</v>
      </c>
      <c r="D3534" s="147">
        <v>350258</v>
      </c>
    </row>
    <row r="3535" spans="2:4" x14ac:dyDescent="0.25">
      <c r="B3535" s="149">
        <v>13105</v>
      </c>
      <c r="C3535" s="151" t="s">
        <v>3748</v>
      </c>
      <c r="D3535" s="147">
        <v>561681</v>
      </c>
    </row>
    <row r="3536" spans="2:4" x14ac:dyDescent="0.25">
      <c r="B3536" s="149">
        <v>13106</v>
      </c>
      <c r="C3536" s="151" t="s">
        <v>3749</v>
      </c>
      <c r="D3536" s="147">
        <v>11524</v>
      </c>
    </row>
    <row r="3537" spans="2:4" x14ac:dyDescent="0.25">
      <c r="B3537" s="149">
        <v>13107</v>
      </c>
      <c r="C3537" s="151" t="s">
        <v>3750</v>
      </c>
      <c r="D3537" s="147">
        <v>202446</v>
      </c>
    </row>
    <row r="3538" spans="2:4" x14ac:dyDescent="0.25">
      <c r="B3538" s="149">
        <v>13108</v>
      </c>
      <c r="C3538" s="151" t="s">
        <v>3751</v>
      </c>
      <c r="D3538" s="147">
        <v>22690766</v>
      </c>
    </row>
    <row r="3539" spans="2:4" x14ac:dyDescent="0.25">
      <c r="B3539" s="149">
        <v>13109</v>
      </c>
      <c r="C3539" s="151" t="s">
        <v>3752</v>
      </c>
      <c r="D3539" s="147">
        <v>395067</v>
      </c>
    </row>
    <row r="3540" spans="2:4" x14ac:dyDescent="0.25">
      <c r="B3540" s="149">
        <v>13110</v>
      </c>
      <c r="C3540" s="151" t="s">
        <v>3753</v>
      </c>
      <c r="D3540" s="147">
        <v>109690</v>
      </c>
    </row>
    <row r="3541" spans="2:4" x14ac:dyDescent="0.25">
      <c r="B3541" s="149">
        <v>13111</v>
      </c>
      <c r="C3541" s="151" t="s">
        <v>3754</v>
      </c>
      <c r="D3541" s="147">
        <v>4140304</v>
      </c>
    </row>
    <row r="3542" spans="2:4" x14ac:dyDescent="0.25">
      <c r="B3542" s="149">
        <v>13112</v>
      </c>
      <c r="C3542" s="151" t="s">
        <v>3755</v>
      </c>
      <c r="D3542" s="147">
        <v>116120592</v>
      </c>
    </row>
    <row r="3543" spans="2:4" x14ac:dyDescent="0.25">
      <c r="B3543" s="149">
        <v>13113</v>
      </c>
      <c r="C3543" s="151" t="s">
        <v>3756</v>
      </c>
      <c r="D3543" s="147">
        <v>674730</v>
      </c>
    </row>
    <row r="3544" spans="2:4" x14ac:dyDescent="0.25">
      <c r="B3544" s="149">
        <v>13114</v>
      </c>
      <c r="C3544" s="151" t="s">
        <v>3757</v>
      </c>
      <c r="D3544" s="147">
        <v>5940627</v>
      </c>
    </row>
    <row r="3545" spans="2:4" x14ac:dyDescent="0.25">
      <c r="B3545" s="149">
        <v>13115</v>
      </c>
      <c r="C3545" s="151" t="s">
        <v>3758</v>
      </c>
      <c r="D3545" s="147">
        <v>5538407</v>
      </c>
    </row>
    <row r="3546" spans="2:4" x14ac:dyDescent="0.25">
      <c r="B3546" s="149">
        <v>13116</v>
      </c>
      <c r="C3546" s="151" t="s">
        <v>3759</v>
      </c>
      <c r="D3546" s="147">
        <v>291048</v>
      </c>
    </row>
    <row r="3547" spans="2:4" x14ac:dyDescent="0.25">
      <c r="B3547" s="149">
        <v>13117</v>
      </c>
      <c r="C3547" s="151" t="s">
        <v>3760</v>
      </c>
      <c r="D3547" s="147">
        <v>6609407</v>
      </c>
    </row>
    <row r="3548" spans="2:4" x14ac:dyDescent="0.25">
      <c r="B3548" s="149">
        <v>13118</v>
      </c>
      <c r="C3548" s="151" t="s">
        <v>3761</v>
      </c>
      <c r="D3548" s="147">
        <v>277102</v>
      </c>
    </row>
    <row r="3549" spans="2:4" x14ac:dyDescent="0.25">
      <c r="B3549" s="149">
        <v>13119</v>
      </c>
      <c r="C3549" s="151" t="s">
        <v>3762</v>
      </c>
      <c r="D3549" s="147">
        <v>408634</v>
      </c>
    </row>
    <row r="3550" spans="2:4" x14ac:dyDescent="0.25">
      <c r="B3550" s="149">
        <v>13120</v>
      </c>
      <c r="C3550" s="151" t="s">
        <v>3763</v>
      </c>
      <c r="D3550" s="147">
        <v>200158</v>
      </c>
    </row>
    <row r="3551" spans="2:4" x14ac:dyDescent="0.25">
      <c r="B3551" s="149">
        <v>13121</v>
      </c>
      <c r="C3551" s="151" t="s">
        <v>3764</v>
      </c>
      <c r="D3551" s="147">
        <v>5676368</v>
      </c>
    </row>
    <row r="3552" spans="2:4" x14ac:dyDescent="0.25">
      <c r="B3552" s="149">
        <v>13122</v>
      </c>
      <c r="C3552" s="151" t="s">
        <v>3765</v>
      </c>
      <c r="D3552" s="147">
        <v>1933543</v>
      </c>
    </row>
    <row r="3553" spans="2:4" x14ac:dyDescent="0.25">
      <c r="B3553" s="149">
        <v>13123</v>
      </c>
      <c r="C3553" s="151" t="s">
        <v>3766</v>
      </c>
      <c r="D3553" s="147">
        <v>354591</v>
      </c>
    </row>
    <row r="3554" spans="2:4" x14ac:dyDescent="0.25">
      <c r="B3554" s="149">
        <v>13124</v>
      </c>
      <c r="C3554" s="151" t="s">
        <v>3767</v>
      </c>
      <c r="D3554" s="147">
        <v>28110</v>
      </c>
    </row>
    <row r="3555" spans="2:4" x14ac:dyDescent="0.25">
      <c r="B3555" s="149">
        <v>13126</v>
      </c>
      <c r="C3555" s="151" t="s">
        <v>3768</v>
      </c>
      <c r="D3555" s="147">
        <v>3246388</v>
      </c>
    </row>
    <row r="3556" spans="2:4" x14ac:dyDescent="0.25">
      <c r="B3556" s="149">
        <v>13127</v>
      </c>
      <c r="C3556" s="151" t="s">
        <v>3769</v>
      </c>
      <c r="D3556" s="147">
        <v>2070600</v>
      </c>
    </row>
    <row r="3557" spans="2:4" x14ac:dyDescent="0.25">
      <c r="B3557" s="149">
        <v>13128</v>
      </c>
      <c r="C3557" s="151" t="s">
        <v>3770</v>
      </c>
      <c r="D3557" s="147">
        <v>2396896</v>
      </c>
    </row>
    <row r="3558" spans="2:4" x14ac:dyDescent="0.25">
      <c r="B3558" s="149">
        <v>13129</v>
      </c>
      <c r="C3558" s="151" t="s">
        <v>3771</v>
      </c>
      <c r="D3558" s="147">
        <v>4267408</v>
      </c>
    </row>
    <row r="3559" spans="2:4" x14ac:dyDescent="0.25">
      <c r="B3559" s="149">
        <v>13130</v>
      </c>
      <c r="C3559" s="151" t="s">
        <v>3772</v>
      </c>
      <c r="D3559" s="147">
        <v>3960388</v>
      </c>
    </row>
    <row r="3560" spans="2:4" x14ac:dyDescent="0.25">
      <c r="B3560" s="149">
        <v>13131</v>
      </c>
      <c r="C3560" s="151" t="s">
        <v>3773</v>
      </c>
      <c r="D3560" s="147">
        <v>346231</v>
      </c>
    </row>
    <row r="3561" spans="2:4" x14ac:dyDescent="0.25">
      <c r="B3561" s="149">
        <v>13132</v>
      </c>
      <c r="C3561" s="151" t="s">
        <v>3774</v>
      </c>
      <c r="D3561" s="147">
        <v>1863118</v>
      </c>
    </row>
    <row r="3562" spans="2:4" x14ac:dyDescent="0.25">
      <c r="B3562" s="149">
        <v>13133</v>
      </c>
      <c r="C3562" s="151" t="s">
        <v>3775</v>
      </c>
      <c r="D3562" s="147">
        <v>18041087</v>
      </c>
    </row>
    <row r="3563" spans="2:4" x14ac:dyDescent="0.25">
      <c r="B3563" s="149">
        <v>13134</v>
      </c>
      <c r="C3563" s="151" t="s">
        <v>3776</v>
      </c>
      <c r="D3563" s="147">
        <v>5464301</v>
      </c>
    </row>
    <row r="3564" spans="2:4" x14ac:dyDescent="0.25">
      <c r="B3564" s="149">
        <v>13135</v>
      </c>
      <c r="C3564" s="151" t="s">
        <v>3777</v>
      </c>
      <c r="D3564" s="147">
        <v>58658</v>
      </c>
    </row>
    <row r="3565" spans="2:4" x14ac:dyDescent="0.25">
      <c r="B3565" s="149">
        <v>13136</v>
      </c>
      <c r="C3565" s="151" t="s">
        <v>3778</v>
      </c>
      <c r="D3565" s="147">
        <v>9732831</v>
      </c>
    </row>
    <row r="3566" spans="2:4" x14ac:dyDescent="0.25">
      <c r="B3566" s="149">
        <v>13137</v>
      </c>
      <c r="C3566" s="151" t="s">
        <v>3779</v>
      </c>
      <c r="D3566" s="147">
        <v>15187791</v>
      </c>
    </row>
    <row r="3567" spans="2:4" x14ac:dyDescent="0.25">
      <c r="B3567" s="149">
        <v>13138</v>
      </c>
      <c r="C3567" s="151" t="s">
        <v>3780</v>
      </c>
      <c r="D3567" s="147">
        <v>6430416</v>
      </c>
    </row>
    <row r="3568" spans="2:4" x14ac:dyDescent="0.25">
      <c r="B3568" s="149">
        <v>13139</v>
      </c>
      <c r="C3568" s="151" t="s">
        <v>3781</v>
      </c>
      <c r="D3568" s="147">
        <v>10339566</v>
      </c>
    </row>
    <row r="3569" spans="2:4" x14ac:dyDescent="0.25">
      <c r="B3569" s="149">
        <v>13140</v>
      </c>
      <c r="C3569" s="151" t="s">
        <v>3782</v>
      </c>
      <c r="D3569" s="147">
        <v>21136436</v>
      </c>
    </row>
    <row r="3570" spans="2:4" x14ac:dyDescent="0.25">
      <c r="B3570" s="149">
        <v>13141</v>
      </c>
      <c r="C3570" s="151" t="s">
        <v>3783</v>
      </c>
      <c r="D3570" s="147">
        <v>4594</v>
      </c>
    </row>
    <row r="3571" spans="2:4" x14ac:dyDescent="0.25">
      <c r="B3571" s="149">
        <v>13142</v>
      </c>
      <c r="C3571" s="151" t="s">
        <v>3784</v>
      </c>
      <c r="D3571" s="147">
        <v>2374274</v>
      </c>
    </row>
    <row r="3572" spans="2:4" x14ac:dyDescent="0.25">
      <c r="B3572" s="149">
        <v>13143</v>
      </c>
      <c r="C3572" s="151" t="s">
        <v>3785</v>
      </c>
      <c r="D3572" s="147">
        <v>30692136</v>
      </c>
    </row>
    <row r="3573" spans="2:4" x14ac:dyDescent="0.25">
      <c r="B3573" s="149">
        <v>13144</v>
      </c>
      <c r="C3573" s="151" t="s">
        <v>3786</v>
      </c>
      <c r="D3573" s="147">
        <v>679756</v>
      </c>
    </row>
    <row r="3574" spans="2:4" x14ac:dyDescent="0.25">
      <c r="B3574" s="149">
        <v>13145</v>
      </c>
      <c r="C3574" s="151" t="s">
        <v>3787</v>
      </c>
      <c r="D3574" s="147">
        <v>33794466</v>
      </c>
    </row>
    <row r="3575" spans="2:4" x14ac:dyDescent="0.25">
      <c r="B3575" s="149">
        <v>13146</v>
      </c>
      <c r="C3575" s="152" t="s">
        <v>3788</v>
      </c>
      <c r="D3575" s="147">
        <v>5872306</v>
      </c>
    </row>
    <row r="3576" spans="2:4" x14ac:dyDescent="0.25">
      <c r="B3576" s="149">
        <v>13147</v>
      </c>
      <c r="C3576" s="152" t="s">
        <v>3789</v>
      </c>
      <c r="D3576" s="147">
        <v>210155</v>
      </c>
    </row>
    <row r="3577" spans="2:4" x14ac:dyDescent="0.25">
      <c r="B3577" s="149">
        <v>13148</v>
      </c>
      <c r="C3577" s="152" t="s">
        <v>3790</v>
      </c>
      <c r="D3577" s="147">
        <v>2493432</v>
      </c>
    </row>
    <row r="3578" spans="2:4" x14ac:dyDescent="0.25">
      <c r="B3578" s="149">
        <v>13149</v>
      </c>
      <c r="C3578" s="152" t="s">
        <v>3791</v>
      </c>
      <c r="D3578" s="147">
        <v>6605690</v>
      </c>
    </row>
    <row r="3579" spans="2:4" x14ac:dyDescent="0.25">
      <c r="B3579" s="149">
        <v>13150</v>
      </c>
      <c r="C3579" s="152" t="s">
        <v>3792</v>
      </c>
      <c r="D3579" s="147">
        <v>40568286</v>
      </c>
    </row>
    <row r="3580" spans="2:4" x14ac:dyDescent="0.25">
      <c r="B3580" s="149">
        <v>13151</v>
      </c>
      <c r="C3580" s="152" t="s">
        <v>3793</v>
      </c>
      <c r="D3580" s="147">
        <v>319002</v>
      </c>
    </row>
    <row r="3581" spans="2:4" x14ac:dyDescent="0.25">
      <c r="B3581" s="149">
        <v>13152</v>
      </c>
      <c r="C3581" s="152" t="s">
        <v>3794</v>
      </c>
      <c r="D3581" s="147">
        <v>44887345</v>
      </c>
    </row>
    <row r="3582" spans="2:4" x14ac:dyDescent="0.25">
      <c r="B3582" s="149">
        <v>13153</v>
      </c>
      <c r="C3582" s="152" t="s">
        <v>3795</v>
      </c>
      <c r="D3582" s="147">
        <v>9248257</v>
      </c>
    </row>
    <row r="3583" spans="2:4" x14ac:dyDescent="0.25">
      <c r="B3583" s="149">
        <v>13154</v>
      </c>
      <c r="C3583" s="152" t="s">
        <v>3796</v>
      </c>
      <c r="D3583" s="147">
        <v>12059418</v>
      </c>
    </row>
    <row r="3584" spans="2:4" x14ac:dyDescent="0.25">
      <c r="B3584" s="149">
        <v>13155</v>
      </c>
      <c r="C3584" s="152" t="s">
        <v>3797</v>
      </c>
      <c r="D3584" s="147">
        <v>16707880</v>
      </c>
    </row>
    <row r="3585" spans="2:4" x14ac:dyDescent="0.25">
      <c r="B3585" s="149">
        <v>13156</v>
      </c>
      <c r="C3585" s="152" t="s">
        <v>3798</v>
      </c>
      <c r="D3585" s="147">
        <v>573968</v>
      </c>
    </row>
    <row r="3586" spans="2:4" x14ac:dyDescent="0.25">
      <c r="B3586" s="149">
        <v>13157</v>
      </c>
      <c r="C3586" s="152" t="s">
        <v>3799</v>
      </c>
      <c r="D3586" s="147">
        <v>32388967</v>
      </c>
    </row>
    <row r="3587" spans="2:4" x14ac:dyDescent="0.25">
      <c r="B3587" s="149">
        <v>13158</v>
      </c>
      <c r="C3587" s="152" t="s">
        <v>3800</v>
      </c>
      <c r="D3587" s="147">
        <v>14596</v>
      </c>
    </row>
    <row r="3588" spans="2:4" x14ac:dyDescent="0.25">
      <c r="B3588" s="149">
        <v>13159</v>
      </c>
      <c r="C3588" s="152" t="s">
        <v>3801</v>
      </c>
      <c r="D3588" s="147">
        <v>74253438</v>
      </c>
    </row>
    <row r="3589" spans="2:4" x14ac:dyDescent="0.25">
      <c r="B3589" s="149">
        <v>13160</v>
      </c>
      <c r="C3589" s="152" t="s">
        <v>3802</v>
      </c>
      <c r="D3589" s="147">
        <v>1578578</v>
      </c>
    </row>
    <row r="3590" spans="2:4" x14ac:dyDescent="0.25">
      <c r="B3590" s="149">
        <v>13161</v>
      </c>
      <c r="C3590" s="152" t="s">
        <v>3803</v>
      </c>
      <c r="D3590" s="147">
        <v>50494470</v>
      </c>
    </row>
    <row r="3591" spans="2:4" x14ac:dyDescent="0.25">
      <c r="B3591" s="149">
        <v>13162</v>
      </c>
      <c r="C3591" s="152" t="s">
        <v>3804</v>
      </c>
      <c r="D3591" s="147">
        <v>2770</v>
      </c>
    </row>
    <row r="3592" spans="2:4" x14ac:dyDescent="0.25">
      <c r="B3592" s="149">
        <v>13163</v>
      </c>
      <c r="C3592" s="152" t="s">
        <v>3805</v>
      </c>
      <c r="D3592" s="147">
        <v>2321781</v>
      </c>
    </row>
    <row r="3593" spans="2:4" x14ac:dyDescent="0.25">
      <c r="B3593" s="149">
        <v>13164</v>
      </c>
      <c r="C3593" s="152" t="s">
        <v>3806</v>
      </c>
      <c r="D3593" s="147">
        <v>230644</v>
      </c>
    </row>
    <row r="3594" spans="2:4" x14ac:dyDescent="0.25">
      <c r="B3594" s="149">
        <v>13165</v>
      </c>
      <c r="C3594" s="152" t="s">
        <v>3807</v>
      </c>
      <c r="D3594" s="147">
        <v>2310207</v>
      </c>
    </row>
    <row r="3595" spans="2:4" x14ac:dyDescent="0.25">
      <c r="B3595" s="149">
        <v>13166</v>
      </c>
      <c r="C3595" s="152" t="s">
        <v>3808</v>
      </c>
      <c r="D3595" s="147">
        <v>316087</v>
      </c>
    </row>
    <row r="3596" spans="2:4" x14ac:dyDescent="0.25">
      <c r="B3596" s="149">
        <v>13167</v>
      </c>
      <c r="C3596" s="152" t="s">
        <v>3809</v>
      </c>
      <c r="D3596" s="147">
        <v>468022</v>
      </c>
    </row>
    <row r="3597" spans="2:4" x14ac:dyDescent="0.25">
      <c r="B3597" s="149">
        <v>13168</v>
      </c>
      <c r="C3597" s="152" t="s">
        <v>3810</v>
      </c>
      <c r="D3597" s="147">
        <v>414571</v>
      </c>
    </row>
    <row r="3598" spans="2:4" x14ac:dyDescent="0.25">
      <c r="B3598" s="149">
        <v>13169</v>
      </c>
      <c r="C3598" s="152" t="s">
        <v>3811</v>
      </c>
      <c r="D3598" s="147">
        <v>755723</v>
      </c>
    </row>
    <row r="3599" spans="2:4" x14ac:dyDescent="0.25">
      <c r="B3599" s="149">
        <v>13170</v>
      </c>
      <c r="C3599" s="152" t="s">
        <v>3812</v>
      </c>
      <c r="D3599" s="147">
        <v>8275333</v>
      </c>
    </row>
    <row r="3600" spans="2:4" x14ac:dyDescent="0.25">
      <c r="B3600" s="149">
        <v>13171</v>
      </c>
      <c r="C3600" s="152" t="s">
        <v>3813</v>
      </c>
      <c r="D3600" s="147">
        <v>622186</v>
      </c>
    </row>
    <row r="3601" spans="2:4" x14ac:dyDescent="0.25">
      <c r="B3601" s="149">
        <v>13172</v>
      </c>
      <c r="C3601" s="152" t="s">
        <v>3814</v>
      </c>
      <c r="D3601" s="147">
        <v>11522</v>
      </c>
    </row>
    <row r="3602" spans="2:4" x14ac:dyDescent="0.25">
      <c r="B3602" s="149">
        <v>13173</v>
      </c>
      <c r="C3602" s="152" t="s">
        <v>3815</v>
      </c>
      <c r="D3602" s="147">
        <v>5315803</v>
      </c>
    </row>
    <row r="3603" spans="2:4" x14ac:dyDescent="0.25">
      <c r="B3603" s="149">
        <v>13174</v>
      </c>
      <c r="C3603" s="152" t="s">
        <v>3816</v>
      </c>
      <c r="D3603" s="147">
        <v>14464</v>
      </c>
    </row>
    <row r="3604" spans="2:4" x14ac:dyDescent="0.25">
      <c r="B3604" s="149">
        <v>13175</v>
      </c>
      <c r="C3604" s="152" t="s">
        <v>3817</v>
      </c>
      <c r="D3604" s="147">
        <v>2858453</v>
      </c>
    </row>
    <row r="3605" spans="2:4" x14ac:dyDescent="0.25">
      <c r="B3605" s="149">
        <v>13176</v>
      </c>
      <c r="C3605" s="152" t="s">
        <v>3818</v>
      </c>
      <c r="D3605" s="147">
        <v>10488</v>
      </c>
    </row>
    <row r="3606" spans="2:4" x14ac:dyDescent="0.25">
      <c r="B3606" s="149">
        <v>13177</v>
      </c>
      <c r="C3606" s="152" t="s">
        <v>3819</v>
      </c>
      <c r="D3606" s="147">
        <v>12788</v>
      </c>
    </row>
    <row r="3607" spans="2:4" x14ac:dyDescent="0.25">
      <c r="B3607" s="149">
        <v>13178</v>
      </c>
      <c r="C3607" s="152" t="s">
        <v>3820</v>
      </c>
      <c r="D3607" s="147">
        <v>2848097</v>
      </c>
    </row>
    <row r="3608" spans="2:4" x14ac:dyDescent="0.25">
      <c r="B3608" s="149">
        <v>13179</v>
      </c>
      <c r="C3608" s="152" t="s">
        <v>3821</v>
      </c>
      <c r="D3608" s="147">
        <v>11488</v>
      </c>
    </row>
    <row r="3609" spans="2:4" x14ac:dyDescent="0.25">
      <c r="B3609" s="149">
        <v>13180</v>
      </c>
      <c r="C3609" s="152" t="s">
        <v>3822</v>
      </c>
      <c r="D3609" s="147">
        <v>13738</v>
      </c>
    </row>
    <row r="3610" spans="2:4" x14ac:dyDescent="0.25">
      <c r="B3610" s="149">
        <v>13181</v>
      </c>
      <c r="C3610" s="152" t="s">
        <v>3823</v>
      </c>
      <c r="D3610" s="147">
        <v>1916869</v>
      </c>
    </row>
    <row r="3611" spans="2:4" x14ac:dyDescent="0.25">
      <c r="B3611" s="149">
        <v>13182</v>
      </c>
      <c r="C3611" s="152" t="s">
        <v>3824</v>
      </c>
      <c r="D3611" s="147">
        <v>14109256</v>
      </c>
    </row>
    <row r="3612" spans="2:4" x14ac:dyDescent="0.25">
      <c r="B3612" s="149">
        <v>13183</v>
      </c>
      <c r="C3612" s="152" t="s">
        <v>3825</v>
      </c>
      <c r="D3612" s="147">
        <v>234489</v>
      </c>
    </row>
    <row r="3613" spans="2:4" x14ac:dyDescent="0.25">
      <c r="B3613" s="149">
        <v>13184</v>
      </c>
      <c r="C3613" s="152" t="s">
        <v>3826</v>
      </c>
      <c r="D3613" s="147">
        <v>6315921</v>
      </c>
    </row>
    <row r="3614" spans="2:4" x14ac:dyDescent="0.25">
      <c r="B3614" s="149">
        <v>13185</v>
      </c>
      <c r="C3614" s="152" t="s">
        <v>3827</v>
      </c>
      <c r="D3614" s="147">
        <v>12814760</v>
      </c>
    </row>
    <row r="3615" spans="2:4" x14ac:dyDescent="0.25">
      <c r="B3615" s="149">
        <v>13186</v>
      </c>
      <c r="C3615" s="152" t="s">
        <v>3828</v>
      </c>
      <c r="D3615" s="147">
        <v>2384678</v>
      </c>
    </row>
    <row r="3616" spans="2:4" x14ac:dyDescent="0.25">
      <c r="B3616" s="149">
        <v>13187</v>
      </c>
      <c r="C3616" s="152" t="s">
        <v>3829</v>
      </c>
      <c r="D3616" s="147">
        <v>5082326</v>
      </c>
    </row>
    <row r="3617" spans="2:4" x14ac:dyDescent="0.25">
      <c r="B3617" s="149">
        <v>13188</v>
      </c>
      <c r="C3617" s="152" t="s">
        <v>3830</v>
      </c>
      <c r="D3617" s="147">
        <v>375236</v>
      </c>
    </row>
    <row r="3618" spans="2:4" x14ac:dyDescent="0.25">
      <c r="B3618" s="149">
        <v>13189</v>
      </c>
      <c r="C3618" s="152" t="s">
        <v>3831</v>
      </c>
      <c r="D3618" s="147">
        <v>22740900</v>
      </c>
    </row>
    <row r="3619" spans="2:4" x14ac:dyDescent="0.25">
      <c r="B3619" s="149">
        <v>13190</v>
      </c>
      <c r="C3619" s="152" t="s">
        <v>3832</v>
      </c>
      <c r="D3619" s="147">
        <v>10317300</v>
      </c>
    </row>
    <row r="3620" spans="2:4" x14ac:dyDescent="0.25">
      <c r="B3620" s="149">
        <v>13191</v>
      </c>
      <c r="C3620" s="152" t="s">
        <v>3833</v>
      </c>
      <c r="D3620" s="147">
        <v>11900000</v>
      </c>
    </row>
    <row r="3621" spans="2:4" x14ac:dyDescent="0.25">
      <c r="B3621" s="149">
        <v>13192</v>
      </c>
      <c r="C3621" s="152" t="s">
        <v>3834</v>
      </c>
      <c r="D3621" s="147">
        <v>3000</v>
      </c>
    </row>
    <row r="3622" spans="2:4" x14ac:dyDescent="0.25">
      <c r="B3622" s="149">
        <v>13193</v>
      </c>
      <c r="C3622" s="152" t="s">
        <v>3835</v>
      </c>
      <c r="D3622" s="147">
        <v>7961</v>
      </c>
    </row>
    <row r="3623" spans="2:4" x14ac:dyDescent="0.25">
      <c r="B3623" s="149">
        <v>13194</v>
      </c>
      <c r="C3623" s="152" t="s">
        <v>3836</v>
      </c>
      <c r="D3623" s="147">
        <v>88358</v>
      </c>
    </row>
    <row r="3624" spans="2:4" x14ac:dyDescent="0.25">
      <c r="B3624" s="149">
        <v>13195</v>
      </c>
      <c r="C3624" s="152" t="s">
        <v>3837</v>
      </c>
      <c r="D3624" s="147">
        <v>20409</v>
      </c>
    </row>
    <row r="3625" spans="2:4" x14ac:dyDescent="0.25">
      <c r="B3625" s="149">
        <v>13196</v>
      </c>
      <c r="C3625" s="152" t="s">
        <v>3838</v>
      </c>
      <c r="D3625" s="147">
        <v>21480</v>
      </c>
    </row>
    <row r="3626" spans="2:4" x14ac:dyDescent="0.25">
      <c r="B3626" s="149">
        <v>13197</v>
      </c>
      <c r="C3626" s="152" t="s">
        <v>3839</v>
      </c>
      <c r="D3626" s="147">
        <v>233240</v>
      </c>
    </row>
    <row r="3627" spans="2:4" x14ac:dyDescent="0.25">
      <c r="B3627" s="149">
        <v>13198</v>
      </c>
      <c r="C3627" s="152" t="s">
        <v>3840</v>
      </c>
      <c r="D3627" s="147">
        <v>1142162</v>
      </c>
    </row>
    <row r="3628" spans="2:4" x14ac:dyDescent="0.25">
      <c r="B3628" s="149">
        <v>13199</v>
      </c>
      <c r="C3628" s="152" t="s">
        <v>3841</v>
      </c>
      <c r="D3628" s="147">
        <v>1353506</v>
      </c>
    </row>
    <row r="3629" spans="2:4" x14ac:dyDescent="0.25">
      <c r="B3629" s="149">
        <v>13200</v>
      </c>
      <c r="C3629" s="152" t="s">
        <v>3842</v>
      </c>
      <c r="D3629" s="147">
        <v>775166</v>
      </c>
    </row>
    <row r="3630" spans="2:4" x14ac:dyDescent="0.25">
      <c r="B3630" s="149">
        <v>13201</v>
      </c>
      <c r="C3630" s="152" t="s">
        <v>3843</v>
      </c>
      <c r="D3630" s="147">
        <v>6177</v>
      </c>
    </row>
    <row r="3631" spans="2:4" x14ac:dyDescent="0.25">
      <c r="B3631" s="149">
        <v>13202</v>
      </c>
      <c r="C3631" s="152" t="s">
        <v>3844</v>
      </c>
      <c r="D3631" s="147">
        <v>1811894</v>
      </c>
    </row>
    <row r="3632" spans="2:4" x14ac:dyDescent="0.25">
      <c r="B3632" s="149">
        <v>13203</v>
      </c>
      <c r="C3632" s="152" t="s">
        <v>3845</v>
      </c>
      <c r="D3632" s="147">
        <v>93177</v>
      </c>
    </row>
    <row r="3633" spans="2:4" x14ac:dyDescent="0.25">
      <c r="B3633" s="149">
        <v>13204</v>
      </c>
      <c r="C3633" s="152" t="s">
        <v>3846</v>
      </c>
      <c r="D3633" s="147">
        <v>6188</v>
      </c>
    </row>
    <row r="3634" spans="2:4" x14ac:dyDescent="0.25">
      <c r="B3634" s="149">
        <v>13205</v>
      </c>
      <c r="C3634" s="152" t="s">
        <v>3847</v>
      </c>
      <c r="D3634" s="147">
        <v>1150</v>
      </c>
    </row>
    <row r="3635" spans="2:4" x14ac:dyDescent="0.25">
      <c r="B3635" s="149">
        <v>13206</v>
      </c>
      <c r="C3635" s="152" t="s">
        <v>3848</v>
      </c>
      <c r="D3635" s="147">
        <v>137029</v>
      </c>
    </row>
    <row r="3636" spans="2:4" x14ac:dyDescent="0.25">
      <c r="B3636" s="149">
        <v>13207</v>
      </c>
      <c r="C3636" s="152" t="s">
        <v>3849</v>
      </c>
      <c r="D3636" s="147">
        <v>29869</v>
      </c>
    </row>
    <row r="3637" spans="2:4" x14ac:dyDescent="0.25">
      <c r="B3637" s="149">
        <v>13208</v>
      </c>
      <c r="C3637" s="152" t="s">
        <v>3850</v>
      </c>
      <c r="D3637" s="147">
        <v>281435</v>
      </c>
    </row>
    <row r="3638" spans="2:4" x14ac:dyDescent="0.25">
      <c r="B3638" s="149">
        <v>13209</v>
      </c>
      <c r="C3638" s="152" t="s">
        <v>3851</v>
      </c>
      <c r="D3638" s="147">
        <v>90685309</v>
      </c>
    </row>
    <row r="3639" spans="2:4" x14ac:dyDescent="0.25">
      <c r="B3639" s="149">
        <v>13210</v>
      </c>
      <c r="C3639" s="152" t="s">
        <v>3852</v>
      </c>
      <c r="D3639" s="147">
        <v>58342996</v>
      </c>
    </row>
    <row r="3640" spans="2:4" x14ac:dyDescent="0.25">
      <c r="B3640" s="149">
        <v>13211</v>
      </c>
      <c r="C3640" s="152" t="s">
        <v>3853</v>
      </c>
      <c r="D3640" s="147">
        <v>4185476</v>
      </c>
    </row>
    <row r="3641" spans="2:4" x14ac:dyDescent="0.25">
      <c r="B3641" s="149">
        <v>13212</v>
      </c>
      <c r="C3641" s="152" t="s">
        <v>3854</v>
      </c>
      <c r="D3641" s="147">
        <v>13380480</v>
      </c>
    </row>
    <row r="3642" spans="2:4" x14ac:dyDescent="0.25">
      <c r="B3642" s="149">
        <v>13213</v>
      </c>
      <c r="C3642" s="152" t="s">
        <v>3855</v>
      </c>
      <c r="D3642" s="147">
        <v>2029322</v>
      </c>
    </row>
    <row r="3643" spans="2:4" x14ac:dyDescent="0.25">
      <c r="B3643" s="149">
        <v>13214</v>
      </c>
      <c r="C3643" s="152" t="s">
        <v>3856</v>
      </c>
      <c r="D3643" s="147">
        <v>2268250</v>
      </c>
    </row>
    <row r="3644" spans="2:4" x14ac:dyDescent="0.25">
      <c r="B3644" s="149">
        <v>13215</v>
      </c>
      <c r="C3644" s="152" t="s">
        <v>3857</v>
      </c>
      <c r="D3644" s="147">
        <v>3403313</v>
      </c>
    </row>
    <row r="3645" spans="2:4" x14ac:dyDescent="0.25">
      <c r="B3645" s="149">
        <v>13216</v>
      </c>
      <c r="C3645" s="152" t="s">
        <v>3858</v>
      </c>
      <c r="D3645" s="147">
        <v>31900</v>
      </c>
    </row>
    <row r="3646" spans="2:4" x14ac:dyDescent="0.25">
      <c r="B3646" s="149">
        <v>13217</v>
      </c>
      <c r="C3646" s="152" t="s">
        <v>3859</v>
      </c>
      <c r="D3646" s="147">
        <v>4192</v>
      </c>
    </row>
    <row r="3647" spans="2:4" x14ac:dyDescent="0.25">
      <c r="B3647" s="149">
        <v>13218</v>
      </c>
      <c r="C3647" s="152" t="s">
        <v>3860</v>
      </c>
      <c r="D3647" s="147">
        <v>188085</v>
      </c>
    </row>
    <row r="3648" spans="2:4" x14ac:dyDescent="0.25">
      <c r="B3648" s="149">
        <v>13219</v>
      </c>
      <c r="C3648" s="152" t="s">
        <v>3861</v>
      </c>
      <c r="D3648" s="147">
        <v>194554</v>
      </c>
    </row>
    <row r="3649" spans="2:4" x14ac:dyDescent="0.25">
      <c r="B3649" s="149">
        <v>13220</v>
      </c>
      <c r="C3649" s="152" t="s">
        <v>3862</v>
      </c>
      <c r="D3649" s="147">
        <v>1278</v>
      </c>
    </row>
    <row r="3650" spans="2:4" x14ac:dyDescent="0.25">
      <c r="B3650" s="149">
        <v>13221</v>
      </c>
      <c r="C3650" s="152" t="s">
        <v>3863</v>
      </c>
      <c r="D3650" s="147">
        <v>120025</v>
      </c>
    </row>
    <row r="3651" spans="2:4" x14ac:dyDescent="0.25">
      <c r="B3651" s="149">
        <v>13222</v>
      </c>
      <c r="C3651" s="152" t="s">
        <v>3864</v>
      </c>
      <c r="D3651" s="147">
        <v>5355000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PRESUPUESTO OFICIAL (Entidad)</vt:lpstr>
      <vt:lpstr>PRESUPUESTO</vt:lpstr>
      <vt:lpstr>AIU </vt:lpstr>
      <vt:lpstr>SST - AMBIENTAL</vt:lpstr>
      <vt:lpstr>AIU - SST - AMBIENTAL</vt:lpstr>
      <vt:lpstr>SOCIAL </vt:lpstr>
      <vt:lpstr>AIU - SOCIAL</vt:lpstr>
      <vt:lpstr>FC</vt:lpstr>
      <vt:lpstr>PRESUPUESTO OFICIAL</vt:lpstr>
      <vt:lpstr>AIU</vt:lpstr>
      <vt:lpstr>AMBIENTAL -SST</vt:lpstr>
      <vt:lpstr>AIU AMBIENTAL -SST</vt:lpstr>
      <vt:lpstr>SOCIAL</vt:lpstr>
      <vt:lpstr>AIU SOCIAL</vt:lpstr>
      <vt:lpstr>F.P.</vt:lpstr>
      <vt:lpstr>PRECIOS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Daniel Alarcon Coronado</dc:creator>
  <cp:keywords/>
  <dc:description/>
  <cp:lastModifiedBy>DORIS JULIETH MORA DAZA</cp:lastModifiedBy>
  <cp:revision/>
  <dcterms:created xsi:type="dcterms:W3CDTF">2023-02-28T16:16:45Z</dcterms:created>
  <dcterms:modified xsi:type="dcterms:W3CDTF">2025-11-05T21:33:56Z</dcterms:modified>
  <cp:category/>
  <cp:contentStatus/>
</cp:coreProperties>
</file>