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46e2d7f7ede214e/Escritorio/FISCALIA/SUBASTA LICENCIAS TI/"/>
    </mc:Choice>
  </mc:AlternateContent>
  <xr:revisionPtr revIDLastSave="0" documentId="8_{01E1527F-FFE5-4A59-90BF-EE326100FDC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3" i="17" l="1"/>
  <c r="V12" i="17"/>
  <c r="V11" i="17"/>
  <c r="V10" i="17"/>
  <c r="V9" i="17"/>
  <c r="V8" i="17"/>
  <c r="V7" i="17"/>
  <c r="V6" i="17"/>
  <c r="T13" i="17"/>
  <c r="T12" i="17"/>
  <c r="T11" i="17"/>
  <c r="T10" i="17"/>
  <c r="T9" i="17"/>
  <c r="T8" i="17"/>
  <c r="T7" i="17"/>
  <c r="U7" i="17" s="1"/>
  <c r="T6" i="17"/>
  <c r="R6" i="17"/>
  <c r="R7" i="17"/>
  <c r="N7" i="17"/>
  <c r="M7" i="17"/>
  <c r="L7" i="17"/>
  <c r="J7" i="17"/>
  <c r="W7" i="17" l="1"/>
  <c r="S7" i="17"/>
  <c r="W6" i="17"/>
  <c r="U6" i="17"/>
  <c r="S6" i="17"/>
  <c r="L6" i="17"/>
  <c r="J6" i="17"/>
  <c r="M6" i="17" s="1"/>
  <c r="N6" i="17" s="1"/>
  <c r="W10" i="17" l="1"/>
  <c r="U10" i="17"/>
  <c r="S10" i="17"/>
  <c r="M10" i="17"/>
  <c r="N10" i="17" s="1"/>
  <c r="L10" i="17"/>
  <c r="J10" i="17"/>
  <c r="U11" i="17" l="1"/>
  <c r="S11" i="17"/>
  <c r="M11" i="17"/>
  <c r="N11" i="17" s="1"/>
  <c r="L11" i="17"/>
  <c r="J11" i="17"/>
  <c r="W11" i="17" l="1"/>
  <c r="J8" i="17"/>
  <c r="L8" i="17"/>
  <c r="M8" i="17"/>
  <c r="N8" i="17" s="1"/>
  <c r="S8" i="17"/>
  <c r="U8" i="17"/>
  <c r="W8" i="17"/>
  <c r="J12" i="17"/>
  <c r="L12" i="17"/>
  <c r="M12" i="17"/>
  <c r="N12" i="17" s="1"/>
  <c r="S12" i="17"/>
  <c r="U12" i="17"/>
  <c r="U13" i="17"/>
  <c r="S13" i="17"/>
  <c r="M13" i="17"/>
  <c r="N13" i="17" s="1"/>
  <c r="L13" i="17"/>
  <c r="J13" i="17"/>
  <c r="W9" i="17"/>
  <c r="U9" i="17"/>
  <c r="S9" i="17"/>
  <c r="M9" i="17"/>
  <c r="N9" i="17" s="1"/>
  <c r="L9" i="17"/>
  <c r="J9" i="17"/>
  <c r="W12" i="17" l="1"/>
  <c r="W13" i="17"/>
</calcChain>
</file>

<file path=xl/sharedStrings.xml><?xml version="1.0" encoding="utf-8"?>
<sst xmlns="http://schemas.openxmlformats.org/spreadsheetml/2006/main" count="293" uniqueCount="199">
  <si>
    <t>IMPACTO</t>
  </si>
  <si>
    <t>PROBABILIDAD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</si>
  <si>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</si>
  <si>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</si>
  <si>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</si>
  <si>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</si>
  <si>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</si>
  <si>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</si>
  <si>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</si>
  <si>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</si>
  <si>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</si>
  <si>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</si>
  <si>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</si>
  <si>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</si>
  <si>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</si>
  <si>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</si>
  <si>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</si>
  <si>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 xml:space="preserve">CLASE </t>
  </si>
  <si>
    <t xml:space="preserve">No. </t>
  </si>
  <si>
    <t>FUENTE</t>
  </si>
  <si>
    <t>FGN</t>
  </si>
  <si>
    <t>Calif.  (1- 5)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</si>
  <si>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</si>
  <si>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</si>
  <si>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</si>
  <si>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</si>
  <si>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</si>
  <si>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</si>
  <si>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</si>
  <si>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</si>
  <si>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</si>
  <si>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</si>
  <si>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</si>
  <si>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</si>
  <si>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</si>
  <si>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</si>
  <si>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</si>
  <si>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</si>
  <si>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</si>
  <si>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</si>
  <si>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</si>
  <si>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</si>
  <si>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</si>
  <si>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</si>
  <si>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</si>
  <si>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</si>
  <si>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</si>
  <si>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</si>
  <si>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</si>
  <si>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</si>
  <si>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</si>
  <si>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</si>
  <si>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</si>
  <si>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</si>
  <si>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</si>
  <si>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</si>
  <si>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</si>
  <si>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</si>
  <si>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</si>
  <si>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</si>
  <si>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</si>
  <si>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</si>
  <si>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</si>
  <si>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</si>
  <si>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</si>
  <si>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</si>
  <si>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</si>
  <si>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</si>
  <si>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</si>
  <si>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</si>
  <si>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</si>
  <si>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</si>
  <si>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</si>
  <si>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</si>
  <si>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</si>
  <si>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</si>
  <si>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</si>
  <si>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</si>
  <si>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</si>
  <si>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</si>
  <si>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</si>
  <si>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</si>
  <si>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</si>
  <si>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</si>
  <si>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</si>
  <si>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</si>
  <si>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</si>
  <si>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</si>
  <si>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</si>
  <si>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</si>
  <si>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</si>
  <si>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</si>
  <si>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</si>
  <si>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</si>
  <si>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</si>
  <si>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</si>
  <si>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</si>
  <si>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</si>
  <si>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</si>
  <si>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</si>
  <si>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</si>
  <si>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</si>
  <si>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</si>
  <si>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</si>
  <si>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</si>
  <si>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</si>
  <si>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</si>
  <si>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</si>
  <si>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</si>
  <si>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</si>
  <si>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</si>
  <si>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</si>
  <si>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</si>
  <si>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</si>
  <si>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</si>
  <si>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</si>
  <si>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</si>
  <si>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</si>
  <si>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</si>
  <si>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</si>
  <si>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</si>
  <si>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</si>
  <si>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</si>
  <si>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</si>
  <si>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</si>
  <si>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</si>
  <si>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</si>
  <si>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</si>
  <si>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</si>
  <si>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</si>
  <si>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</si>
  <si>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</si>
  <si>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</si>
  <si>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</si>
  <si>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</si>
  <si>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</si>
  <si>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</si>
  <si>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 xml:space="preserve">Conductas relacionadas con posibles actos de corrupción del proponente o contratista. </t>
  </si>
  <si>
    <t>Sí</t>
  </si>
  <si>
    <t>Contratista
Supervisor del contrato por parte de la Entidad</t>
  </si>
  <si>
    <t>Informes de supervisión del contrato</t>
  </si>
  <si>
    <t xml:space="preserve">Entidad: Una sola vez
Contratista: permanente. </t>
  </si>
  <si>
    <t xml:space="preserve">Regulatorios </t>
  </si>
  <si>
    <t>Informe supervisión del contrato</t>
  </si>
  <si>
    <t>Cambios en las tarifas, tributos, mercados regulados, expedición de nuevas normas, entre otros, que afecten la ejecución del contrato</t>
  </si>
  <si>
    <t>Presentación de la oferta</t>
  </si>
  <si>
    <t>Contratista
Entidad</t>
  </si>
  <si>
    <t>Selección - Contratación - Ejecución</t>
  </si>
  <si>
    <t xml:space="preserve">Afectación al proceso de selección o en la ejecución contractual o poscontractual.
Sanciones penales 
Afectación de la imagen de la Entidad. </t>
  </si>
  <si>
    <t xml:space="preserve"> Presentación de la Oferta. </t>
  </si>
  <si>
    <t>Entidad: Una vez Firmado el compromiso
Contratista: terminación del contrato</t>
  </si>
  <si>
    <t>Inicio de ejecución del contrato</t>
  </si>
  <si>
    <t>Informe de supervisión del contrato con el registro del análisis realizado</t>
  </si>
  <si>
    <t>Cuando se requiera</t>
  </si>
  <si>
    <t>Contratación - Ejecución</t>
  </si>
  <si>
    <t>Reporte de falla y solución</t>
  </si>
  <si>
    <t>Tecnológicos</t>
  </si>
  <si>
    <t>Contratación / ejecución</t>
  </si>
  <si>
    <t>Financieros</t>
  </si>
  <si>
    <t>Efectos desfavorables derivados de la eventual iliquidez o declaración de la insolvencia del contratista que afecten el normal desarrollo del contrato</t>
  </si>
  <si>
    <t>Cumplimiento de los requisitos legales del contrato</t>
  </si>
  <si>
    <t>Reporte por parte del contratista al supervisor del contrato</t>
  </si>
  <si>
    <t>permanente</t>
  </si>
  <si>
    <t xml:space="preserve">Selección - Contratación </t>
  </si>
  <si>
    <t xml:space="preserve">Que el día del cierre no se presenten proponentes al proceso </t>
  </si>
  <si>
    <t>Se declara desierto el proceso de contratación.
Reprocesos Administrativos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</si>
  <si>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</si>
  <si>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</si>
  <si>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</si>
  <si>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Entidad</t>
  </si>
  <si>
    <t>Externo - interno</t>
  </si>
  <si>
    <t xml:space="preserve">Confinamiento total o parcial decretado por el Gobierno Nacional o Local a causa de cualquier tipo de pandemia, que afecte la salud de las partes interesadas dentro del proceso o al sector. </t>
  </si>
  <si>
    <t>Interno - externo</t>
  </si>
  <si>
    <t>Huelgas, paros, sabotaje, actos terrorista que puedan interrumpir la entrega de los bienes contratados</t>
  </si>
  <si>
    <t>Análisis de la situación cuando se presente por parte del contratista y la entidad  y tomar las medidas a que haya lugar</t>
  </si>
  <si>
    <t>Suspensión del contrato
Que no se puedan renovar las licencias requeridas por la entidad.</t>
  </si>
  <si>
    <t>Reprocesos y desgaste administrativo. 
Que no se puedan renovar las licencias requeridas por la entidad.</t>
  </si>
  <si>
    <t>Retraso a los plazos establecidos en el cronograma de entrega o recibo de los bienes contratados. 
Que no se puedan renovar las licencias requeridas por la entidad.</t>
  </si>
  <si>
    <t xml:space="preserve">Retraso a los plazos establecidos en el cronograma de entrega o recibo de los bienes contratados.
Que no se puedan renovar las licencias requeridas por la entidad. </t>
  </si>
  <si>
    <t>Está asociado con la incompatibilidad de la infraestructura actual y las características de funcionamiento del software adquirido, que durante su instalación pueda generar fallas en el  funcionamiento de los equipos de la entidad.</t>
  </si>
  <si>
    <t xml:space="preserve">Atender los requerimientos técnicos de la entidad y dar solución. </t>
  </si>
  <si>
    <t xml:space="preserve">Afectación en el funcionamiento de los equipos de la entidad y por ende afectación en las activdades de desarrollo, pruebas y posteriormente puesta en producción, de los desarrollos que requiere la entidad. </t>
  </si>
  <si>
    <t>VALORACIÓN - CATEGORÍA</t>
  </si>
  <si>
    <t>ASIGNACIÓN</t>
  </si>
  <si>
    <t>Calif.</t>
  </si>
  <si>
    <t>ETAPA</t>
  </si>
  <si>
    <t>Revisar las observaciones frente a las condiciones técnicas y la manifestación de la necesidad con el fin de que las reglas del proceso sean claras para todos los interesados</t>
  </si>
  <si>
    <t xml:space="preserve">Contratación   </t>
  </si>
  <si>
    <t xml:space="preserve">No suscripción del contrato o perfeccionamiento y  legalización de las pólizas de cumplimiento del contrato.
</t>
  </si>
  <si>
    <t xml:space="preserve">Demoras en el cronograma establecido por la Entidad. 
Atrasos en el inicio de ejecución del contrato. </t>
  </si>
  <si>
    <t>Tanto el contratista como la Entidad deben cumplir con las fechas establecidas en el proceso para la etapa de suscripción y perfeccionamiento del contrato.</t>
  </si>
  <si>
    <t>SI</t>
  </si>
  <si>
    <t>Con la etapa precontractual</t>
  </si>
  <si>
    <t>Con el Perfeccionamiento del Contrato.</t>
  </si>
  <si>
    <t>Cumplimiento del cronograma</t>
  </si>
  <si>
    <t>Por parte de la entidad: 
1. Hacer firmar el Anexo "Compromiso Anticorrupción"
El contratista: 
1. Garantizar el cumplimiento a lo establecido en el compromiso anticorrupción por los responsables al ejecutar el objeto contractual..</t>
  </si>
  <si>
    <t xml:space="preserve">Estar atentos de los cambios normativos y/o económicos que se puedan presentar y que afecten al sector e informar a las partes interesadas cuando se requiera para tomar las medidas a que haya lugar. </t>
  </si>
  <si>
    <t>Adelantar procesos estrictos de evaluación de su capacidad financiera y organizacional aportada.
Gestionar adecuadamente los recursos financieros y organizacionales para garantizar la ejecución del contrato.
En caso de presentarse la iliquidez se debe realizar un análisis de la situación entre las partes interesadas para  tomar las medidas a que haya lugar.</t>
  </si>
  <si>
    <t>MATRIZ PARA LA TIPIFICACIÓN, ESTIMACIÓN Y ASIGNACIÓN DE RIESGOS PREVISIBLES PARA 
“RENOVACION DE LICENCIAS PARA HERRAMIENTAS DE GESTION DE INFRAESTRUCTURA DE TI DE LA FISCALÍA GENERAL DE LA NACIÓN GRUPOS 1, 2 Y 3.”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</si>
</sst>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/>
    </xf>
    <xf numFmtId="0" fontId="9" fillId="8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1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2" fillId="4" borderId="1" xfId="1" applyFont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9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15" fontId="13" fillId="3" borderId="1" xfId="0" applyNumberFormat="1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justify" vertical="center"/>
    </xf>
    <xf numFmtId="9" fontId="13" fillId="3" borderId="1" xfId="0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justify" vertical="center" textRotation="90"/>
    </xf>
    <xf numFmtId="0" fontId="14" fillId="0" borderId="2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12" borderId="20" xfId="0" applyFont="1" applyFill="1" applyBorder="1" applyAlignment="1">
      <alignment horizontal="justify" vertical="center" wrapText="1"/>
    </xf>
    <xf numFmtId="0" fontId="15" fillId="13" borderId="20" xfId="0" applyFont="1" applyFill="1" applyBorder="1" applyAlignment="1">
      <alignment horizontal="center" vertical="center"/>
    </xf>
    <xf numFmtId="9" fontId="14" fillId="12" borderId="20" xfId="0" applyNumberFormat="1" applyFont="1" applyFill="1" applyBorder="1" applyAlignment="1">
      <alignment horizontal="center" vertical="center" textRotation="90"/>
    </xf>
    <xf numFmtId="9" fontId="14" fillId="12" borderId="20" xfId="0" applyNumberFormat="1" applyFont="1" applyFill="1" applyBorder="1" applyAlignment="1">
      <alignment horizontal="center" vertical="center"/>
    </xf>
    <xf numFmtId="0" fontId="14" fillId="12" borderId="20" xfId="0" applyFont="1" applyFill="1" applyBorder="1" applyAlignment="1">
      <alignment horizontal="center" vertical="center" wrapText="1"/>
    </xf>
    <xf numFmtId="15" fontId="14" fillId="12" borderId="20" xfId="0" applyNumberFormat="1" applyFont="1" applyFill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255" wrapText="1"/>
    </xf>
    <xf numFmtId="0" fontId="9" fillId="7" borderId="13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textRotation="90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9" fillId="7" borderId="13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/>
    </xf>
    <xf numFmtId="0" fontId="9" fillId="0" borderId="13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/>
    </xf>
    <xf numFmtId="0" fontId="9" fillId="6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</cellXfs>
  <cellStyles count="3">
    <cellStyle name="Énfasis1" xfId="1" builtinId="29"/>
    <cellStyle name="Millares 2" xfId="2" xr:uid="{00000000-0005-0000-0000-000002000000}"/>
    <cellStyle name="Normal" xfId="0" builtinId="0"/>
  </cellStyles>
  <dxfs count="56">
    <dxf>
      <font>
        <b/>
        <i val="0"/>
        <color theme="1"/>
      </font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3D0F892C-03C4-4BB8-9211-A3C849CF60FC}"/>
            </a:ext>
          </a:extLst>
        </xdr:cNvPr>
        <xdr:cNvSpPr txBox="1"/>
      </xdr:nvSpPr>
      <xdr:spPr>
        <a:xfrm>
          <a:off x="16084550" y="584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13"/>
  <sheetViews>
    <sheetView showGridLines="0" tabSelected="1" zoomScale="70" zoomScaleNormal="70" zoomScalePageLayoutView="70" workbookViewId="0">
      <selection activeCell="H6" sqref="H6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8.28515625" style="2" customWidth="1"/>
    <col min="10" max="12" width="8.28515625" style="3" customWidth="1"/>
    <col min="13" max="13" width="8.28515625" style="4" customWidth="1"/>
    <col min="14" max="16" width="8.28515625" style="3" customWidth="1"/>
    <col min="17" max="17" width="47.42578125" style="5" customWidth="1"/>
    <col min="18" max="21" width="8.28515625" style="3" customWidth="1"/>
    <col min="22" max="22" width="8.2851562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92.25" customHeight="1" x14ac:dyDescent="0.25">
      <c r="B2" s="63" t="s">
        <v>198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5"/>
    </row>
    <row r="3" spans="2:29" ht="40.5" customHeight="1" x14ac:dyDescent="0.25">
      <c r="B3" s="66" t="s">
        <v>13</v>
      </c>
      <c r="C3" s="66"/>
      <c r="D3" s="66"/>
      <c r="E3" s="66"/>
      <c r="F3" s="66"/>
      <c r="G3" s="66"/>
      <c r="H3" s="66"/>
      <c r="I3" s="66" t="s">
        <v>3</v>
      </c>
      <c r="J3" s="66"/>
      <c r="K3" s="66"/>
      <c r="L3" s="66"/>
      <c r="M3" s="66"/>
      <c r="N3" s="66"/>
      <c r="O3" s="66" t="s">
        <v>2</v>
      </c>
      <c r="P3" s="66"/>
      <c r="Q3" s="66"/>
      <c r="R3" s="67" t="s">
        <v>22</v>
      </c>
      <c r="S3" s="67"/>
      <c r="T3" s="67"/>
      <c r="U3" s="67"/>
      <c r="V3" s="67"/>
      <c r="W3" s="67"/>
      <c r="X3" s="68" t="s">
        <v>14</v>
      </c>
      <c r="Y3" s="68"/>
      <c r="Z3" s="68"/>
      <c r="AA3" s="68"/>
      <c r="AB3" s="68"/>
      <c r="AC3" s="68"/>
    </row>
    <row r="4" spans="2:29" s="35" customFormat="1" ht="29.1" customHeight="1" x14ac:dyDescent="0.25">
      <c r="B4" s="62" t="s">
        <v>18</v>
      </c>
      <c r="C4" s="70" t="s">
        <v>17</v>
      </c>
      <c r="D4" s="70" t="s">
        <v>19</v>
      </c>
      <c r="E4" s="70" t="s">
        <v>185</v>
      </c>
      <c r="F4" s="70" t="s">
        <v>6</v>
      </c>
      <c r="G4" s="69" t="s">
        <v>4</v>
      </c>
      <c r="H4" s="69" t="s">
        <v>5</v>
      </c>
      <c r="I4" s="69" t="s">
        <v>1</v>
      </c>
      <c r="J4" s="69"/>
      <c r="K4" s="69" t="s">
        <v>0</v>
      </c>
      <c r="L4" s="69"/>
      <c r="M4" s="69" t="s">
        <v>182</v>
      </c>
      <c r="N4" s="69"/>
      <c r="O4" s="69" t="s">
        <v>183</v>
      </c>
      <c r="P4" s="69"/>
      <c r="Q4" s="69" t="s">
        <v>7</v>
      </c>
      <c r="R4" s="69" t="s">
        <v>1</v>
      </c>
      <c r="S4" s="69"/>
      <c r="T4" s="69" t="s">
        <v>0</v>
      </c>
      <c r="U4" s="69"/>
      <c r="V4" s="69" t="s">
        <v>182</v>
      </c>
      <c r="W4" s="69"/>
      <c r="X4" s="69" t="s">
        <v>12</v>
      </c>
      <c r="Y4" s="69"/>
      <c r="Z4" s="69"/>
      <c r="AA4" s="69"/>
      <c r="AB4" s="69" t="s">
        <v>9</v>
      </c>
      <c r="AC4" s="69"/>
    </row>
    <row r="5" spans="2:29" s="35" customFormat="1" ht="60" customHeight="1" x14ac:dyDescent="0.25">
      <c r="B5" s="62"/>
      <c r="C5" s="70"/>
      <c r="D5" s="70"/>
      <c r="E5" s="70"/>
      <c r="F5" s="70"/>
      <c r="G5" s="69"/>
      <c r="H5" s="69"/>
      <c r="I5" s="31" t="s">
        <v>21</v>
      </c>
      <c r="J5" s="31" t="s">
        <v>27</v>
      </c>
      <c r="K5" s="31" t="s">
        <v>21</v>
      </c>
      <c r="L5" s="31" t="s">
        <v>16</v>
      </c>
      <c r="M5" s="31" t="s">
        <v>184</v>
      </c>
      <c r="N5" s="31" t="s">
        <v>15</v>
      </c>
      <c r="O5" s="31" t="s">
        <v>20</v>
      </c>
      <c r="P5" s="31" t="s">
        <v>23</v>
      </c>
      <c r="Q5" s="69"/>
      <c r="R5" s="31" t="s">
        <v>21</v>
      </c>
      <c r="S5" s="31" t="s">
        <v>27</v>
      </c>
      <c r="T5" s="31" t="s">
        <v>21</v>
      </c>
      <c r="U5" s="31" t="s">
        <v>16</v>
      </c>
      <c r="V5" s="31" t="s">
        <v>184</v>
      </c>
      <c r="W5" s="31" t="s">
        <v>15</v>
      </c>
      <c r="X5" s="31" t="s">
        <v>24</v>
      </c>
      <c r="Y5" s="31" t="s">
        <v>8</v>
      </c>
      <c r="Z5" s="31" t="s">
        <v>25</v>
      </c>
      <c r="AA5" s="31" t="s">
        <v>26</v>
      </c>
      <c r="AB5" s="31" t="s">
        <v>10</v>
      </c>
      <c r="AC5" s="31" t="s">
        <v>11</v>
      </c>
    </row>
    <row r="6" spans="2:29" s="32" customFormat="1" ht="103.5" customHeight="1" x14ac:dyDescent="0.25">
      <c r="B6" s="39">
        <v>1</v>
      </c>
      <c r="C6" s="51" t="s">
        <v>30</v>
      </c>
      <c r="D6" s="52" t="s">
        <v>67</v>
      </c>
      <c r="E6" s="52" t="s">
        <v>163</v>
      </c>
      <c r="F6" s="51" t="s">
        <v>136</v>
      </c>
      <c r="G6" s="43" t="s">
        <v>164</v>
      </c>
      <c r="H6" s="42" t="s">
        <v>165</v>
      </c>
      <c r="I6" s="36">
        <v>2</v>
      </c>
      <c r="J6" s="57" t="str">
        <f t="shared" ref="J6" si="0">IF(I6=0,"",IF(I6=5,"CASI CIERTO",IF(I6=4,"PROBABLE",IF(I6=3,"POSIBLE",IF(I6=2,"IMPROBABLE","RARO")))))</f>
        <v>IMPROBABLE</v>
      </c>
      <c r="K6" s="38">
        <v>3</v>
      </c>
      <c r="L6" s="57" t="str">
        <f t="shared" ref="L6" si="1">IF(K6=0,"",IF(K6=5,"CATASTRÓFICO",IF(K6=4,"MAYOR",IF(K6=3,"MODERADO",IF(K6=2,"MENOR","INSIGNIFICANTE")))))</f>
        <v>MODERADO</v>
      </c>
      <c r="M6" s="56">
        <f t="shared" ref="M6" si="2">SUM(I6:J6)+SUM(K6:L6)</f>
        <v>5</v>
      </c>
      <c r="N6" s="57" t="str">
        <f t="shared" ref="N6" si="3">IF(M6=0,"",IF(M6&gt;7.9,"EXTREMO",IF(M6&gt;5.9,"ALTO",IF(M6&gt;4.9,"MEDIO",IF(M6&gt;2.9,"BAJO","MUY BAJO")))))</f>
        <v>MEDIO</v>
      </c>
      <c r="O6" s="41">
        <v>1</v>
      </c>
      <c r="P6" s="41"/>
      <c r="Q6" s="42" t="s">
        <v>186</v>
      </c>
      <c r="R6" s="61">
        <f>+I6-1</f>
        <v>1</v>
      </c>
      <c r="S6" s="57" t="str">
        <f t="shared" ref="S6" si="4">IF(R6=0,"",IF(R6=5,"CASI CIERTO",IF(R6=4,"PROBABLE",IF(R6=3,"POSIBLE",IF(R6=2,"IMPROBABLE","RARO")))))</f>
        <v>RARO</v>
      </c>
      <c r="T6" s="61">
        <f>+K6</f>
        <v>3</v>
      </c>
      <c r="U6" s="57" t="str">
        <f t="shared" ref="U6" si="5">IF(T6=0,"",IF(T6=5,"CATASTRÓFICO",IF(T6=4,"MAYOR",IF(T6=3,"MODERADO",IF(T6=2,"MENOR","INSIGNIFICANTE")))))</f>
        <v>MODERADO</v>
      </c>
      <c r="V6" s="56">
        <f>+R6+T6</f>
        <v>4</v>
      </c>
      <c r="W6" s="57" t="str">
        <f t="shared" ref="W6" si="6">IF(V6=0,"",IF(V6&gt;7.9,"EXTREMO",IF(V6&gt;5.9,"ALTO",IF(V6&gt;4.9,"MEDIO",IF(V6&gt;2.9,"BAJO","MUY BAJO")))))</f>
        <v>BAJO</v>
      </c>
      <c r="X6" s="43" t="s">
        <v>138</v>
      </c>
      <c r="Y6" s="43" t="s">
        <v>169</v>
      </c>
      <c r="Z6" s="44" t="s">
        <v>166</v>
      </c>
      <c r="AA6" s="44" t="s">
        <v>167</v>
      </c>
      <c r="AB6" s="43" t="s">
        <v>168</v>
      </c>
      <c r="AC6" s="45" t="s">
        <v>32</v>
      </c>
    </row>
    <row r="7" spans="2:29" s="32" customFormat="1" ht="103.5" customHeight="1" x14ac:dyDescent="0.25">
      <c r="B7" s="53">
        <v>2</v>
      </c>
      <c r="C7" s="54" t="s">
        <v>30</v>
      </c>
      <c r="D7" s="54" t="s">
        <v>28</v>
      </c>
      <c r="E7" s="54" t="s">
        <v>187</v>
      </c>
      <c r="F7" s="54" t="s">
        <v>136</v>
      </c>
      <c r="G7" s="55" t="s">
        <v>188</v>
      </c>
      <c r="H7" s="42" t="s">
        <v>189</v>
      </c>
      <c r="I7" s="56">
        <v>3</v>
      </c>
      <c r="J7" s="57" t="str">
        <f>IF(I7=0,"",IF(I7=5,"CASI CIERTO",IF(I7=4,"PROBABLE",IF(I7=3,"POSIBLE",IF(I7=2,"IMPROBABLE","RARO")))))</f>
        <v>POSIBLE</v>
      </c>
      <c r="K7" s="56">
        <v>3</v>
      </c>
      <c r="L7" s="57" t="str">
        <f>IF(K7=0,"",IF(K7=5,"CATASTRÓFICO",IF(K7=4,"MAYOR",IF(K7=3,"MODERADO",IF(K7=2,"MENOR","INSIGNIFICANTE")))))</f>
        <v>MODERADO</v>
      </c>
      <c r="M7" s="56">
        <f>+I7+K7</f>
        <v>6</v>
      </c>
      <c r="N7" s="57" t="str">
        <f>IF(M7=0,"",IF(M7&gt;7.9,"EXTREMO",IF(M7&gt;5.9,"ALTO",IF(M7&gt;4.9,"MEDIO",IF(M7&gt;2.9,"BAJO","MUY BAJO")))))</f>
        <v>ALTO</v>
      </c>
      <c r="O7" s="58">
        <v>0.5</v>
      </c>
      <c r="P7" s="58">
        <v>0.5</v>
      </c>
      <c r="Q7" s="55" t="s">
        <v>190</v>
      </c>
      <c r="R7" s="61">
        <f>I7-1</f>
        <v>2</v>
      </c>
      <c r="S7" s="57" t="str">
        <f>IF(R7=0,"",IF(R7=5,"CASI CIERTO",IF(R7=4,"PROBABLE",IF(R7=3,"POSIBLE",IF(R7=2,"IMPROBABLE","RARO")))))</f>
        <v>IMPROBABLE</v>
      </c>
      <c r="T7" s="61">
        <f t="shared" ref="T7:T13" si="7">+K7</f>
        <v>3</v>
      </c>
      <c r="U7" s="57" t="str">
        <f>IF(T7=0,"",IF(T7=5,"CATASTRÓFICO",IF(T7=4,"MAYOR",IF(T7=3,"MODERADO",IF(T7=2,"MENOR","INSIGNIFICANTE")))))</f>
        <v>MODERADO</v>
      </c>
      <c r="V7" s="56">
        <f t="shared" ref="V7:V13" si="8">+R7+T7</f>
        <v>5</v>
      </c>
      <c r="W7" s="57" t="str">
        <f>IF(V7=0,"",IF(V7&gt;7.9,"EXTREMO",IF(V7&gt;5.9,"ALTO",IF(V7&gt;4.9,"MEDIO",IF(V7&gt;2.9,"BAJO","MUY BAJO")))))</f>
        <v>MEDIO</v>
      </c>
      <c r="X7" s="59" t="s">
        <v>191</v>
      </c>
      <c r="Y7" s="43" t="s">
        <v>146</v>
      </c>
      <c r="Z7" s="60" t="s">
        <v>192</v>
      </c>
      <c r="AA7" s="60" t="s">
        <v>193</v>
      </c>
      <c r="AB7" s="60" t="s">
        <v>194</v>
      </c>
      <c r="AC7" s="59" t="s">
        <v>32</v>
      </c>
    </row>
    <row r="8" spans="2:29" s="29" customFormat="1" ht="129" customHeight="1" x14ac:dyDescent="0.25">
      <c r="B8" s="43">
        <v>3</v>
      </c>
      <c r="C8" s="51" t="s">
        <v>30</v>
      </c>
      <c r="D8" s="52" t="s">
        <v>67</v>
      </c>
      <c r="E8" s="52" t="s">
        <v>147</v>
      </c>
      <c r="F8" s="51" t="s">
        <v>136</v>
      </c>
      <c r="G8" s="43" t="s">
        <v>137</v>
      </c>
      <c r="H8" s="42" t="s">
        <v>148</v>
      </c>
      <c r="I8" s="36">
        <v>3</v>
      </c>
      <c r="J8" s="57" t="str">
        <f>IF(I8=0,"",IF(I8=5,"CASI CIERTO",IF(I8=4,"PROBABLE",IF(I8=3,"POSIBLE",IF(I8=2,"IMPROBABLE","RARO")))))</f>
        <v>POSIBLE</v>
      </c>
      <c r="K8" s="38">
        <v>4</v>
      </c>
      <c r="L8" s="57" t="str">
        <f>IF(K8=0,"",IF(K8=5,"CATASTRÓFICO",IF(K8=4,"MAYOR",IF(K8=3,"MODERADO",IF(K8=2,"MENOR","INSIGNIFICANTE")))))</f>
        <v>MAYOR</v>
      </c>
      <c r="M8" s="56">
        <f>+I8+K8</f>
        <v>7</v>
      </c>
      <c r="N8" s="57" t="str">
        <f>IF(M8=0,"",IF(M8&gt;7.9,"EXTREMO",IF(M8&gt;5.9,"ALTO",IF(M8&gt;4.9,"MEDIO",IF(M8&gt;2.9,"BAJO","MUY BAJO")))))</f>
        <v>ALTO</v>
      </c>
      <c r="O8" s="41"/>
      <c r="P8" s="41">
        <v>1</v>
      </c>
      <c r="Q8" s="42" t="s">
        <v>195</v>
      </c>
      <c r="R8" s="61">
        <v>2</v>
      </c>
      <c r="S8" s="57" t="str">
        <f>IF(R8=0,"",IF(R8=5,"CASI CIERTO",IF(R8=4,"PROBABLE",IF(R8=3,"POSIBLE",IF(R8=2,"IMPROBABLE","RARO")))))</f>
        <v>IMPROBABLE</v>
      </c>
      <c r="T8" s="61">
        <f t="shared" si="7"/>
        <v>4</v>
      </c>
      <c r="U8" s="57" t="str">
        <f>IF(T8=0,"",IF(T8=5,"CATASTRÓFICO",IF(T8=4,"MAYOR",IF(T8=3,"MODERADO",IF(T8=2,"MENOR","INSIGNIFICANTE")))))</f>
        <v>MAYOR</v>
      </c>
      <c r="V8" s="56">
        <f t="shared" si="8"/>
        <v>6</v>
      </c>
      <c r="W8" s="57" t="str">
        <f>IF(V8=0,"",IF(V8&gt;7.9,"EXTREMO",IF(V8&gt;5.9,"ALTO",IF(V8&gt;4.9,"MEDIO",IF(V8&gt;2.9,"BAJO","MUY BAJO")))))</f>
        <v>ALTO</v>
      </c>
      <c r="X8" s="43" t="s">
        <v>138</v>
      </c>
      <c r="Y8" s="43" t="s">
        <v>139</v>
      </c>
      <c r="Z8" s="44" t="s">
        <v>149</v>
      </c>
      <c r="AA8" s="44" t="s">
        <v>150</v>
      </c>
      <c r="AB8" s="43" t="s">
        <v>143</v>
      </c>
      <c r="AC8" s="43" t="s">
        <v>141</v>
      </c>
    </row>
    <row r="9" spans="2:29" s="32" customFormat="1" ht="90.75" customHeight="1" x14ac:dyDescent="0.25">
      <c r="B9" s="39">
        <v>4</v>
      </c>
      <c r="C9" s="51" t="s">
        <v>33</v>
      </c>
      <c r="D9" s="52" t="s">
        <v>28</v>
      </c>
      <c r="E9" s="52" t="s">
        <v>154</v>
      </c>
      <c r="F9" s="51" t="s">
        <v>142</v>
      </c>
      <c r="G9" s="43" t="s">
        <v>144</v>
      </c>
      <c r="H9" s="42" t="s">
        <v>175</v>
      </c>
      <c r="I9" s="36">
        <v>2</v>
      </c>
      <c r="J9" s="57" t="str">
        <f t="shared" ref="J9" si="9">IF(I9=0,"",IF(I9=5,"CASI CIERTO",IF(I9=4,"PROBABLE",IF(I9=3,"POSIBLE",IF(I9=2,"IMPROBABLE","RARO")))))</f>
        <v>IMPROBABLE</v>
      </c>
      <c r="K9" s="38">
        <v>3</v>
      </c>
      <c r="L9" s="57" t="str">
        <f t="shared" ref="L9" si="10">IF(K9=0,"",IF(K9=5,"CATASTRÓFICO",IF(K9=4,"MAYOR",IF(K9=3,"MODERADO",IF(K9=2,"MENOR","INSIGNIFICANTE")))))</f>
        <v>MODERADO</v>
      </c>
      <c r="M9" s="56">
        <f t="shared" ref="M9" si="11">+K9+I9</f>
        <v>5</v>
      </c>
      <c r="N9" s="57" t="str">
        <f t="shared" ref="N9" si="12">IF(M9=0,"",IF(M9&gt;7.9,"EXTREMO",IF(M9&gt;5.9,"ALTO",IF(M9&gt;4.9,"MEDIO",IF(M9&gt;2.9,"BAJO","MUY BAJO")))))</f>
        <v>MEDIO</v>
      </c>
      <c r="O9" s="41"/>
      <c r="P9" s="41">
        <v>1</v>
      </c>
      <c r="Q9" s="42" t="s">
        <v>196</v>
      </c>
      <c r="R9" s="61">
        <v>1</v>
      </c>
      <c r="S9" s="57" t="str">
        <f t="shared" ref="S9" si="13">IF(R9=0,"",IF(R9=5,"CASI CIERTO",IF(R9=4,"PROBABLE",IF(R9=3,"POSIBLE",IF(R9=2,"IMPROBABLE","RARO")))))</f>
        <v>RARO</v>
      </c>
      <c r="T9" s="61">
        <f t="shared" si="7"/>
        <v>3</v>
      </c>
      <c r="U9" s="57" t="str">
        <f t="shared" ref="U9" si="14">IF(T9=0,"",IF(T9=5,"CATASTRÓFICO",IF(T9=4,"MAYOR",IF(T9=3,"MODERADO",IF(T9=2,"MENOR","INSIGNIFICANTE")))))</f>
        <v>MODERADO</v>
      </c>
      <c r="V9" s="56">
        <f t="shared" si="8"/>
        <v>4</v>
      </c>
      <c r="W9" s="57" t="str">
        <f t="shared" ref="W9" si="15">IF(V9=0,"",IF(V9&gt;7.9,"EXTREMO",IF(V9&gt;5.9,"ALTO",IF(V9&gt;4.9,"MEDIO",IF(V9&gt;2.9,"BAJO","MUY BAJO")))))</f>
        <v>BAJO</v>
      </c>
      <c r="X9" s="43" t="s">
        <v>138</v>
      </c>
      <c r="Y9" s="43" t="s">
        <v>146</v>
      </c>
      <c r="Z9" s="44" t="s">
        <v>145</v>
      </c>
      <c r="AA9" s="44" t="s">
        <v>38</v>
      </c>
      <c r="AB9" s="46" t="s">
        <v>140</v>
      </c>
      <c r="AC9" s="46" t="s">
        <v>32</v>
      </c>
    </row>
    <row r="10" spans="2:29" s="29" customFormat="1" ht="199.5" customHeight="1" x14ac:dyDescent="0.25">
      <c r="B10" s="39">
        <v>5</v>
      </c>
      <c r="C10" s="51" t="s">
        <v>30</v>
      </c>
      <c r="D10" s="52" t="s">
        <v>67</v>
      </c>
      <c r="E10" s="52" t="s">
        <v>157</v>
      </c>
      <c r="F10" s="51" t="s">
        <v>158</v>
      </c>
      <c r="G10" s="43" t="s">
        <v>159</v>
      </c>
      <c r="H10" s="42" t="s">
        <v>176</v>
      </c>
      <c r="I10" s="37">
        <v>2</v>
      </c>
      <c r="J10" s="57" t="str">
        <f>IF(I10=0,"",IF(I10=5,"CASI CIERTO",IF(I10=4,"PROBABLE",IF(I10=3,"POSIBLE",IF(I10=2,"IMPROBABLE","RARO")))))</f>
        <v>IMPROBABLE</v>
      </c>
      <c r="K10" s="38">
        <v>3</v>
      </c>
      <c r="L10" s="57" t="str">
        <f>IF(K10=0,"",IF(K10=5,"CATASTRÓFICO",IF(K10=4,"MAYOR",IF(K10=3,"MODERADO",IF(K10=2,"MENOR","INSIGNIFICANTE")))))</f>
        <v>MODERADO</v>
      </c>
      <c r="M10" s="56">
        <f>+K10+I10</f>
        <v>5</v>
      </c>
      <c r="N10" s="57" t="str">
        <f>IF(M10=0,"",IF(M10&gt;7.9,"EXTREMO",IF(M10&gt;5.9,"ALTO",IF(M10&gt;4.9,"MEDIO",IF(M10&gt;2.9,"BAJO","MUY BAJO")))))</f>
        <v>MEDIO</v>
      </c>
      <c r="O10" s="47"/>
      <c r="P10" s="41">
        <v>1</v>
      </c>
      <c r="Q10" s="42" t="s">
        <v>197</v>
      </c>
      <c r="R10" s="37">
        <v>1</v>
      </c>
      <c r="S10" s="57" t="str">
        <f>IF(R10=0,"",IF(R10=5,"CASI CIERTO",IF(R10=4,"PROBABLE",IF(R10=3,"POSIBLE",IF(R10=2,"IMPROBABLE","RARO")))))</f>
        <v>RARO</v>
      </c>
      <c r="T10" s="61">
        <f t="shared" si="7"/>
        <v>3</v>
      </c>
      <c r="U10" s="57" t="str">
        <f>IF(T10=0,"",IF(T10=5,"CATASTRÓFICO",IF(T10=4,"MAYOR",IF(T10=3,"MODERADO",IF(T10=2,"MENOR","INSIGNIFICANTE")))))</f>
        <v>MODERADO</v>
      </c>
      <c r="V10" s="56">
        <f t="shared" si="8"/>
        <v>4</v>
      </c>
      <c r="W10" s="57" t="str">
        <f>IF(V10=0,"",IF(V10&gt;7.9,"EXTREMO",IF(V10&gt;5.9,"ALTO",IF(V10&gt;4.9,"MEDIO",IF(V10&gt;2.9,"BAJO","MUY BAJO")))))</f>
        <v>BAJO</v>
      </c>
      <c r="X10" s="43" t="s">
        <v>138</v>
      </c>
      <c r="Y10" s="43" t="s">
        <v>35</v>
      </c>
      <c r="Z10" s="44" t="s">
        <v>160</v>
      </c>
      <c r="AA10" s="44" t="s">
        <v>38</v>
      </c>
      <c r="AB10" s="44" t="s">
        <v>161</v>
      </c>
      <c r="AC10" s="44" t="s">
        <v>162</v>
      </c>
    </row>
    <row r="11" spans="2:29" s="33" customFormat="1" ht="117.75" customHeight="1" x14ac:dyDescent="0.25">
      <c r="B11" s="43">
        <v>6</v>
      </c>
      <c r="C11" s="51" t="s">
        <v>33</v>
      </c>
      <c r="D11" s="52" t="s">
        <v>28</v>
      </c>
      <c r="E11" s="52" t="s">
        <v>29</v>
      </c>
      <c r="F11" s="51" t="s">
        <v>156</v>
      </c>
      <c r="G11" s="43" t="s">
        <v>179</v>
      </c>
      <c r="H11" s="42" t="s">
        <v>181</v>
      </c>
      <c r="I11" s="36">
        <v>3</v>
      </c>
      <c r="J11" s="57" t="str">
        <f t="shared" ref="J11" si="16">IF(I11=0,"",IF(I11=5,"CASI CIERTO",IF(I11=4,"PROBABLE",IF(I11=3,"POSIBLE",IF(I11=2,"IMPROBABLE","RARO")))))</f>
        <v>POSIBLE</v>
      </c>
      <c r="K11" s="38">
        <v>4</v>
      </c>
      <c r="L11" s="57" t="str">
        <f t="shared" ref="L11" si="17">IF(K11=0,"",IF(K11=5,"CATASTRÓFICO",IF(K11=4,"MAYOR",IF(K11=3,"MODERADO",IF(K11=2,"MENOR","INSIGNIFICANTE")))))</f>
        <v>MAYOR</v>
      </c>
      <c r="M11" s="56">
        <f t="shared" ref="M11" si="18">+K11+I11</f>
        <v>7</v>
      </c>
      <c r="N11" s="57" t="str">
        <f t="shared" ref="N11" si="19">IF(M11=0,"",IF(M11&gt;7.9,"EXTREMO",IF(M11&gt;5.9,"ALTO",IF(M11&gt;4.9,"MEDIO",IF(M11&gt;2.9,"BAJO","MUY BAJO")))))</f>
        <v>ALTO</v>
      </c>
      <c r="O11" s="47"/>
      <c r="P11" s="41">
        <v>1</v>
      </c>
      <c r="Q11" s="42" t="s">
        <v>180</v>
      </c>
      <c r="R11" s="37">
        <v>2</v>
      </c>
      <c r="S11" s="57" t="str">
        <f t="shared" ref="S11" si="20">IF(R11=0,"",IF(R11=5,"CASI CIERTO",IF(R11=4,"PROBABLE",IF(R11=3,"POSIBLE",IF(R11=2,"IMPROBABLE","RARO")))))</f>
        <v>IMPROBABLE</v>
      </c>
      <c r="T11" s="61">
        <f t="shared" si="7"/>
        <v>4</v>
      </c>
      <c r="U11" s="57" t="str">
        <f t="shared" ref="U11" si="21">IF(T11=0,"",IF(T11=5,"CATASTRÓFICO",IF(T11=4,"MAYOR",IF(T11=3,"MODERADO",IF(T11=2,"MENOR","INSIGNIFICANTE")))))</f>
        <v>MAYOR</v>
      </c>
      <c r="V11" s="56">
        <f t="shared" si="8"/>
        <v>6</v>
      </c>
      <c r="W11" s="57" t="str">
        <f t="shared" ref="W11" si="22">IF(V11=0,"",IF(V11&gt;7.9,"EXTREMO",IF(V11&gt;5.9,"ALTO",IF(V11&gt;4.9,"MEDIO",IF(V11&gt;2.9,"BAJO","MUY BAJO")))))</f>
        <v>ALTO</v>
      </c>
      <c r="X11" s="43" t="s">
        <v>138</v>
      </c>
      <c r="Y11" s="43" t="s">
        <v>35</v>
      </c>
      <c r="Z11" s="43" t="s">
        <v>151</v>
      </c>
      <c r="AA11" s="43" t="s">
        <v>38</v>
      </c>
      <c r="AB11" s="48" t="s">
        <v>155</v>
      </c>
      <c r="AC11" s="42" t="s">
        <v>32</v>
      </c>
    </row>
    <row r="12" spans="2:29" s="34" customFormat="1" ht="127.5" customHeight="1" x14ac:dyDescent="0.25">
      <c r="B12" s="47">
        <v>7</v>
      </c>
      <c r="C12" s="51" t="s">
        <v>30</v>
      </c>
      <c r="D12" s="52" t="s">
        <v>170</v>
      </c>
      <c r="E12" s="52" t="s">
        <v>29</v>
      </c>
      <c r="F12" s="51" t="s">
        <v>39</v>
      </c>
      <c r="G12" s="43" t="s">
        <v>171</v>
      </c>
      <c r="H12" s="42" t="s">
        <v>177</v>
      </c>
      <c r="I12" s="50">
        <v>2</v>
      </c>
      <c r="J12" s="57" t="str">
        <f t="shared" ref="J12:J13" si="23">IF(I12=0,"",IF(I12=5,"CASI CIERTO",IF(I12=4,"PROBABLE",IF(I12=3,"POSIBLE",IF(I12=2,"IMPROBABLE","RARO")))))</f>
        <v>IMPROBABLE</v>
      </c>
      <c r="K12" s="40">
        <v>3</v>
      </c>
      <c r="L12" s="57" t="str">
        <f t="shared" ref="L12:L13" si="24">IF(K12=0,"",IF(K12=5,"CATASTRÓFICO",IF(K12=4,"MAYOR",IF(K12=3,"MODERADO",IF(K12=2,"MENOR","INSIGNIFICANTE")))))</f>
        <v>MODERADO</v>
      </c>
      <c r="M12" s="56">
        <f t="shared" ref="M12:M13" si="25">+K12+I12</f>
        <v>5</v>
      </c>
      <c r="N12" s="57" t="str">
        <f t="shared" ref="N12:N13" si="26">IF(M12=0,"",IF(M12&gt;7.9,"EXTREMO",IF(M12&gt;5.9,"ALTO",IF(M12&gt;4.9,"MEDIO",IF(M12&gt;2.9,"BAJO","MUY BAJO")))))</f>
        <v>MEDIO</v>
      </c>
      <c r="O12" s="49">
        <v>0.5</v>
      </c>
      <c r="P12" s="49">
        <v>0.5</v>
      </c>
      <c r="Q12" s="42" t="s">
        <v>174</v>
      </c>
      <c r="R12" s="37">
        <v>1</v>
      </c>
      <c r="S12" s="57" t="str">
        <f t="shared" ref="S12:S13" si="27">IF(R12=0,"",IF(R12=5,"CASI CIERTO",IF(R12=4,"PROBABLE",IF(R12=3,"POSIBLE",IF(R12=2,"IMPROBABLE","RARO")))))</f>
        <v>RARO</v>
      </c>
      <c r="T12" s="61">
        <f t="shared" si="7"/>
        <v>3</v>
      </c>
      <c r="U12" s="57" t="str">
        <f t="shared" ref="U12:U13" si="28">IF(T12=0,"",IF(T12=5,"CATASTRÓFICO",IF(T12=4,"MAYOR",IF(T12=3,"MODERADO",IF(T12=2,"MENOR","INSIGNIFICANTE")))))</f>
        <v>MODERADO</v>
      </c>
      <c r="V12" s="56">
        <f t="shared" si="8"/>
        <v>4</v>
      </c>
      <c r="W12" s="57" t="str">
        <f t="shared" ref="W12:W13" si="29">IF(V12=0,"",IF(V12&gt;7.9,"EXTREMO",IF(V12&gt;5.9,"ALTO",IF(V12&gt;4.9,"MEDIO",IF(V12&gt;2.9,"BAJO","MUY BAJO")))))</f>
        <v>BAJO</v>
      </c>
      <c r="X12" s="43" t="s">
        <v>138</v>
      </c>
      <c r="Y12" s="43" t="s">
        <v>146</v>
      </c>
      <c r="Z12" s="44" t="s">
        <v>151</v>
      </c>
      <c r="AA12" s="44" t="s">
        <v>38</v>
      </c>
      <c r="AB12" s="44" t="s">
        <v>152</v>
      </c>
      <c r="AC12" s="44" t="s">
        <v>153</v>
      </c>
    </row>
    <row r="13" spans="2:29" s="30" customFormat="1" ht="123.75" customHeight="1" x14ac:dyDescent="0.25">
      <c r="B13" s="43">
        <v>8</v>
      </c>
      <c r="C13" s="51" t="s">
        <v>30</v>
      </c>
      <c r="D13" s="52" t="s">
        <v>172</v>
      </c>
      <c r="E13" s="52" t="s">
        <v>29</v>
      </c>
      <c r="F13" s="51" t="s">
        <v>39</v>
      </c>
      <c r="G13" s="43" t="s">
        <v>173</v>
      </c>
      <c r="H13" s="42" t="s">
        <v>178</v>
      </c>
      <c r="I13" s="36">
        <v>2</v>
      </c>
      <c r="J13" s="57" t="str">
        <f t="shared" si="23"/>
        <v>IMPROBABLE</v>
      </c>
      <c r="K13" s="38">
        <v>3</v>
      </c>
      <c r="L13" s="57" t="str">
        <f t="shared" si="24"/>
        <v>MODERADO</v>
      </c>
      <c r="M13" s="56">
        <f t="shared" si="25"/>
        <v>5</v>
      </c>
      <c r="N13" s="57" t="str">
        <f t="shared" si="26"/>
        <v>MEDIO</v>
      </c>
      <c r="O13" s="41">
        <v>0.5</v>
      </c>
      <c r="P13" s="41">
        <v>0.5</v>
      </c>
      <c r="Q13" s="42" t="s">
        <v>174</v>
      </c>
      <c r="R13" s="37">
        <v>1</v>
      </c>
      <c r="S13" s="57" t="str">
        <f t="shared" si="27"/>
        <v>RARO</v>
      </c>
      <c r="T13" s="61">
        <f t="shared" si="7"/>
        <v>3</v>
      </c>
      <c r="U13" s="57" t="str">
        <f t="shared" si="28"/>
        <v>MODERADO</v>
      </c>
      <c r="V13" s="56">
        <f t="shared" si="8"/>
        <v>4</v>
      </c>
      <c r="W13" s="57" t="str">
        <f t="shared" si="29"/>
        <v>BAJO</v>
      </c>
      <c r="X13" s="43" t="s">
        <v>138</v>
      </c>
      <c r="Y13" s="43" t="s">
        <v>146</v>
      </c>
      <c r="Z13" s="44" t="s">
        <v>151</v>
      </c>
      <c r="AA13" s="44" t="s">
        <v>38</v>
      </c>
      <c r="AB13" s="44" t="s">
        <v>152</v>
      </c>
      <c r="AC13" s="44" t="s">
        <v>153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">
    <cfRule type="cellIs" dxfId="55" priority="140" operator="equal">
      <formula>5</formula>
    </cfRule>
    <cfRule type="top10" dxfId="54" priority="139" rank="4"/>
  </conditionalFormatting>
  <conditionalFormatting sqref="I7">
    <cfRule type="cellIs" dxfId="53" priority="74" operator="lessThan">
      <formula>5</formula>
    </cfRule>
    <cfRule type="cellIs" dxfId="52" priority="75" operator="equal">
      <formula>5</formula>
    </cfRule>
    <cfRule type="cellIs" dxfId="51" priority="73" operator="equal">
      <formula>5</formula>
    </cfRule>
  </conditionalFormatting>
  <conditionalFormatting sqref="I8">
    <cfRule type="cellIs" dxfId="50" priority="1124" operator="equal">
      <formula>5</formula>
    </cfRule>
    <cfRule type="top10" dxfId="49" priority="1123" rank="4"/>
  </conditionalFormatting>
  <conditionalFormatting sqref="I9">
    <cfRule type="cellIs" dxfId="48" priority="1274" operator="equal">
      <formula>5</formula>
    </cfRule>
    <cfRule type="top10" dxfId="47" priority="1273" rank="4"/>
  </conditionalFormatting>
  <conditionalFormatting sqref="I10">
    <cfRule type="top10" dxfId="46" priority="245" rank="4"/>
    <cfRule type="cellIs" dxfId="45" priority="246" operator="equal">
      <formula>5</formula>
    </cfRule>
  </conditionalFormatting>
  <conditionalFormatting sqref="I11">
    <cfRule type="cellIs" dxfId="44" priority="333" operator="equal">
      <formula>5</formula>
    </cfRule>
    <cfRule type="top10" dxfId="43" priority="332" rank="4"/>
  </conditionalFormatting>
  <conditionalFormatting sqref="I12">
    <cfRule type="top10" dxfId="42" priority="1398" rank="4"/>
    <cfRule type="cellIs" dxfId="41" priority="1399" operator="equal">
      <formula>5</formula>
    </cfRule>
  </conditionalFormatting>
  <conditionalFormatting sqref="I13">
    <cfRule type="cellIs" dxfId="40" priority="1026" operator="equal">
      <formula>5</formula>
    </cfRule>
    <cfRule type="top10" dxfId="39" priority="1025" rank="4"/>
  </conditionalFormatting>
  <conditionalFormatting sqref="K6">
    <cfRule type="top10" dxfId="38" priority="96" rank="4"/>
    <cfRule type="cellIs" dxfId="37" priority="97" operator="equal">
      <formula>5</formula>
    </cfRule>
  </conditionalFormatting>
  <conditionalFormatting sqref="K8">
    <cfRule type="cellIs" dxfId="36" priority="1120" operator="equal">
      <formula>5</formula>
    </cfRule>
    <cfRule type="top10" dxfId="35" priority="1119" rank="4"/>
  </conditionalFormatting>
  <conditionalFormatting sqref="K9">
    <cfRule type="cellIs" dxfId="34" priority="1231" operator="equal">
      <formula>5</formula>
    </cfRule>
    <cfRule type="top10" dxfId="33" priority="1230" rank="4"/>
  </conditionalFormatting>
  <conditionalFormatting sqref="K10">
    <cfRule type="top10" dxfId="32" priority="202" rank="4"/>
    <cfRule type="cellIs" dxfId="31" priority="203" operator="equal">
      <formula>5</formula>
    </cfRule>
  </conditionalFormatting>
  <conditionalFormatting sqref="K11">
    <cfRule type="top10" dxfId="30" priority="330" rank="4"/>
    <cfRule type="cellIs" dxfId="29" priority="331" operator="equal">
      <formula>5</formula>
    </cfRule>
  </conditionalFormatting>
  <conditionalFormatting sqref="K12">
    <cfRule type="cellIs" dxfId="28" priority="1397" operator="equal">
      <formula>5</formula>
    </cfRule>
    <cfRule type="top10" dxfId="27" priority="1396" rank="4"/>
  </conditionalFormatting>
  <conditionalFormatting sqref="K13">
    <cfRule type="cellIs" dxfId="26" priority="1022" operator="equal">
      <formula>5</formula>
    </cfRule>
    <cfRule type="top10" dxfId="25" priority="1021" rank="4"/>
  </conditionalFormatting>
  <conditionalFormatting sqref="M6:M13 V6:V13 K7">
    <cfRule type="cellIs" dxfId="24" priority="79" operator="equal">
      <formula>5</formula>
    </cfRule>
    <cfRule type="cellIs" dxfId="23" priority="78" operator="greaterThanOrEqual">
      <formula>0</formula>
    </cfRule>
    <cfRule type="cellIs" dxfId="22" priority="80" operator="equal">
      <formula>5</formula>
    </cfRule>
  </conditionalFormatting>
  <conditionalFormatting sqref="M6:M13">
    <cfRule type="cellIs" dxfId="21" priority="71" operator="greaterThan">
      <formula>0</formula>
    </cfRule>
    <cfRule type="cellIs" dxfId="20" priority="70" operator="greaterThan">
      <formula>0</formula>
    </cfRule>
  </conditionalFormatting>
  <conditionalFormatting sqref="R6:R9">
    <cfRule type="cellIs" dxfId="19" priority="14" operator="equal">
      <formula>5</formula>
    </cfRule>
    <cfRule type="cellIs" dxfId="18" priority="15" operator="lessThan">
      <formula>5</formula>
    </cfRule>
    <cfRule type="cellIs" dxfId="17" priority="16" operator="equal">
      <formula>5</formula>
    </cfRule>
  </conditionalFormatting>
  <conditionalFormatting sqref="R10:R13 I6 K6 I8:I13 K8:K13">
    <cfRule type="cellIs" dxfId="16" priority="81" operator="lessThan">
      <formula>5</formula>
    </cfRule>
    <cfRule type="cellIs" dxfId="15" priority="82" operator="equal">
      <formula>5</formula>
    </cfRule>
  </conditionalFormatting>
  <conditionalFormatting sqref="R10:R13">
    <cfRule type="cellIs" dxfId="14" priority="22" operator="equal">
      <formula>5</formula>
    </cfRule>
    <cfRule type="cellIs" dxfId="13" priority="19" operator="lessThan">
      <formula>5</formula>
    </cfRule>
    <cfRule type="top10" dxfId="12" priority="21" rank="4"/>
    <cfRule type="cellIs" dxfId="11" priority="20" operator="equal">
      <formula>5</formula>
    </cfRule>
  </conditionalFormatting>
  <conditionalFormatting sqref="R11">
    <cfRule type="cellIs" dxfId="10" priority="24" operator="equal">
      <formula>5</formula>
    </cfRule>
    <cfRule type="top10" dxfId="9" priority="23" rank="4"/>
  </conditionalFormatting>
  <conditionalFormatting sqref="R12">
    <cfRule type="cellIs" dxfId="8" priority="32" operator="equal">
      <formula>5</formula>
    </cfRule>
    <cfRule type="top10" dxfId="7" priority="31" rank="4"/>
  </conditionalFormatting>
  <conditionalFormatting sqref="R13">
    <cfRule type="cellIs" dxfId="6" priority="26" operator="equal">
      <formula>5</formula>
    </cfRule>
    <cfRule type="top10" dxfId="5" priority="25" rank="4"/>
  </conditionalFormatting>
  <conditionalFormatting sqref="T6:T13">
    <cfRule type="cellIs" dxfId="4" priority="2" operator="lessThan">
      <formula>5</formula>
    </cfRule>
    <cfRule type="cellIs" dxfId="3" priority="3" operator="equal">
      <formula>5</formula>
    </cfRule>
    <cfRule type="cellIs" dxfId="2" priority="1" operator="equal">
      <formula>5</formula>
    </cfRule>
  </conditionalFormatting>
  <conditionalFormatting sqref="V6:V13">
    <cfRule type="cellIs" dxfId="1" priority="34" operator="greaterThan">
      <formula>0</formula>
    </cfRule>
    <cfRule type="cellIs" dxfId="0" priority="33" operator="greaterThan">
      <formula>0</formula>
    </cfRule>
  </conditionalFormatting>
  <printOptions horizontalCentered="1" verticalCentered="1"/>
  <pageMargins left="0.25" right="0.25" top="0.75" bottom="0.75" header="0.3" footer="0.3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41</v>
      </c>
    </row>
    <row r="2" spans="1:25" s="9" customFormat="1" x14ac:dyDescent="0.2"/>
    <row r="3" spans="1:25" s="9" customFormat="1" x14ac:dyDescent="0.2">
      <c r="B3" s="10" t="s">
        <v>42</v>
      </c>
      <c r="C3" s="91" t="s">
        <v>43</v>
      </c>
      <c r="D3" s="91"/>
      <c r="F3" s="10" t="s">
        <v>44</v>
      </c>
      <c r="G3" s="11" t="s">
        <v>45</v>
      </c>
      <c r="H3" s="11" t="s">
        <v>46</v>
      </c>
      <c r="I3" s="91" t="s">
        <v>47</v>
      </c>
      <c r="J3" s="91"/>
      <c r="K3" s="91"/>
      <c r="L3" s="91"/>
      <c r="N3" s="10" t="s">
        <v>48</v>
      </c>
      <c r="O3" s="91" t="s">
        <v>43</v>
      </c>
      <c r="P3" s="91"/>
      <c r="Q3" s="91"/>
    </row>
    <row r="4" spans="1:25" s="9" customFormat="1" ht="53.45" customHeight="1" x14ac:dyDescent="0.2">
      <c r="B4" s="12" t="s">
        <v>30</v>
      </c>
      <c r="C4" s="77" t="s">
        <v>49</v>
      </c>
      <c r="D4" s="78"/>
      <c r="F4" s="84" t="s">
        <v>50</v>
      </c>
      <c r="G4" s="84" t="s">
        <v>51</v>
      </c>
      <c r="H4" s="86" t="s">
        <v>52</v>
      </c>
      <c r="I4" s="94" t="s">
        <v>53</v>
      </c>
      <c r="J4" s="95"/>
      <c r="K4" s="95"/>
      <c r="L4" s="96"/>
      <c r="N4" s="13" t="s">
        <v>54</v>
      </c>
      <c r="O4" s="77" t="s">
        <v>55</v>
      </c>
      <c r="P4" s="78"/>
      <c r="Q4" s="78"/>
    </row>
    <row r="5" spans="1:25" s="9" customFormat="1" ht="53.45" customHeight="1" x14ac:dyDescent="0.2">
      <c r="B5" s="12" t="s">
        <v>33</v>
      </c>
      <c r="C5" s="77" t="s">
        <v>56</v>
      </c>
      <c r="D5" s="77"/>
      <c r="F5" s="92"/>
      <c r="G5" s="92"/>
      <c r="H5" s="93"/>
      <c r="I5" s="97"/>
      <c r="J5" s="98"/>
      <c r="K5" s="98"/>
      <c r="L5" s="99"/>
      <c r="N5" s="13" t="s">
        <v>57</v>
      </c>
      <c r="O5" s="77" t="s">
        <v>58</v>
      </c>
      <c r="P5" s="78"/>
      <c r="Q5" s="78"/>
    </row>
    <row r="6" spans="1:25" s="9" customFormat="1" ht="60" customHeight="1" x14ac:dyDescent="0.2">
      <c r="F6" s="85"/>
      <c r="G6" s="85"/>
      <c r="H6" s="87"/>
      <c r="I6" s="100"/>
      <c r="J6" s="101"/>
      <c r="K6" s="101"/>
      <c r="L6" s="102"/>
      <c r="N6" s="13" t="s">
        <v>59</v>
      </c>
      <c r="O6" s="77" t="s">
        <v>60</v>
      </c>
      <c r="P6" s="78"/>
      <c r="Q6" s="78"/>
    </row>
    <row r="7" spans="1:25" s="9" customFormat="1" ht="79.5" customHeight="1" x14ac:dyDescent="0.2">
      <c r="B7" s="10" t="s">
        <v>61</v>
      </c>
      <c r="C7" s="91" t="s">
        <v>43</v>
      </c>
      <c r="D7" s="91"/>
      <c r="F7" s="14" t="s">
        <v>62</v>
      </c>
      <c r="G7" s="15" t="s">
        <v>52</v>
      </c>
      <c r="H7" s="15" t="s">
        <v>63</v>
      </c>
      <c r="I7" s="76" t="s">
        <v>64</v>
      </c>
      <c r="J7" s="76"/>
      <c r="K7" s="76"/>
      <c r="L7" s="76"/>
      <c r="N7" s="16" t="s">
        <v>65</v>
      </c>
      <c r="O7" s="77" t="s">
        <v>66</v>
      </c>
      <c r="P7" s="78"/>
      <c r="Q7" s="78"/>
    </row>
    <row r="8" spans="1:25" s="9" customFormat="1" ht="33.75" x14ac:dyDescent="0.2">
      <c r="B8" s="17" t="s">
        <v>67</v>
      </c>
      <c r="C8" s="89" t="s">
        <v>68</v>
      </c>
      <c r="D8" s="90"/>
      <c r="F8" s="14" t="s">
        <v>31</v>
      </c>
      <c r="G8" s="15" t="s">
        <v>69</v>
      </c>
      <c r="H8" s="14" t="s">
        <v>70</v>
      </c>
      <c r="I8" s="76" t="s">
        <v>71</v>
      </c>
      <c r="J8" s="76"/>
      <c r="K8" s="76"/>
      <c r="L8" s="76"/>
      <c r="N8" s="16" t="s">
        <v>72</v>
      </c>
      <c r="O8" s="77" t="s">
        <v>73</v>
      </c>
      <c r="P8" s="78"/>
      <c r="Q8" s="78"/>
    </row>
    <row r="9" spans="1:25" s="9" customFormat="1" ht="52.15" customHeight="1" x14ac:dyDescent="0.2">
      <c r="B9" s="17" t="s">
        <v>28</v>
      </c>
      <c r="C9" s="82" t="s">
        <v>74</v>
      </c>
      <c r="D9" s="83"/>
      <c r="F9" s="84" t="s">
        <v>29</v>
      </c>
      <c r="G9" s="84" t="s">
        <v>70</v>
      </c>
      <c r="H9" s="86" t="s">
        <v>75</v>
      </c>
      <c r="I9" s="77" t="s">
        <v>76</v>
      </c>
      <c r="J9" s="77"/>
      <c r="K9" s="77"/>
      <c r="L9" s="77"/>
      <c r="N9" s="16" t="s">
        <v>77</v>
      </c>
      <c r="O9" s="77" t="s">
        <v>78</v>
      </c>
      <c r="P9" s="78"/>
      <c r="Q9" s="78"/>
    </row>
    <row r="10" spans="1:25" s="9" customFormat="1" ht="22.9" customHeight="1" x14ac:dyDescent="0.2">
      <c r="F10" s="85"/>
      <c r="G10" s="85"/>
      <c r="H10" s="87"/>
      <c r="I10" s="77"/>
      <c r="J10" s="77"/>
      <c r="K10" s="77"/>
      <c r="L10" s="77"/>
      <c r="N10" s="76" t="s">
        <v>79</v>
      </c>
      <c r="O10" s="77" t="s">
        <v>80</v>
      </c>
      <c r="P10" s="77"/>
      <c r="Q10" s="77"/>
    </row>
    <row r="11" spans="1:25" s="9" customFormat="1" ht="39" customHeight="1" x14ac:dyDescent="0.2">
      <c r="N11" s="76"/>
      <c r="O11" s="77"/>
      <c r="P11" s="77"/>
      <c r="Q11" s="77"/>
    </row>
    <row r="12" spans="1:25" s="9" customFormat="1" ht="52.9" customHeight="1" x14ac:dyDescent="0.2">
      <c r="H12" s="18"/>
      <c r="I12" s="18"/>
      <c r="N12" s="16" t="s">
        <v>81</v>
      </c>
      <c r="O12" s="77" t="s">
        <v>82</v>
      </c>
      <c r="P12" s="77"/>
      <c r="Q12" s="77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88" t="s">
        <v>83</v>
      </c>
      <c r="D14" s="88"/>
      <c r="F14" s="75" t="s">
        <v>84</v>
      </c>
      <c r="G14" s="75"/>
      <c r="H14" s="75"/>
      <c r="I14" s="75"/>
      <c r="J14" s="75"/>
      <c r="K14" s="75"/>
      <c r="L14" s="75"/>
      <c r="O14" s="79" t="s">
        <v>85</v>
      </c>
      <c r="P14" s="80"/>
      <c r="Q14" s="80"/>
      <c r="R14" s="80"/>
      <c r="S14" s="80"/>
      <c r="T14" s="80"/>
      <c r="U14" s="81"/>
      <c r="X14" s="71" t="s">
        <v>86</v>
      </c>
      <c r="Y14" s="72"/>
    </row>
    <row r="15" spans="1:25" s="9" customFormat="1" ht="63" customHeight="1" x14ac:dyDescent="0.2">
      <c r="C15" s="19" t="s">
        <v>87</v>
      </c>
      <c r="D15" s="19" t="s">
        <v>88</v>
      </c>
      <c r="F15" s="79" t="s">
        <v>85</v>
      </c>
      <c r="G15" s="80"/>
      <c r="H15" s="80"/>
      <c r="I15" s="80"/>
      <c r="J15" s="80"/>
      <c r="K15" s="80"/>
      <c r="L15" s="81"/>
      <c r="N15" s="20"/>
      <c r="O15" s="74" t="s">
        <v>89</v>
      </c>
      <c r="P15" s="74"/>
      <c r="Q15" s="15" t="s">
        <v>37</v>
      </c>
      <c r="R15" s="15" t="s">
        <v>34</v>
      </c>
      <c r="S15" s="15" t="s">
        <v>40</v>
      </c>
      <c r="T15" s="15" t="s">
        <v>36</v>
      </c>
      <c r="U15" s="15" t="s">
        <v>90</v>
      </c>
      <c r="X15" s="21" t="s">
        <v>91</v>
      </c>
      <c r="Y15" s="19" t="s">
        <v>87</v>
      </c>
    </row>
    <row r="16" spans="1:25" s="9" customFormat="1" ht="51.75" customHeight="1" x14ac:dyDescent="0.2">
      <c r="B16" s="73" t="s">
        <v>92</v>
      </c>
      <c r="C16" s="22" t="s">
        <v>93</v>
      </c>
      <c r="D16" s="14">
        <v>1</v>
      </c>
      <c r="E16" s="18"/>
      <c r="F16" s="74" t="s">
        <v>89</v>
      </c>
      <c r="G16" s="74"/>
      <c r="H16" s="15" t="s">
        <v>37</v>
      </c>
      <c r="I16" s="15" t="s">
        <v>34</v>
      </c>
      <c r="J16" s="15" t="s">
        <v>40</v>
      </c>
      <c r="K16" s="15" t="s">
        <v>36</v>
      </c>
      <c r="L16" s="15" t="s">
        <v>90</v>
      </c>
      <c r="O16" s="74" t="s">
        <v>94</v>
      </c>
      <c r="P16" s="74"/>
      <c r="Q16" s="15" t="s">
        <v>95</v>
      </c>
      <c r="R16" s="15" t="s">
        <v>96</v>
      </c>
      <c r="S16" s="15" t="s">
        <v>97</v>
      </c>
      <c r="T16" s="15" t="s">
        <v>98</v>
      </c>
      <c r="U16" s="15" t="s">
        <v>99</v>
      </c>
      <c r="X16" s="23" t="s">
        <v>100</v>
      </c>
      <c r="Y16" s="15" t="s">
        <v>101</v>
      </c>
    </row>
    <row r="17" spans="2:25" s="9" customFormat="1" ht="67.5" x14ac:dyDescent="0.2">
      <c r="B17" s="73"/>
      <c r="C17" s="22" t="s">
        <v>102</v>
      </c>
      <c r="D17" s="14">
        <v>2</v>
      </c>
      <c r="E17" s="18"/>
      <c r="F17" s="74" t="s">
        <v>94</v>
      </c>
      <c r="G17" s="74"/>
      <c r="H17" s="15" t="s">
        <v>95</v>
      </c>
      <c r="I17" s="15" t="s">
        <v>96</v>
      </c>
      <c r="J17" s="15" t="s">
        <v>97</v>
      </c>
      <c r="K17" s="15" t="s">
        <v>98</v>
      </c>
      <c r="L17" s="15" t="s">
        <v>99</v>
      </c>
      <c r="O17" s="75" t="s">
        <v>87</v>
      </c>
      <c r="P17" s="75" t="s">
        <v>103</v>
      </c>
      <c r="Q17" s="19" t="s">
        <v>104</v>
      </c>
      <c r="R17" s="19" t="s">
        <v>105</v>
      </c>
      <c r="S17" s="19" t="s">
        <v>106</v>
      </c>
      <c r="T17" s="19" t="s">
        <v>107</v>
      </c>
      <c r="U17" s="19" t="s">
        <v>108</v>
      </c>
      <c r="X17" s="24" t="s">
        <v>109</v>
      </c>
      <c r="Y17" s="15" t="s">
        <v>110</v>
      </c>
    </row>
    <row r="18" spans="2:25" s="9" customFormat="1" ht="22.5" x14ac:dyDescent="0.2">
      <c r="B18" s="73"/>
      <c r="C18" s="22" t="s">
        <v>111</v>
      </c>
      <c r="D18" s="14">
        <v>3</v>
      </c>
      <c r="E18" s="18"/>
      <c r="F18" s="75" t="s">
        <v>87</v>
      </c>
      <c r="G18" s="75" t="s">
        <v>103</v>
      </c>
      <c r="H18" s="19" t="s">
        <v>104</v>
      </c>
      <c r="I18" s="19" t="s">
        <v>105</v>
      </c>
      <c r="J18" s="19" t="s">
        <v>106</v>
      </c>
      <c r="K18" s="19" t="s">
        <v>107</v>
      </c>
      <c r="L18" s="19" t="s">
        <v>108</v>
      </c>
      <c r="O18" s="75"/>
      <c r="P18" s="75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112</v>
      </c>
    </row>
    <row r="19" spans="2:25" s="9" customFormat="1" ht="51.75" customHeight="1" x14ac:dyDescent="0.2">
      <c r="B19" s="73"/>
      <c r="C19" s="22" t="s">
        <v>113</v>
      </c>
      <c r="D19" s="14">
        <v>4</v>
      </c>
      <c r="E19" s="18"/>
      <c r="F19" s="75"/>
      <c r="G19" s="75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73" t="s">
        <v>92</v>
      </c>
      <c r="O19" s="22" t="s">
        <v>93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114</v>
      </c>
      <c r="Y19" s="15" t="s">
        <v>115</v>
      </c>
    </row>
    <row r="20" spans="2:25" s="9" customFormat="1" ht="33.75" x14ac:dyDescent="0.2">
      <c r="B20" s="73"/>
      <c r="C20" s="22" t="s">
        <v>116</v>
      </c>
      <c r="D20" s="14">
        <v>5</v>
      </c>
      <c r="E20" s="18"/>
      <c r="F20" s="18"/>
      <c r="G20" s="18"/>
      <c r="H20" s="18"/>
      <c r="I20" s="18"/>
      <c r="J20" s="18"/>
      <c r="K20" s="18"/>
      <c r="N20" s="73"/>
      <c r="O20" s="22" t="s">
        <v>102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73"/>
      <c r="O21" s="22" t="s">
        <v>111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117</v>
      </c>
      <c r="Y21" s="27" t="s">
        <v>118</v>
      </c>
    </row>
    <row r="22" spans="2:25" s="9" customFormat="1" ht="22.5" x14ac:dyDescent="0.2">
      <c r="B22" s="9" t="s">
        <v>119</v>
      </c>
      <c r="N22" s="73"/>
      <c r="O22" s="22" t="s">
        <v>113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120</v>
      </c>
      <c r="Y22" s="9" t="s">
        <v>121</v>
      </c>
    </row>
    <row r="23" spans="2:25" s="9" customFormat="1" ht="33.75" x14ac:dyDescent="0.2">
      <c r="N23" s="73"/>
      <c r="O23" s="22" t="s">
        <v>116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122</v>
      </c>
      <c r="Y23" s="9" t="s">
        <v>35</v>
      </c>
    </row>
    <row r="24" spans="2:25" s="9" customFormat="1" x14ac:dyDescent="0.2">
      <c r="X24" s="9" t="s">
        <v>123</v>
      </c>
    </row>
    <row r="26" spans="2:25" hidden="1" x14ac:dyDescent="0.2">
      <c r="C26" s="8" t="s">
        <v>124</v>
      </c>
      <c r="D26" s="8" t="s">
        <v>19</v>
      </c>
      <c r="F26" s="8" t="s">
        <v>1</v>
      </c>
      <c r="G26" s="8" t="s">
        <v>0</v>
      </c>
      <c r="H26" s="8" t="s">
        <v>125</v>
      </c>
    </row>
    <row r="27" spans="2:25" hidden="1" x14ac:dyDescent="0.2">
      <c r="C27" s="8" t="s">
        <v>30</v>
      </c>
      <c r="D27" s="8" t="s">
        <v>67</v>
      </c>
      <c r="F27" s="8" t="s">
        <v>126</v>
      </c>
      <c r="G27" s="8" t="s">
        <v>127</v>
      </c>
      <c r="H27" s="8" t="s">
        <v>121</v>
      </c>
      <c r="P27" s="28"/>
      <c r="Q27" s="28"/>
      <c r="R27" s="28"/>
      <c r="S27" s="28"/>
      <c r="T27" s="28"/>
    </row>
    <row r="28" spans="2:25" hidden="1" x14ac:dyDescent="0.2">
      <c r="C28" s="8" t="s">
        <v>33</v>
      </c>
      <c r="D28" s="8" t="s">
        <v>28</v>
      </c>
      <c r="F28" s="8" t="s">
        <v>128</v>
      </c>
      <c r="G28" s="8" t="s">
        <v>129</v>
      </c>
      <c r="H28" s="8" t="s">
        <v>35</v>
      </c>
      <c r="P28" s="28"/>
      <c r="Q28" s="28"/>
      <c r="R28" s="28"/>
      <c r="S28" s="28"/>
      <c r="T28" s="28"/>
    </row>
    <row r="29" spans="2:25" hidden="1" x14ac:dyDescent="0.2">
      <c r="F29" s="8" t="s">
        <v>130</v>
      </c>
      <c r="G29" s="8" t="s">
        <v>131</v>
      </c>
      <c r="P29" s="28"/>
      <c r="Q29" s="28"/>
      <c r="R29" s="28"/>
      <c r="S29" s="28"/>
      <c r="T29" s="28"/>
    </row>
    <row r="30" spans="2:25" hidden="1" x14ac:dyDescent="0.2">
      <c r="F30" s="8" t="s">
        <v>132</v>
      </c>
      <c r="G30" s="8" t="s">
        <v>133</v>
      </c>
      <c r="P30" s="28"/>
      <c r="Q30" s="28"/>
      <c r="R30" s="28"/>
      <c r="S30" s="28"/>
      <c r="T30" s="28"/>
    </row>
    <row r="31" spans="2:25" hidden="1" x14ac:dyDescent="0.2">
      <c r="F31" s="8" t="s">
        <v>134</v>
      </c>
      <c r="G31" s="8" t="s">
        <v>135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2" ma:contentTypeDescription="Create a new document." ma:contentTypeScope="" ma:versionID="24865a79b3f6ee58fba6a03d3dec7436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708b15bac48dc598f4e8330b886c9c28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Props1.xml><?xml version="1.0" encoding="utf-8"?>
<ds:datastoreItem xmlns:ds="http://schemas.openxmlformats.org/officeDocument/2006/customXml" ds:itemID="{65A80751-0FA4-4637-BF77-7F5825E91E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A78E68-0952-422A-9886-6B8A2D8DE8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B52AFD-A162-432D-A5A2-E084D20B1C69}">
  <ds:schemaRefs>
    <ds:schemaRef ds:uri="http://purl.org/dc/dcmitype/"/>
    <ds:schemaRef ds:uri="http://schemas.microsoft.com/office/2006/documentManagement/types"/>
    <ds:schemaRef ds:uri="081e2764-7ef5-4c2a-91f7-bb98041b154e"/>
    <ds:schemaRef ds:uri="http://www.w3.org/XML/1998/namespace"/>
    <ds:schemaRef ds:uri="ee0d5f90-3b8d-44cf-84a5-643e218d367b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Carolina Forero Hernandez</cp:lastModifiedBy>
  <cp:lastPrinted>2025-09-30T21:18:51Z</cp:lastPrinted>
  <dcterms:created xsi:type="dcterms:W3CDTF">2011-10-26T13:45:21Z</dcterms:created>
  <dcterms:modified xsi:type="dcterms:W3CDTF">2025-11-21T20:06:29Z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