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nyela\Desktop\colegio -LEANDRO\1-OBRA MCA\"/>
    </mc:Choice>
  </mc:AlternateContent>
  <xr:revisionPtr revIDLastSave="0" documentId="8_{EC01205C-F689-42C0-B819-2E7551D9F8B2}" xr6:coauthVersionLast="47" xr6:coauthVersionMax="47" xr10:uidLastSave="{00000000-0000-0000-0000-000000000000}"/>
  <bookViews>
    <workbookView xWindow="-120" yWindow="-120" windowWidth="20730" windowHeight="11040" xr2:uid="{51BAE03C-1A1B-43C8-87F6-10360DF0794A}"/>
  </bookViews>
  <sheets>
    <sheet name="Hoja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75" i="1" l="1"/>
  <c r="J9" i="1"/>
  <c r="J10" i="1"/>
  <c r="J11" i="1"/>
  <c r="J12" i="1"/>
  <c r="J13" i="1"/>
  <c r="J14" i="1"/>
  <c r="J15" i="1"/>
  <c r="J16" i="1"/>
  <c r="J17" i="1"/>
  <c r="J18" i="1"/>
  <c r="J19" i="1"/>
  <c r="J22" i="1"/>
  <c r="J23" i="1"/>
  <c r="J24" i="1"/>
  <c r="J25" i="1"/>
  <c r="J26" i="1"/>
  <c r="J27" i="1"/>
  <c r="J28" i="1"/>
  <c r="J31" i="1"/>
  <c r="J34" i="1"/>
  <c r="J35" i="1"/>
  <c r="J38" i="1"/>
  <c r="J39" i="1"/>
  <c r="J40" i="1"/>
  <c r="J41" i="1"/>
  <c r="J44" i="1"/>
  <c r="J45" i="1"/>
  <c r="J46" i="1"/>
  <c r="J47" i="1"/>
  <c r="J48" i="1"/>
  <c r="J49" i="1"/>
  <c r="J50" i="1"/>
  <c r="J51" i="1"/>
  <c r="J52" i="1"/>
  <c r="J55" i="1"/>
  <c r="J56" i="1"/>
  <c r="J57" i="1"/>
  <c r="J60" i="1"/>
  <c r="J61" i="1"/>
  <c r="J62" i="1"/>
  <c r="J63" i="1"/>
  <c r="J64" i="1"/>
  <c r="J67" i="1"/>
  <c r="J68" i="1"/>
  <c r="J69" i="1"/>
  <c r="J8" i="1"/>
  <c r="H75" i="1"/>
  <c r="F75" i="1"/>
  <c r="E69" i="1"/>
  <c r="D69" i="1"/>
  <c r="C69" i="1"/>
  <c r="E68" i="1"/>
  <c r="G68" i="1" s="1"/>
  <c r="D68" i="1"/>
  <c r="C68" i="1"/>
  <c r="E67" i="1"/>
  <c r="D67" i="1"/>
  <c r="C67" i="1"/>
  <c r="C66" i="1"/>
  <c r="E64" i="1"/>
  <c r="D64" i="1"/>
  <c r="C64" i="1"/>
  <c r="E63" i="1"/>
  <c r="D63" i="1"/>
  <c r="C63" i="1"/>
  <c r="E62" i="1"/>
  <c r="D62" i="1"/>
  <c r="C62" i="1"/>
  <c r="E61" i="1"/>
  <c r="D61" i="1"/>
  <c r="C61" i="1"/>
  <c r="E60" i="1"/>
  <c r="C59" i="1"/>
  <c r="E57" i="1"/>
  <c r="I57" i="1" s="1"/>
  <c r="E56" i="1"/>
  <c r="G56" i="1" s="1"/>
  <c r="E55" i="1"/>
  <c r="G55" i="1" s="1"/>
  <c r="C54" i="1"/>
  <c r="E52" i="1"/>
  <c r="I52" i="1" s="1"/>
  <c r="D52" i="1"/>
  <c r="C52" i="1"/>
  <c r="E51" i="1"/>
  <c r="I51" i="1" s="1"/>
  <c r="D51" i="1"/>
  <c r="C51" i="1"/>
  <c r="E50" i="1"/>
  <c r="I50" i="1" s="1"/>
  <c r="D50" i="1"/>
  <c r="C50" i="1"/>
  <c r="E49" i="1"/>
  <c r="I49" i="1" s="1"/>
  <c r="D49" i="1"/>
  <c r="C49" i="1"/>
  <c r="E48" i="1"/>
  <c r="I48" i="1" s="1"/>
  <c r="D48" i="1"/>
  <c r="C48" i="1"/>
  <c r="E47" i="1"/>
  <c r="I47" i="1" s="1"/>
  <c r="D47" i="1"/>
  <c r="C47" i="1"/>
  <c r="E46" i="1"/>
  <c r="I46" i="1" s="1"/>
  <c r="D46" i="1"/>
  <c r="C46" i="1"/>
  <c r="E45" i="1"/>
  <c r="I45" i="1" s="1"/>
  <c r="D45" i="1"/>
  <c r="C45" i="1"/>
  <c r="E44" i="1"/>
  <c r="I44" i="1" s="1"/>
  <c r="D44" i="1"/>
  <c r="C44" i="1"/>
  <c r="C43" i="1"/>
  <c r="K42" i="1"/>
  <c r="E41" i="1"/>
  <c r="I41" i="1" s="1"/>
  <c r="D41" i="1"/>
  <c r="C41" i="1"/>
  <c r="E40" i="1"/>
  <c r="I40" i="1" s="1"/>
  <c r="D40" i="1"/>
  <c r="C40" i="1"/>
  <c r="E39" i="1"/>
  <c r="I39" i="1" s="1"/>
  <c r="D39" i="1"/>
  <c r="C39" i="1"/>
  <c r="E38" i="1"/>
  <c r="I38" i="1" s="1"/>
  <c r="D38" i="1"/>
  <c r="C38" i="1"/>
  <c r="C37" i="1"/>
  <c r="E35" i="1"/>
  <c r="I35" i="1" s="1"/>
  <c r="D35" i="1"/>
  <c r="C35" i="1"/>
  <c r="E34" i="1"/>
  <c r="I34" i="1" s="1"/>
  <c r="D34" i="1"/>
  <c r="C34" i="1"/>
  <c r="E31" i="1"/>
  <c r="G31" i="1" s="1"/>
  <c r="E28" i="1"/>
  <c r="I28" i="1" s="1"/>
  <c r="D28" i="1"/>
  <c r="C28" i="1"/>
  <c r="E27" i="1"/>
  <c r="I27" i="1" s="1"/>
  <c r="D27" i="1"/>
  <c r="C27" i="1"/>
  <c r="E26" i="1"/>
  <c r="I26" i="1" s="1"/>
  <c r="D26" i="1"/>
  <c r="C26" i="1"/>
  <c r="E25" i="1"/>
  <c r="I25" i="1" s="1"/>
  <c r="E24" i="1"/>
  <c r="G24" i="1" s="1"/>
  <c r="E23" i="1"/>
  <c r="E22" i="1"/>
  <c r="C21" i="1"/>
  <c r="E19" i="1"/>
  <c r="D19" i="1"/>
  <c r="C19" i="1"/>
  <c r="B19" i="1"/>
  <c r="E18" i="1"/>
  <c r="D18" i="1"/>
  <c r="C18" i="1"/>
  <c r="B18" i="1"/>
  <c r="E17" i="1"/>
  <c r="G17" i="1" s="1"/>
  <c r="D17" i="1"/>
  <c r="C17" i="1"/>
  <c r="B17" i="1"/>
  <c r="E16" i="1"/>
  <c r="G16" i="1" s="1"/>
  <c r="D16" i="1"/>
  <c r="C16" i="1"/>
  <c r="B16" i="1"/>
  <c r="E15" i="1"/>
  <c r="I15" i="1" s="1"/>
  <c r="D15" i="1"/>
  <c r="C15" i="1"/>
  <c r="B15" i="1"/>
  <c r="E14" i="1"/>
  <c r="I14" i="1" s="1"/>
  <c r="D14" i="1"/>
  <c r="C14" i="1"/>
  <c r="B14" i="1"/>
  <c r="E13" i="1"/>
  <c r="D13" i="1"/>
  <c r="C13" i="1"/>
  <c r="B13" i="1"/>
  <c r="E12" i="1"/>
  <c r="D12" i="1"/>
  <c r="C12" i="1"/>
  <c r="B12" i="1"/>
  <c r="E11" i="1"/>
  <c r="D11" i="1"/>
  <c r="C11" i="1"/>
  <c r="E10" i="1"/>
  <c r="D10" i="1"/>
  <c r="C10" i="1"/>
  <c r="E9" i="1"/>
  <c r="D9" i="1"/>
  <c r="C9" i="1"/>
  <c r="E8" i="1"/>
  <c r="D8" i="1"/>
  <c r="C8" i="1"/>
  <c r="C7" i="1"/>
  <c r="G40" i="1" l="1"/>
  <c r="K40" i="1" s="1"/>
  <c r="I17" i="1"/>
  <c r="K17" i="1" s="1"/>
  <c r="G48" i="1"/>
  <c r="G51" i="1"/>
  <c r="K51" i="1" s="1"/>
  <c r="I16" i="1"/>
  <c r="K16" i="1" s="1"/>
  <c r="G49" i="1"/>
  <c r="K49" i="1" s="1"/>
  <c r="G45" i="1"/>
  <c r="K45" i="1" s="1"/>
  <c r="I24" i="1"/>
  <c r="K24" i="1" s="1"/>
  <c r="G39" i="1"/>
  <c r="K39" i="1" s="1"/>
  <c r="G38" i="1"/>
  <c r="K38" i="1" s="1"/>
  <c r="G44" i="1"/>
  <c r="K44" i="1" s="1"/>
  <c r="G47" i="1"/>
  <c r="K47" i="1" s="1"/>
  <c r="I56" i="1"/>
  <c r="K56" i="1" s="1"/>
  <c r="I31" i="1"/>
  <c r="K31" i="1" s="1"/>
  <c r="G52" i="1"/>
  <c r="K52" i="1" s="1"/>
  <c r="G41" i="1"/>
  <c r="K41" i="1" s="1"/>
  <c r="G18" i="1"/>
  <c r="G50" i="1"/>
  <c r="K50" i="1" s="1"/>
  <c r="G14" i="1"/>
  <c r="K14" i="1" s="1"/>
  <c r="I18" i="1"/>
  <c r="G46" i="1"/>
  <c r="I37" i="1"/>
  <c r="I43" i="1"/>
  <c r="G8" i="1"/>
  <c r="I8" i="1"/>
  <c r="G11" i="1"/>
  <c r="I11" i="1"/>
  <c r="G23" i="1"/>
  <c r="I23" i="1"/>
  <c r="I9" i="1"/>
  <c r="G9" i="1"/>
  <c r="G10" i="1"/>
  <c r="I10" i="1"/>
  <c r="G30" i="1"/>
  <c r="I33" i="1"/>
  <c r="G19" i="1"/>
  <c r="I19" i="1"/>
  <c r="K48" i="1"/>
  <c r="G67" i="1"/>
  <c r="G69" i="1"/>
  <c r="G12" i="1"/>
  <c r="I55" i="1"/>
  <c r="K55" i="1" s="1"/>
  <c r="G60" i="1"/>
  <c r="G61" i="1"/>
  <c r="G62" i="1"/>
  <c r="G63" i="1"/>
  <c r="G64" i="1"/>
  <c r="I67" i="1"/>
  <c r="I68" i="1"/>
  <c r="K68" i="1" s="1"/>
  <c r="I69" i="1"/>
  <c r="I12" i="1"/>
  <c r="G13" i="1"/>
  <c r="G22" i="1"/>
  <c r="I60" i="1"/>
  <c r="I61" i="1"/>
  <c r="I62" i="1"/>
  <c r="I63" i="1"/>
  <c r="I64" i="1"/>
  <c r="I13" i="1"/>
  <c r="I22" i="1"/>
  <c r="G15" i="1"/>
  <c r="K15" i="1" s="1"/>
  <c r="G25" i="1"/>
  <c r="K25" i="1" s="1"/>
  <c r="G26" i="1"/>
  <c r="K26" i="1" s="1"/>
  <c r="G27" i="1"/>
  <c r="K27" i="1" s="1"/>
  <c r="G28" i="1"/>
  <c r="K28" i="1" s="1"/>
  <c r="G34" i="1"/>
  <c r="G35" i="1"/>
  <c r="K35" i="1" s="1"/>
  <c r="G57" i="1"/>
  <c r="K57" i="1" s="1"/>
  <c r="I30" i="1" l="1"/>
  <c r="K30" i="1" s="1"/>
  <c r="G43" i="1"/>
  <c r="K43" i="1" s="1"/>
  <c r="G37" i="1"/>
  <c r="K37" i="1" s="1"/>
  <c r="K46" i="1"/>
  <c r="K13" i="1"/>
  <c r="G54" i="1"/>
  <c r="K18" i="1"/>
  <c r="K9" i="1"/>
  <c r="K64" i="1"/>
  <c r="K69" i="1"/>
  <c r="K63" i="1"/>
  <c r="K62" i="1"/>
  <c r="I7" i="1"/>
  <c r="G21" i="1"/>
  <c r="K22" i="1"/>
  <c r="K8" i="1"/>
  <c r="G7" i="1"/>
  <c r="K19" i="1"/>
  <c r="G59" i="1"/>
  <c r="K60" i="1"/>
  <c r="K10" i="1"/>
  <c r="K11" i="1"/>
  <c r="K34" i="1"/>
  <c r="G33" i="1"/>
  <c r="K33" i="1" s="1"/>
  <c r="I21" i="1"/>
  <c r="K61" i="1"/>
  <c r="I59" i="1"/>
  <c r="K67" i="1"/>
  <c r="G66" i="1"/>
  <c r="I54" i="1"/>
  <c r="I66" i="1"/>
  <c r="K12" i="1"/>
  <c r="K23" i="1"/>
  <c r="K54" i="1" l="1"/>
  <c r="K59" i="1"/>
  <c r="K66" i="1"/>
  <c r="G71" i="1"/>
  <c r="K7" i="1"/>
  <c r="K21" i="1"/>
  <c r="I71" i="1"/>
  <c r="G73" i="1" l="1"/>
  <c r="K71" i="1"/>
  <c r="G74" i="1"/>
  <c r="G72" i="1"/>
  <c r="I74" i="1"/>
  <c r="I72" i="1"/>
  <c r="I75" i="1"/>
  <c r="I76" i="1" s="1"/>
  <c r="I73" i="1"/>
  <c r="K74" i="1" l="1"/>
  <c r="K73" i="1"/>
  <c r="G75" i="1"/>
  <c r="K72" i="1"/>
  <c r="G76" i="1" l="1"/>
  <c r="K76" i="1" s="1"/>
  <c r="K75" i="1"/>
</calcChain>
</file>

<file path=xl/sharedStrings.xml><?xml version="1.0" encoding="utf-8"?>
<sst xmlns="http://schemas.openxmlformats.org/spreadsheetml/2006/main" count="43" uniqueCount="35">
  <si>
    <t>PRESUPUESTO DE OBRA</t>
  </si>
  <si>
    <t xml:space="preserve">OBJETO: </t>
  </si>
  <si>
    <t>CONSTRUCCIÓN DE LA UNIDAD SANITARIA DEL SALÓN PARA LA PRIMERA INFANCIA EN LA INSTITUCIÓN EDUCATIVA GENERAL SANTANDER, SEDE PRINCIPAL DEL MUNICIPIO DE RIOBLANCO, DEPARTAMENTO DEL TOLIMA, A TODO COSTO</t>
  </si>
  <si>
    <t>CONSTRUCCIÓN UNIDAD SANITARIA</t>
  </si>
  <si>
    <t>ITEM</t>
  </si>
  <si>
    <t>DESCRIPCION</t>
  </si>
  <si>
    <t>UND</t>
  </si>
  <si>
    <t>CANT.</t>
  </si>
  <si>
    <t>VR. UNIT</t>
  </si>
  <si>
    <t>VR.TOTAL</t>
  </si>
  <si>
    <r>
      <t>ZAPATAS EN CONCRETO REFORZADO 3000 PSI (</t>
    </r>
    <r>
      <rPr>
        <b/>
        <sz val="11"/>
        <rFont val="Arial Narrow"/>
        <family val="2"/>
      </rPr>
      <t>H= 0.3M , 0.8 M X 0.8 M)</t>
    </r>
  </si>
  <si>
    <t>M3</t>
  </si>
  <si>
    <t>VIGAS DE CIMENTACION EN CONCRETO REFORZADO 3000 PSI (0.2 M X 0.3 M)</t>
  </si>
  <si>
    <t>ML</t>
  </si>
  <si>
    <t>COLUMNAS EN CONCRETO REFORZADO 3000 PSI (0.2 M X 0.15 M)</t>
  </si>
  <si>
    <t>VIGA AEREA EN CONCRETO REFORZADO 3000 PSI (0.15 M X 0.25 M)</t>
  </si>
  <si>
    <t>ACERO DE REFUERZO</t>
  </si>
  <si>
    <t>ACERO  DE REFUERZO  60.000 PSI (420 Mpa)</t>
  </si>
  <si>
    <t>KG</t>
  </si>
  <si>
    <t>MAMPOSTERIA</t>
  </si>
  <si>
    <t>SUMINISTRO E INSTALACIÓN DE SALIDA PARA ILUMINACIÓN, INCLUYE BOMBILLO AHORRADOR</t>
  </si>
  <si>
    <t>SUMINISTRO E INSTALACIPON DE DE SALIDA PARA TOMACORRIENTE</t>
  </si>
  <si>
    <t xml:space="preserve">RED DE DISTRIBUCION ELECTRICA, INCLUYE TUBO CONDUIT </t>
  </si>
  <si>
    <t>ALISTADO PARA LA INSTALACIÓN DE CERAMICA E= 0.05M</t>
  </si>
  <si>
    <t>M2</t>
  </si>
  <si>
    <t>VALOR COSTO DIRECTO</t>
  </si>
  <si>
    <t>ADMINISTRACION</t>
  </si>
  <si>
    <t>IMPREVISTOS</t>
  </si>
  <si>
    <t>UTILIDAD</t>
  </si>
  <si>
    <t>TOTAL AIU</t>
  </si>
  <si>
    <t>VALOR TOTAL PRESUPUESTO DE OBRA</t>
  </si>
  <si>
    <t>COTIZACION 1</t>
  </si>
  <si>
    <t>COTIZACION 2</t>
  </si>
  <si>
    <t xml:space="preserve">MEDIA </t>
  </si>
  <si>
    <t xml:space="preserve">VR. UNIT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</si>
</sst>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_ * #,##0.00_ ;_ * \-#,##0.00_ ;_ * &quot;-&quot;??_ ;_ @_ "/>
    <numFmt numFmtId="165" formatCode="_ * #,##0_ ;_ * \-#,##0_ ;_ * &quot;-&quot;??_ ;_ @_ "/>
    <numFmt numFmtId="166" formatCode="&quot;$&quot;\ #,##0.00"/>
    <numFmt numFmtId="167" formatCode="_(&quot;$&quot;\ * #,##0.00_);_(&quot;$&quot;\ * \(#,##0.00\);_(&quot;$&quot;\ * &quot;-&quot;??_);_(@_)"/>
    <numFmt numFmtId="168" formatCode="0.0"/>
    <numFmt numFmtId="169" formatCode="_ &quot;$&quot;\ * #,##0.00_ ;_ &quot;$&quot;\ * \-#,##0.00_ ;_ &quot;$&quot;\ * &quot;-&quot;??_ ;_ @_ "/>
    <numFmt numFmtId="170" formatCode="_(&quot;$&quot;* #,##0_);_(&quot;$&quot;* \(#,##0\);_(&quot;$&quot;* &quot;-&quot;_);_(@_)"/>
  </numFmts>
  <fonts count="13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color theme="1"/>
      <name val="Arial Narrow"/>
      <family val="2"/>
    </font>
    <font>
      <sz val="10"/>
      <name val="Arial"/>
      <family val="2"/>
    </font>
    <font>
      <b/>
      <sz val="12"/>
      <name val="Arial Narrow"/>
      <family val="2"/>
    </font>
    <font>
      <sz val="12"/>
      <name val="Arial Narrow"/>
      <family val="2"/>
    </font>
    <font>
      <b/>
      <sz val="12"/>
      <color theme="1"/>
      <name val="Arial Narrow"/>
      <family val="2"/>
    </font>
    <font>
      <b/>
      <sz val="11"/>
      <name val="Arial Narrow"/>
      <family val="2"/>
    </font>
    <font>
      <b/>
      <sz val="11"/>
      <color theme="1"/>
      <name val="Arial Narrow"/>
      <family val="2"/>
    </font>
    <font>
      <sz val="11"/>
      <name val="Arial Narrow"/>
      <family val="2"/>
    </font>
    <font>
      <sz val="8"/>
      <color theme="1"/>
      <name val="Tahoma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/>
    <xf numFmtId="9" fontId="1" fillId="0" borderId="0" applyFont="0" applyFill="0" applyBorder="0" applyAlignment="0" applyProtection="0"/>
    <xf numFmtId="0" fontId="3" fillId="0" borderId="0"/>
    <xf numFmtId="164" fontId="3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10" fillId="0" borderId="0"/>
    <xf numFmtId="0" fontId="11" fillId="0" borderId="0"/>
    <xf numFmtId="169" fontId="3" fillId="0" borderId="0" applyFont="0" applyFill="0" applyBorder="0" applyAlignment="0" applyProtection="0"/>
    <xf numFmtId="170" fontId="1" fillId="0" borderId="0" applyFont="0" applyFill="0" applyBorder="0" applyAlignment="0" applyProtection="0"/>
  </cellStyleXfs>
  <cellXfs count="43">
    <xf numFmtId="0" fontId="0" fillId="0" borderId="0" xfId="0"/>
    <xf numFmtId="0" fontId="2" fillId="0" borderId="0" xfId="0" applyFont="1" applyAlignment="1">
      <alignment horizontal="center" vertical="center" wrapText="1"/>
    </xf>
    <xf numFmtId="0" fontId="4" fillId="0" borderId="1" xfId="2" applyFont="1" applyBorder="1" applyAlignment="1" applyProtection="1">
      <alignment horizontal="center" vertical="center" wrapText="1"/>
      <protection locked="0"/>
    </xf>
    <xf numFmtId="0" fontId="7" fillId="4" borderId="1" xfId="2" applyFont="1" applyFill="1" applyBorder="1" applyAlignment="1" applyProtection="1">
      <alignment horizontal="center" vertical="center" wrapText="1"/>
      <protection hidden="1"/>
    </xf>
    <xf numFmtId="165" fontId="7" fillId="4" borderId="1" xfId="3" applyNumberFormat="1" applyFont="1" applyFill="1" applyBorder="1" applyAlignment="1" applyProtection="1">
      <alignment horizontal="center" vertical="center" wrapText="1"/>
      <protection hidden="1"/>
    </xf>
    <xf numFmtId="0" fontId="9" fillId="2" borderId="1" xfId="2" applyFont="1" applyFill="1" applyBorder="1" applyAlignment="1">
      <alignment horizontal="center" vertical="center" wrapText="1"/>
    </xf>
    <xf numFmtId="2" fontId="9" fillId="0" borderId="1" xfId="2" applyNumberFormat="1" applyFont="1" applyBorder="1" applyAlignment="1">
      <alignment horizontal="center" vertical="center" wrapText="1"/>
    </xf>
    <xf numFmtId="166" fontId="9" fillId="2" borderId="1" xfId="4" applyNumberFormat="1" applyFont="1" applyFill="1" applyBorder="1" applyAlignment="1">
      <alignment horizontal="center" vertical="center" wrapText="1"/>
    </xf>
    <xf numFmtId="166" fontId="9" fillId="0" borderId="1" xfId="2" applyNumberFormat="1" applyFont="1" applyBorder="1" applyAlignment="1">
      <alignment horizontal="center" vertical="center" wrapText="1"/>
    </xf>
    <xf numFmtId="166" fontId="9" fillId="0" borderId="1" xfId="4" applyNumberFormat="1" applyFont="1" applyFill="1" applyBorder="1" applyAlignment="1">
      <alignment horizontal="center" vertical="center" wrapText="1"/>
    </xf>
    <xf numFmtId="166" fontId="2" fillId="0" borderId="1" xfId="0" applyNumberFormat="1" applyFont="1" applyBorder="1" applyAlignment="1">
      <alignment horizontal="center" vertical="center" wrapText="1"/>
    </xf>
    <xf numFmtId="49" fontId="9" fillId="2" borderId="1" xfId="2" applyNumberFormat="1" applyFont="1" applyFill="1" applyBorder="1" applyAlignment="1">
      <alignment horizontal="center" vertical="center" wrapText="1"/>
    </xf>
    <xf numFmtId="168" fontId="9" fillId="2" borderId="1" xfId="2" applyNumberFormat="1" applyFont="1" applyFill="1" applyBorder="1" applyAlignment="1">
      <alignment horizontal="center" vertical="center" wrapText="1"/>
    </xf>
    <xf numFmtId="2" fontId="9" fillId="2" borderId="1" xfId="2" applyNumberFormat="1" applyFont="1" applyFill="1" applyBorder="1" applyAlignment="1">
      <alignment horizontal="center" vertical="center" wrapText="1"/>
    </xf>
    <xf numFmtId="166" fontId="2" fillId="0" borderId="1" xfId="5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167" fontId="8" fillId="3" borderId="1" xfId="6" applyNumberFormat="1" applyFont="1" applyFill="1" applyBorder="1" applyAlignment="1">
      <alignment horizontal="center" vertical="center" wrapText="1"/>
    </xf>
    <xf numFmtId="167" fontId="8" fillId="3" borderId="1" xfId="6" applyNumberFormat="1" applyFont="1" applyFill="1" applyBorder="1" applyAlignment="1">
      <alignment horizontal="right" vertical="center" wrapText="1"/>
    </xf>
    <xf numFmtId="166" fontId="8" fillId="3" borderId="1" xfId="0" applyNumberFormat="1" applyFont="1" applyFill="1" applyBorder="1" applyAlignment="1">
      <alignment horizontal="center" vertical="center" wrapText="1"/>
    </xf>
    <xf numFmtId="9" fontId="7" fillId="0" borderId="1" xfId="1" applyFont="1" applyBorder="1" applyAlignment="1" applyProtection="1">
      <alignment horizontal="center" vertical="center" wrapText="1"/>
      <protection hidden="1"/>
    </xf>
    <xf numFmtId="166" fontId="7" fillId="0" borderId="1" xfId="7" applyNumberFormat="1" applyFont="1" applyBorder="1" applyAlignment="1" applyProtection="1">
      <alignment horizontal="right" vertical="center" wrapText="1"/>
      <protection hidden="1"/>
    </xf>
    <xf numFmtId="166" fontId="8" fillId="0" borderId="1" xfId="0" applyNumberFormat="1" applyFont="1" applyBorder="1" applyAlignment="1">
      <alignment horizontal="center" vertical="center" wrapText="1"/>
    </xf>
    <xf numFmtId="166" fontId="7" fillId="5" borderId="1" xfId="7" applyNumberFormat="1" applyFont="1" applyFill="1" applyBorder="1" applyAlignment="1" applyProtection="1">
      <alignment horizontal="right" vertical="center" wrapText="1"/>
      <protection hidden="1"/>
    </xf>
    <xf numFmtId="0" fontId="2" fillId="5" borderId="1" xfId="0" applyFont="1" applyFill="1" applyBorder="1" applyAlignment="1">
      <alignment horizontal="center" vertical="center" wrapText="1"/>
    </xf>
    <xf numFmtId="166" fontId="8" fillId="5" borderId="1" xfId="0" applyNumberFormat="1" applyFont="1" applyFill="1" applyBorder="1" applyAlignment="1">
      <alignment horizontal="center" vertical="center" wrapText="1"/>
    </xf>
    <xf numFmtId="0" fontId="7" fillId="5" borderId="1" xfId="2" applyFont="1" applyFill="1" applyBorder="1" applyAlignment="1">
      <alignment horizontal="center" vertical="center" wrapText="1"/>
    </xf>
    <xf numFmtId="2" fontId="7" fillId="5" borderId="1" xfId="2" applyNumberFormat="1" applyFont="1" applyFill="1" applyBorder="1" applyAlignment="1">
      <alignment horizontal="center" vertical="center" wrapText="1"/>
    </xf>
    <xf numFmtId="166" fontId="7" fillId="5" borderId="1" xfId="2" applyNumberFormat="1" applyFont="1" applyFill="1" applyBorder="1" applyAlignment="1">
      <alignment horizontal="center" vertical="center" wrapText="1"/>
    </xf>
    <xf numFmtId="166" fontId="9" fillId="5" borderId="1" xfId="2" applyNumberFormat="1" applyFont="1" applyFill="1" applyBorder="1" applyAlignment="1">
      <alignment horizontal="center" vertical="center" wrapText="1"/>
    </xf>
    <xf numFmtId="0" fontId="9" fillId="2" borderId="1" xfId="2" applyFont="1" applyFill="1" applyBorder="1" applyAlignment="1">
      <alignment horizontal="center" vertical="center" wrapText="1"/>
    </xf>
    <xf numFmtId="0" fontId="7" fillId="4" borderId="2" xfId="2" applyFont="1" applyFill="1" applyBorder="1" applyAlignment="1" applyProtection="1">
      <alignment horizontal="center" vertical="center" wrapText="1"/>
      <protection hidden="1"/>
    </xf>
    <xf numFmtId="0" fontId="7" fillId="4" borderId="3" xfId="2" applyFont="1" applyFill="1" applyBorder="1" applyAlignment="1" applyProtection="1">
      <alignment horizontal="center" vertical="center" wrapText="1"/>
      <protection hidden="1"/>
    </xf>
    <xf numFmtId="2" fontId="7" fillId="4" borderId="2" xfId="2" applyNumberFormat="1" applyFont="1" applyFill="1" applyBorder="1" applyAlignment="1" applyProtection="1">
      <alignment horizontal="center" vertical="center" wrapText="1"/>
      <protection hidden="1"/>
    </xf>
    <xf numFmtId="2" fontId="7" fillId="4" borderId="3" xfId="2" applyNumberFormat="1" applyFont="1" applyFill="1" applyBorder="1" applyAlignment="1" applyProtection="1">
      <alignment horizontal="center" vertical="center" wrapText="1"/>
      <protection hidden="1"/>
    </xf>
    <xf numFmtId="0" fontId="7" fillId="4" borderId="4" xfId="2" applyFont="1" applyFill="1" applyBorder="1" applyAlignment="1" applyProtection="1">
      <alignment horizontal="center" vertical="center" wrapText="1"/>
      <protection hidden="1"/>
    </xf>
    <xf numFmtId="0" fontId="7" fillId="4" borderId="5" xfId="2" applyFont="1" applyFill="1" applyBorder="1" applyAlignment="1" applyProtection="1">
      <alignment horizontal="center" vertical="center" wrapText="1"/>
      <protection hidden="1"/>
    </xf>
    <xf numFmtId="0" fontId="4" fillId="0" borderId="1" xfId="2" applyFont="1" applyBorder="1" applyAlignment="1" applyProtection="1">
      <alignment horizontal="center" vertical="center" wrapText="1"/>
      <protection locked="0"/>
    </xf>
    <xf numFmtId="0" fontId="5" fillId="2" borderId="1" xfId="2" applyFont="1" applyFill="1" applyBorder="1" applyAlignment="1" applyProtection="1">
      <alignment horizontal="center" vertical="center" wrapText="1"/>
      <protection locked="0"/>
    </xf>
    <xf numFmtId="0" fontId="6" fillId="3" borderId="1" xfId="0" applyFont="1" applyFill="1" applyBorder="1" applyAlignment="1">
      <alignment horizontal="center" vertical="center" wrapText="1"/>
    </xf>
    <xf numFmtId="170" fontId="7" fillId="5" borderId="1" xfId="8" applyFont="1" applyFill="1" applyBorder="1" applyAlignment="1" applyProtection="1">
      <alignment horizontal="center" vertical="center" wrapText="1"/>
      <protection hidden="1"/>
    </xf>
    <xf numFmtId="0" fontId="8" fillId="3" borderId="1" xfId="6" applyFont="1" applyFill="1" applyBorder="1" applyAlignment="1">
      <alignment horizontal="center" vertical="center" wrapText="1"/>
    </xf>
    <xf numFmtId="0" fontId="7" fillId="0" borderId="1" xfId="2" applyFont="1" applyBorder="1" applyAlignment="1" applyProtection="1">
      <alignment horizontal="right" vertical="center" wrapText="1"/>
      <protection hidden="1"/>
    </xf>
  </cellXfs>
  <cellStyles count="9">
    <cellStyle name="Millares 4 3" xfId="3" xr:uid="{764A7764-56F5-49BE-A217-7EA5915C9E08}"/>
    <cellStyle name="Moneda [0] 3 2" xfId="8" xr:uid="{3CACEBDD-5BA7-4AD9-8D10-48875E589180}"/>
    <cellStyle name="Moneda 15" xfId="4" xr:uid="{C4937AA8-C60D-4C1E-A033-29AC4BED44E3}"/>
    <cellStyle name="Moneda 2 2 2" xfId="7" xr:uid="{ABC0A24A-DF29-4C46-A7C0-2C55680CA2EF}"/>
    <cellStyle name="Normal" xfId="0" builtinId="0"/>
    <cellStyle name="Normal 13" xfId="6" xr:uid="{C1B1306C-8156-46E8-8132-4D019AE05766}"/>
    <cellStyle name="Normal 2 3" xfId="5" xr:uid="{13392B1C-2CBC-4AF2-828A-34E8AD76F6B2}"/>
    <cellStyle name="Normal 4 2" xfId="2" xr:uid="{5077D542-9035-4989-9551-168C3681D8BC}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https://sedtolimaedu-my.sharepoint.com/personal/eduar_lozada_sedtolima_edu_co/Documents/GENERAL%20SANTANDER%202025/CONTRATOS%202025/INFRAESTRUCTURA/PRESUPUESTO%20CONSTRUCCION%20DE%20UNIDAD%20SANITARIA%20Y%20ADECUACIONES%20INSTITUCION%20EDUCATIVA%20GENERAL%20SANTANDER%20-%20%20(3).xlsx" TargetMode="External"/><Relationship Id="rId2" Type="http://schemas.microsoft.com/office/2019/04/relationships/externalLinkLongPath" Target="https://sedtolimaedu-my.sharepoint.com/personal/eduar_lozada_sedtolima_edu_co/Documents/GENERAL%20SANTANDER%202025/CONTRATOS%202025/INFRAESTRUCTURA/PRESUPUESTO%20CONSTRUCCION%20DE%20UNIDAD%20SANITARIA%20Y%20ADECUACIONES%20INSTITUCION%20EDUCATIVA%20GENERAL%20SANTANDER%20-%20%20(3).xlsx?336916AE" TargetMode="External"/><Relationship Id="rId1" Type="http://schemas.openxmlformats.org/officeDocument/2006/relationships/externalLinkPath" Target="file:///\\336916AE\PRESUPUESTO%20CONSTRUCCION%20DE%20UNIDAD%20SANITARIA%20Y%20ADECUACIONES%20INSTITUCION%20EDUCATIVA%20GENERAL%20SANTANDER%20-%20%20(3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3"/>
    </xxl21:alternateUrls>
    <sheetNames>
      <sheetName val="MO"/>
      <sheetName val="MC"/>
      <sheetName val="PTO"/>
      <sheetName val="APU 1.1"/>
      <sheetName val="APU 1.2"/>
      <sheetName val="APU 1.3"/>
      <sheetName val="APU 1.4"/>
      <sheetName val="APU 1.5"/>
      <sheetName val="APU 1.6"/>
      <sheetName val="APU 1.7"/>
      <sheetName val="APU 1.8"/>
      <sheetName val="APU 1.9"/>
      <sheetName val="APU 1.10"/>
      <sheetName val="APU 1.11"/>
      <sheetName val="APU 1.12"/>
      <sheetName val="APU 2.1"/>
      <sheetName val="APU 2.2"/>
      <sheetName val="APU 2.3"/>
      <sheetName val="APU 2.4"/>
      <sheetName val="APU 2.5"/>
      <sheetName val="APU 2.6"/>
      <sheetName val="APU 2.7"/>
      <sheetName val="APU 3.1"/>
      <sheetName val="APU 4.1"/>
      <sheetName val="APU 4.2"/>
      <sheetName val="APU 5.1"/>
      <sheetName val="APU 5.2"/>
      <sheetName val="APU 5.3"/>
      <sheetName val="APU 5.4"/>
      <sheetName val="APU 6.1"/>
      <sheetName val="APU 6.2"/>
      <sheetName val="APU 6.3"/>
      <sheetName val="APU 6.4"/>
      <sheetName val="APU 6.5"/>
      <sheetName val="APU 6.6"/>
      <sheetName val="APU 6.7"/>
      <sheetName val="APU 6.8"/>
      <sheetName val="APU 6.9"/>
      <sheetName val="APU 7.1"/>
      <sheetName val="APU 7.2"/>
      <sheetName val="APU 7.3"/>
      <sheetName val="APU 8.1"/>
      <sheetName val="APU 8.2"/>
      <sheetName val="APU 8.3"/>
      <sheetName val="APU 8.4"/>
      <sheetName val="APU 8.5"/>
      <sheetName val="APU 9.1"/>
      <sheetName val="APU 9.2"/>
      <sheetName val="APU 9.3"/>
    </sheetNames>
    <sheetDataSet>
      <sheetData sheetId="0"/>
      <sheetData sheetId="1">
        <row r="5">
          <cell r="D5" t="str">
            <v>PRELIMINARES</v>
          </cell>
        </row>
        <row r="7">
          <cell r="C7" t="str">
            <v>DESCAPOTE MANUAL Y RETIRO  E= 0.10 M APILE A 5 M</v>
          </cell>
          <cell r="E7" t="str">
            <v>M2</v>
          </cell>
          <cell r="J7">
            <v>13.33</v>
          </cell>
        </row>
        <row r="8">
          <cell r="C8" t="str">
            <v>REPLANTEO MANUAL DE CIMIENTOS</v>
          </cell>
          <cell r="E8" t="str">
            <v>M3</v>
          </cell>
          <cell r="J8">
            <v>11.889999999999999</v>
          </cell>
        </row>
        <row r="9">
          <cell r="C9" t="str">
            <v>CERRAMIENTO EN LONA VERDE H= 2.1 M</v>
          </cell>
          <cell r="E9" t="str">
            <v>ML</v>
          </cell>
          <cell r="J9">
            <v>11.399999999999999</v>
          </cell>
        </row>
        <row r="10">
          <cell r="C10" t="str">
            <v xml:space="preserve"> EXCAVACIÓN MANUAL EN MATERIAL COMÚN H=0.0-2.0 M (INCLUYE RETIRO DE 
SOBRANTES A UNA DISTANCIA MENOR DE 5 KM) ZAPATAS</v>
          </cell>
          <cell r="E10" t="str">
            <v>M3</v>
          </cell>
          <cell r="J10">
            <v>1.2000000000000002</v>
          </cell>
        </row>
        <row r="11">
          <cell r="B11">
            <v>1.5</v>
          </cell>
          <cell r="C11" t="str">
            <v xml:space="preserve"> EXCAVACIÓN MANUAL ZANJA EN TIERRA H=0.3 M VIGAS DE CIMENTACIÓN</v>
          </cell>
          <cell r="E11" t="str">
            <v>M3</v>
          </cell>
          <cell r="J11">
            <v>1</v>
          </cell>
        </row>
        <row r="12">
          <cell r="B12">
            <v>1.6</v>
          </cell>
          <cell r="C12" t="str">
            <v>CORTE DE PAVIMENTO EN CONCRETO Y EXCAVACIÓN MANUAL PARA INSTALACIÓN DE TUBERIA SANITARIA DESDE LA CAJA DE INSPECCIÓN HASTA LA RED DE ALCANTARILLADO</v>
          </cell>
          <cell r="E12" t="str">
            <v>M3</v>
          </cell>
          <cell r="J12">
            <v>0.4</v>
          </cell>
        </row>
        <row r="13">
          <cell r="B13">
            <v>1.7</v>
          </cell>
          <cell r="C13" t="str">
            <v xml:space="preserve"> EXCAVACIÓN MANUAL ZANJA EN TIERRA H=0.3 M TUBERIA SANITARIA DESDE LA UNIDAD SANITARIA HASTA LA CAJA DE INSPECCIÓN</v>
          </cell>
          <cell r="E13" t="str">
            <v>M3</v>
          </cell>
          <cell r="J13">
            <v>0.7</v>
          </cell>
        </row>
        <row r="14">
          <cell r="B14">
            <v>1.8</v>
          </cell>
          <cell r="C14" t="str">
            <v xml:space="preserve"> EXCAVACIÓN MANUAL EN MATERIAL COMÚN H=0.0-2.0 M (INCLUYE RETIRO DE 
SOBRANTES A UNA DISTANCIA MENOR DE 5 KM) CAJA DE INSPECCIÓN</v>
          </cell>
          <cell r="E14" t="str">
            <v>M3</v>
          </cell>
          <cell r="J14">
            <v>0.6</v>
          </cell>
        </row>
        <row r="15">
          <cell r="B15">
            <v>1.9</v>
          </cell>
          <cell r="C15" t="str">
            <v xml:space="preserve"> DESMONTE DE VENTANA METALICA UBICADA EN EL SALÓN PARA LA PRIMERA INFANCIA</v>
          </cell>
          <cell r="E15" t="str">
            <v>M3</v>
          </cell>
          <cell r="J15">
            <v>13.2</v>
          </cell>
        </row>
        <row r="16">
          <cell r="B16">
            <v>1.1000000000000001</v>
          </cell>
          <cell r="C16" t="str">
            <v xml:space="preserve"> DEMOLICIÓN MURO EN LADRILLO A LA VISTA UBICADO EN EL SALÓN PARA LA PRIMERA INFANCIA</v>
          </cell>
          <cell r="E16" t="str">
            <v>M3</v>
          </cell>
          <cell r="J16">
            <v>5.1999999999999993</v>
          </cell>
        </row>
        <row r="17">
          <cell r="B17">
            <v>1.1100000000000001</v>
          </cell>
          <cell r="C17" t="str">
            <v xml:space="preserve"> RETIRO DE SOBRANTES A UNA DISTANCIA DE 5 KM
  (INCLUYE CARGUE Y BOTADERO AUTORIZADO)</v>
          </cell>
          <cell r="E17" t="str">
            <v>M3</v>
          </cell>
          <cell r="J17">
            <v>5.1999999999999993</v>
          </cell>
        </row>
        <row r="18">
          <cell r="B18">
            <v>1.1200000000000001</v>
          </cell>
          <cell r="C18" t="str">
            <v>APLICACIÓN LECHO DE ARENA PARA TUBERIA DE LA RED SANITARIA Y TUBERIA DE AGUA POTABLE</v>
          </cell>
          <cell r="E18" t="str">
            <v>M3</v>
          </cell>
          <cell r="J18">
            <v>0.75</v>
          </cell>
        </row>
        <row r="20">
          <cell r="D20" t="str">
            <v>CIMENTACIÓN Y ESTRUCTURA EN CONCRETO REFORZADO</v>
          </cell>
        </row>
        <row r="23">
          <cell r="J23">
            <v>1.0560000000000003</v>
          </cell>
        </row>
        <row r="24">
          <cell r="J24">
            <v>46.966499999999996</v>
          </cell>
        </row>
        <row r="25">
          <cell r="J25">
            <v>11.5</v>
          </cell>
        </row>
        <row r="26">
          <cell r="J26">
            <v>58.447200000000002</v>
          </cell>
        </row>
        <row r="27">
          <cell r="J27">
            <v>12.85</v>
          </cell>
        </row>
        <row r="28">
          <cell r="J28">
            <v>6.2916000000000007</v>
          </cell>
        </row>
        <row r="29">
          <cell r="J29">
            <v>17.75</v>
          </cell>
        </row>
        <row r="30">
          <cell r="J30">
            <v>11.466000000000003</v>
          </cell>
        </row>
        <row r="31">
          <cell r="C31" t="str">
            <v>RELLENO EN RECEBO COMÚN COMPACTADO MECÁNICAMENTE</v>
          </cell>
        </row>
        <row r="32">
          <cell r="C32" t="str">
            <v>PLACA PARA PISO EN CONCRETO REFORZADO 3000 PSI E= 0.08 M (INCLUYE MALLA ELECTROSOLDADA)</v>
          </cell>
          <cell r="E32" t="str">
            <v>M3</v>
          </cell>
          <cell r="J32">
            <v>0.9607119999999999</v>
          </cell>
        </row>
        <row r="34">
          <cell r="C34" t="str">
            <v>LOSA DE ENTREPISO EN SISTEMA DE LOSA COLABORANTE PREFABRICADA TIPO “PLACA FÁCIL”</v>
          </cell>
          <cell r="E34" t="str">
            <v>M2</v>
          </cell>
          <cell r="J34">
            <v>4.4887499999999996</v>
          </cell>
        </row>
        <row r="38">
          <cell r="C38" t="str">
            <v>MURO EN BLOQUE No. 5 E=0.12</v>
          </cell>
          <cell r="E38" t="str">
            <v>M2</v>
          </cell>
          <cell r="J38">
            <v>30.663599999999999</v>
          </cell>
        </row>
        <row r="39">
          <cell r="C39" t="str">
            <v>PAÑETE LISO MUROS 1:4, E=1.5 CM</v>
          </cell>
          <cell r="E39" t="str">
            <v>M2</v>
          </cell>
          <cell r="J39">
            <v>63.756</v>
          </cell>
        </row>
        <row r="41">
          <cell r="D41" t="str">
            <v>CUBIERTA</v>
          </cell>
        </row>
        <row r="43">
          <cell r="C43" t="str">
            <v>CUBIERTA EN TEJA ARQUITECTONICA CALIBRE 30 TIPO PESADO</v>
          </cell>
          <cell r="E43" t="str">
            <v>M2</v>
          </cell>
          <cell r="J43">
            <v>11.55</v>
          </cell>
        </row>
        <row r="44">
          <cell r="C44" t="str">
            <v>ESTRUCTURA METÁLICA PARA CUBIERTA  CALIBRE 18</v>
          </cell>
          <cell r="E44" t="str">
            <v>M2</v>
          </cell>
          <cell r="J44">
            <v>11.55</v>
          </cell>
        </row>
        <row r="45">
          <cell r="C45" t="str">
            <v>FLANCHE EN LÁMINA GALVANIZADA CAL. 22; H=25</v>
          </cell>
          <cell r="E45" t="str">
            <v>ML</v>
          </cell>
          <cell r="J45">
            <v>4.3999999999999995</v>
          </cell>
        </row>
        <row r="46">
          <cell r="C46" t="str">
            <v xml:space="preserve"> CANAL EN LÁMINA GALVANIZADA CAL 22, DS=90</v>
          </cell>
          <cell r="E46" t="str">
            <v>ML</v>
          </cell>
          <cell r="J46">
            <v>2.1499999999999995</v>
          </cell>
        </row>
        <row r="48">
          <cell r="D48" t="str">
            <v>INSTALACIONES SANITARIAS</v>
          </cell>
        </row>
        <row r="50">
          <cell r="C50" t="str">
            <v>RED SANITARIA PVC-S 2"</v>
          </cell>
          <cell r="E50" t="str">
            <v>ML</v>
          </cell>
          <cell r="J50">
            <v>5.1700000000000008</v>
          </cell>
        </row>
        <row r="51">
          <cell r="C51" t="str">
            <v>RED SANITARIA PVC-S 3"</v>
          </cell>
          <cell r="E51" t="str">
            <v>ML</v>
          </cell>
          <cell r="J51">
            <v>2.0350000000000001</v>
          </cell>
        </row>
        <row r="52">
          <cell r="C52" t="str">
            <v>RED SANITARIA PVC-S 4"</v>
          </cell>
          <cell r="E52" t="str">
            <v>ML</v>
          </cell>
          <cell r="J52">
            <v>8.58</v>
          </cell>
        </row>
        <row r="53">
          <cell r="C53" t="str">
            <v>SALIDA SANITARIA PVC-S/PARAL 2"</v>
          </cell>
          <cell r="E53" t="str">
            <v>UND</v>
          </cell>
          <cell r="J53">
            <v>4</v>
          </cell>
        </row>
        <row r="54">
          <cell r="C54" t="str">
            <v>SALIDA SANITARIA PVC-S/PARAL 4"</v>
          </cell>
          <cell r="E54" t="str">
            <v>UND</v>
          </cell>
          <cell r="J54">
            <v>2</v>
          </cell>
        </row>
        <row r="55">
          <cell r="C55" t="str">
            <v xml:space="preserve"> SUMINISTRO E INSTALACIÓN SANITARIO INFANTIL (INCLUYE GRIFERÍA)</v>
          </cell>
          <cell r="E55" t="str">
            <v>UND</v>
          </cell>
          <cell r="J55">
            <v>2</v>
          </cell>
        </row>
        <row r="56">
          <cell r="C56" t="str">
            <v xml:space="preserve"> SUMINISTRO E INSTALACIÓN ORINAL INFANTIL (INCLUYE GRIFERÍA)</v>
          </cell>
          <cell r="E56" t="str">
            <v>UND</v>
          </cell>
          <cell r="J56">
            <v>2</v>
          </cell>
        </row>
        <row r="57">
          <cell r="C57" t="str">
            <v>RED SANITARIA PVC-S 6" (CONECTA LA CAJA DE INSPECCIÓN A LA RED PRINCIPAL DE ALCANTARILLADO)</v>
          </cell>
          <cell r="E57" t="str">
            <v>ML</v>
          </cell>
          <cell r="J57">
            <v>12</v>
          </cell>
        </row>
        <row r="58">
          <cell r="C58" t="str">
            <v>CAJA DE INSPECCIÓN 60x60</v>
          </cell>
          <cell r="E58" t="str">
            <v>UND</v>
          </cell>
          <cell r="J58">
            <v>2</v>
          </cell>
        </row>
        <row r="68">
          <cell r="D68" t="str">
            <v>INSTALACIONES ELECTRICAS</v>
          </cell>
        </row>
        <row r="70">
          <cell r="J70">
            <v>7</v>
          </cell>
        </row>
        <row r="71">
          <cell r="J71">
            <v>3</v>
          </cell>
        </row>
        <row r="72">
          <cell r="J72">
            <v>1</v>
          </cell>
        </row>
        <row r="73">
          <cell r="J73">
            <v>2</v>
          </cell>
        </row>
        <row r="75">
          <cell r="D75" t="str">
            <v>ACABADOS, PISOS Y ENCHAPES</v>
          </cell>
        </row>
        <row r="77">
          <cell r="C77" t="str">
            <v>CERÁMICA PISO TRÁFICO 5, CALIDAD PRIMERA</v>
          </cell>
          <cell r="E77" t="str">
            <v>M2</v>
          </cell>
          <cell r="J77">
            <v>12.484499999999999</v>
          </cell>
        </row>
        <row r="78">
          <cell r="C78" t="str">
            <v>MEDIA CAÑA EN GRANITO</v>
          </cell>
          <cell r="E78" t="str">
            <v>ML</v>
          </cell>
          <cell r="J78">
            <v>13.4925</v>
          </cell>
        </row>
        <row r="79">
          <cell r="C79" t="str">
            <v>BALDOSA CERÁMICA PARED 20X20, CALIDAD PRIMERA</v>
          </cell>
          <cell r="E79" t="str">
            <v>M2</v>
          </cell>
          <cell r="J79">
            <v>11.934000000000001</v>
          </cell>
        </row>
        <row r="80">
          <cell r="C80" t="str">
            <v xml:space="preserve"> ESTUCO Y VINILO 3 MANOS</v>
          </cell>
          <cell r="E80" t="str">
            <v>M2</v>
          </cell>
          <cell r="J80">
            <v>11.901</v>
          </cell>
        </row>
        <row r="82">
          <cell r="D82" t="str">
            <v>CARPINTERIA METÁLICA</v>
          </cell>
        </row>
        <row r="84">
          <cell r="C84" t="str">
            <v>PUERTA EN LAMINA CAL 18 INC. ANTICORROSIVO</v>
          </cell>
          <cell r="E84" t="str">
            <v>M2</v>
          </cell>
          <cell r="J84">
            <v>3.0240000000000005</v>
          </cell>
        </row>
        <row r="85">
          <cell r="C85" t="str">
            <v>DIVISIÓN DE ORINALES EN LAMINA CAL 18 INC. ANTICORROSIVO</v>
          </cell>
          <cell r="E85" t="str">
            <v>M2</v>
          </cell>
          <cell r="J85">
            <v>0.55999999999999994</v>
          </cell>
        </row>
        <row r="86">
          <cell r="C86" t="str">
            <v>VENTANA LÁMINA CALIBRE 18 INC. ANTICORROSIVO</v>
          </cell>
          <cell r="E86" t="str">
            <v>M2</v>
          </cell>
          <cell r="J86">
            <v>1.04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D88BE4-1C24-4785-9C6D-D51A3185FADE}">
  <dimension ref="B1:K76"/>
  <sheetViews>
    <sheetView tabSelected="1" topLeftCell="C57" workbookViewId="0">
      <selection activeCell="K82" sqref="K82"/>
    </sheetView>
  </sheetViews>
  <sheetFormatPr baseColWidth="10" defaultColWidth="11.42578125" defaultRowHeight="16.5" x14ac:dyDescent="0.25"/>
  <cols>
    <col min="1" max="1" width="3.7109375" style="1" customWidth="1"/>
    <col min="2" max="2" width="11.5703125" style="1" customWidth="1"/>
    <col min="3" max="3" width="65.140625" style="1" customWidth="1"/>
    <col min="4" max="4" width="8.42578125" style="1" customWidth="1"/>
    <col min="5" max="5" width="11" style="1" customWidth="1"/>
    <col min="6" max="6" width="12.7109375" style="1" bestFit="1" customWidth="1"/>
    <col min="7" max="7" width="14.5703125" style="1" bestFit="1" customWidth="1"/>
    <col min="8" max="8" width="12.7109375" style="1" bestFit="1" customWidth="1"/>
    <col min="9" max="9" width="14.5703125" style="1" bestFit="1" customWidth="1"/>
    <col min="10" max="10" width="12.7109375" style="1" bestFit="1" customWidth="1"/>
    <col min="11" max="11" width="13.7109375" style="1" bestFit="1" customWidth="1"/>
    <col min="12" max="16384" width="11.42578125" style="1"/>
  </cols>
  <sheetData>
    <row r="1" spans="2:11" ht="16.5" customHeight="1" x14ac:dyDescent="0.25"/>
    <row r="2" spans="2:11" ht="16.5" customHeight="1" x14ac:dyDescent="0.25">
      <c r="B2" s="37" t="s">
        <v>0</v>
      </c>
      <c r="C2" s="37"/>
      <c r="D2" s="37"/>
      <c r="E2" s="37"/>
      <c r="F2" s="37"/>
      <c r="G2" s="37"/>
      <c r="H2" s="37"/>
      <c r="I2" s="37"/>
      <c r="J2" s="37"/>
      <c r="K2" s="37"/>
    </row>
    <row r="3" spans="2:11" ht="49.5" customHeight="1" x14ac:dyDescent="0.25">
      <c r="B3" s="2" t="s">
        <v>1</v>
      </c>
      <c r="C3" s="38" t="s">
        <v>2</v>
      </c>
      <c r="D3" s="38"/>
      <c r="E3" s="38"/>
      <c r="F3" s="38"/>
      <c r="G3" s="38"/>
      <c r="H3" s="38"/>
      <c r="I3" s="38"/>
      <c r="J3" s="38"/>
      <c r="K3" s="38"/>
    </row>
    <row r="4" spans="2:11" ht="16.5" customHeight="1" x14ac:dyDescent="0.25">
      <c r="B4" s="39" t="s">
        <v>3</v>
      </c>
      <c r="C4" s="39"/>
      <c r="D4" s="39"/>
      <c r="E4" s="39"/>
      <c r="F4" s="39"/>
      <c r="G4" s="39"/>
      <c r="H4" s="39"/>
      <c r="I4" s="39"/>
      <c r="J4" s="39"/>
      <c r="K4" s="39"/>
    </row>
    <row r="5" spans="2:11" ht="16.5" customHeight="1" x14ac:dyDescent="0.25">
      <c r="B5" s="3" t="s">
        <v>4</v>
      </c>
      <c r="C5" s="31" t="s">
        <v>5</v>
      </c>
      <c r="D5" s="31" t="s">
        <v>6</v>
      </c>
      <c r="E5" s="33" t="s">
        <v>7</v>
      </c>
      <c r="F5" s="35" t="s">
        <v>31</v>
      </c>
      <c r="G5" s="36"/>
      <c r="H5" s="35" t="s">
        <v>32</v>
      </c>
      <c r="I5" s="36"/>
      <c r="J5" s="35" t="s">
        <v>33</v>
      </c>
      <c r="K5" s="36"/>
    </row>
    <row r="6" spans="2:11" ht="16.5" customHeight="1" x14ac:dyDescent="0.25">
      <c r="B6" s="3"/>
      <c r="C6" s="32"/>
      <c r="D6" s="32"/>
      <c r="E6" s="34"/>
      <c r="F6" s="3" t="s">
        <v>34</v>
      </c>
      <c r="G6" s="4" t="s">
        <v>9</v>
      </c>
      <c r="H6" s="3" t="s">
        <v>8</v>
      </c>
      <c r="I6" s="4" t="s">
        <v>9</v>
      </c>
      <c r="J6" s="3" t="s">
        <v>8</v>
      </c>
      <c r="K6" s="4" t="s">
        <v>9</v>
      </c>
    </row>
    <row r="7" spans="2:11" ht="16.5" customHeight="1" x14ac:dyDescent="0.25">
      <c r="B7" s="26">
        <v>1</v>
      </c>
      <c r="C7" s="26" t="str">
        <f>[1]MC!D5</f>
        <v>PRELIMINARES</v>
      </c>
      <c r="D7" s="26"/>
      <c r="E7" s="27"/>
      <c r="F7" s="26"/>
      <c r="G7" s="28">
        <f>SUM(G8:G19)</f>
        <v>1598095.5209999999</v>
      </c>
      <c r="H7" s="26"/>
      <c r="I7" s="28">
        <f>SUM(I8:I19)</f>
        <v>1612623.6620999998</v>
      </c>
      <c r="J7" s="28"/>
      <c r="K7" s="25">
        <f>(G7+I7)/2</f>
        <v>1605359.59155</v>
      </c>
    </row>
    <row r="8" spans="2:11" ht="50.1" customHeight="1" x14ac:dyDescent="0.25">
      <c r="B8" s="5">
        <v>1.1000000000000001</v>
      </c>
      <c r="C8" s="5" t="str">
        <f>[1]MC!C7</f>
        <v>DESCAPOTE MANUAL Y RETIRO  E= 0.10 M APILE A 5 M</v>
      </c>
      <c r="D8" s="5" t="str">
        <f>[1]MC!E7</f>
        <v>M2</v>
      </c>
      <c r="E8" s="6">
        <f>[1]MC!J7</f>
        <v>13.33</v>
      </c>
      <c r="F8" s="7">
        <v>13073.5</v>
      </c>
      <c r="G8" s="8">
        <f t="shared" ref="G8:G17" si="0">E8*F8</f>
        <v>174269.755</v>
      </c>
      <c r="H8" s="9">
        <v>13192.35</v>
      </c>
      <c r="I8" s="8">
        <f>H8*E8</f>
        <v>175854.02550000002</v>
      </c>
      <c r="J8" s="8">
        <f>(F8+H8)/2</f>
        <v>13132.924999999999</v>
      </c>
      <c r="K8" s="10">
        <f t="shared" ref="K8:K71" si="1">(G8+I8)/2</f>
        <v>175061.89025</v>
      </c>
    </row>
    <row r="9" spans="2:11" ht="50.1" customHeight="1" x14ac:dyDescent="0.25">
      <c r="B9" s="5">
        <v>1.2</v>
      </c>
      <c r="C9" s="5" t="str">
        <f>[1]MC!C8</f>
        <v>REPLANTEO MANUAL DE CIMIENTOS</v>
      </c>
      <c r="D9" s="5" t="str">
        <f>[1]MC!E8</f>
        <v>M3</v>
      </c>
      <c r="E9" s="6">
        <f>[1]MC!J8</f>
        <v>11.889999999999999</v>
      </c>
      <c r="F9" s="7">
        <v>7907.9</v>
      </c>
      <c r="G9" s="8">
        <f t="shared" si="0"/>
        <v>94024.930999999982</v>
      </c>
      <c r="H9" s="9">
        <v>7979.79</v>
      </c>
      <c r="I9" s="8">
        <f t="shared" ref="I9:I19" si="2">H9*E9</f>
        <v>94879.703099999984</v>
      </c>
      <c r="J9" s="8">
        <f t="shared" ref="J9:J69" si="3">(F9+H9)/2</f>
        <v>7943.8449999999993</v>
      </c>
      <c r="K9" s="10">
        <f t="shared" si="1"/>
        <v>94452.317049999983</v>
      </c>
    </row>
    <row r="10" spans="2:11" ht="50.1" customHeight="1" x14ac:dyDescent="0.25">
      <c r="B10" s="5">
        <v>1.3</v>
      </c>
      <c r="C10" s="5" t="str">
        <f>[1]MC!C9</f>
        <v>CERRAMIENTO EN LONA VERDE H= 2.1 M</v>
      </c>
      <c r="D10" s="5" t="str">
        <f>[1]MC!E9</f>
        <v>ML</v>
      </c>
      <c r="E10" s="6">
        <f>[1]MC!J9</f>
        <v>11.399999999999999</v>
      </c>
      <c r="F10" s="7">
        <v>35035</v>
      </c>
      <c r="G10" s="8">
        <f t="shared" si="0"/>
        <v>399398.99999999994</v>
      </c>
      <c r="H10" s="9">
        <v>35353.5</v>
      </c>
      <c r="I10" s="8">
        <f t="shared" si="2"/>
        <v>403029.89999999997</v>
      </c>
      <c r="J10" s="8">
        <f t="shared" si="3"/>
        <v>35194.25</v>
      </c>
      <c r="K10" s="10">
        <f t="shared" si="1"/>
        <v>401214.44999999995</v>
      </c>
    </row>
    <row r="11" spans="2:11" ht="49.5" customHeight="1" x14ac:dyDescent="0.25">
      <c r="B11" s="5">
        <v>1.4</v>
      </c>
      <c r="C11" s="11" t="str">
        <f>[1]MC!C10</f>
        <v xml:space="preserve"> EXCAVACIÓN MANUAL EN MATERIAL COMÚN H=0.0-2.0 M (INCLUYE RETIRO DE 
SOBRANTES A UNA DISTANCIA MENOR DE 5 KM) ZAPATAS</v>
      </c>
      <c r="D11" s="5" t="str">
        <f>[1]MC!E10</f>
        <v>M3</v>
      </c>
      <c r="E11" s="6">
        <f>[1]MC!J10</f>
        <v>1.2000000000000002</v>
      </c>
      <c r="F11" s="7">
        <v>83630.8</v>
      </c>
      <c r="G11" s="8">
        <f t="shared" si="0"/>
        <v>100356.96000000002</v>
      </c>
      <c r="H11" s="7">
        <v>84391.08</v>
      </c>
      <c r="I11" s="8">
        <f t="shared" si="2"/>
        <v>101269.29600000002</v>
      </c>
      <c r="J11" s="8">
        <f t="shared" si="3"/>
        <v>84010.94</v>
      </c>
      <c r="K11" s="10">
        <f t="shared" si="1"/>
        <v>100813.12800000003</v>
      </c>
    </row>
    <row r="12" spans="2:11" ht="50.1" customHeight="1" x14ac:dyDescent="0.25">
      <c r="B12" s="5">
        <f>[1]MC!B11</f>
        <v>1.5</v>
      </c>
      <c r="C12" s="5" t="str">
        <f>[1]MC!C11</f>
        <v xml:space="preserve"> EXCAVACIÓN MANUAL ZANJA EN TIERRA H=0.3 M VIGAS DE CIMENTACIÓN</v>
      </c>
      <c r="D12" s="5" t="str">
        <f>[1]MC!E11</f>
        <v>M3</v>
      </c>
      <c r="E12" s="6">
        <f>[1]MC!J11</f>
        <v>1</v>
      </c>
      <c r="F12" s="7">
        <v>63874.8</v>
      </c>
      <c r="G12" s="8">
        <f t="shared" si="0"/>
        <v>63874.8</v>
      </c>
      <c r="H12" s="7">
        <v>64455.48</v>
      </c>
      <c r="I12" s="8">
        <f t="shared" si="2"/>
        <v>64455.48</v>
      </c>
      <c r="J12" s="8">
        <f t="shared" si="3"/>
        <v>64165.14</v>
      </c>
      <c r="K12" s="10">
        <f t="shared" si="1"/>
        <v>64165.14</v>
      </c>
    </row>
    <row r="13" spans="2:11" ht="69.95" customHeight="1" x14ac:dyDescent="0.25">
      <c r="B13" s="12">
        <f>[1]MC!B12</f>
        <v>1.6</v>
      </c>
      <c r="C13" s="5" t="str">
        <f>[1]MC!C12</f>
        <v>CORTE DE PAVIMENTO EN CONCRETO Y EXCAVACIÓN MANUAL PARA INSTALACIÓN DE TUBERIA SANITARIA DESDE LA CAJA DE INSPECCIÓN HASTA LA RED DE ALCANTARILLADO</v>
      </c>
      <c r="D13" s="5" t="str">
        <f>[1]MC!E12</f>
        <v>M3</v>
      </c>
      <c r="E13" s="6">
        <f>[1]MC!J12</f>
        <v>0.4</v>
      </c>
      <c r="F13" s="7">
        <v>168334.1</v>
      </c>
      <c r="G13" s="8">
        <f t="shared" si="0"/>
        <v>67333.64</v>
      </c>
      <c r="H13" s="7">
        <v>169864.41</v>
      </c>
      <c r="I13" s="8">
        <f t="shared" si="2"/>
        <v>67945.76400000001</v>
      </c>
      <c r="J13" s="8">
        <f t="shared" si="3"/>
        <v>169099.255</v>
      </c>
      <c r="K13" s="10">
        <f t="shared" si="1"/>
        <v>67639.702000000005</v>
      </c>
    </row>
    <row r="14" spans="2:11" ht="50.1" customHeight="1" x14ac:dyDescent="0.25">
      <c r="B14" s="12">
        <f>[1]MC!B13</f>
        <v>1.7</v>
      </c>
      <c r="C14" s="5" t="str">
        <f>[1]MC!C13</f>
        <v xml:space="preserve"> EXCAVACIÓN MANUAL ZANJA EN TIERRA H=0.3 M TUBERIA SANITARIA DESDE LA UNIDAD SANITARIA HASTA LA CAJA DE INSPECCIÓN</v>
      </c>
      <c r="D14" s="5" t="str">
        <f>[1]MC!E13</f>
        <v>M3</v>
      </c>
      <c r="E14" s="6">
        <f>[1]MC!J13</f>
        <v>0.7</v>
      </c>
      <c r="F14" s="7">
        <v>79843.5</v>
      </c>
      <c r="G14" s="8">
        <f t="shared" si="0"/>
        <v>55890.45</v>
      </c>
      <c r="H14" s="7">
        <v>80569.350000000006</v>
      </c>
      <c r="I14" s="8">
        <f t="shared" si="2"/>
        <v>56398.544999999998</v>
      </c>
      <c r="J14" s="8">
        <f t="shared" si="3"/>
        <v>80206.425000000003</v>
      </c>
      <c r="K14" s="10">
        <f t="shared" si="1"/>
        <v>56144.497499999998</v>
      </c>
    </row>
    <row r="15" spans="2:11" ht="69.95" customHeight="1" x14ac:dyDescent="0.25">
      <c r="B15" s="12">
        <f>[1]MC!B14</f>
        <v>1.8</v>
      </c>
      <c r="C15" s="5" t="str">
        <f>[1]MC!C14</f>
        <v xml:space="preserve"> EXCAVACIÓN MANUAL EN MATERIAL COMÚN H=0.0-2.0 M (INCLUYE RETIRO DE 
SOBRANTES A UNA DISTANCIA MENOR DE 5 KM) CAJA DE INSPECCIÓN</v>
      </c>
      <c r="D15" s="5" t="str">
        <f>[1]MC!E14</f>
        <v>M3</v>
      </c>
      <c r="E15" s="6">
        <f>[1]MC!J14</f>
        <v>0.6</v>
      </c>
      <c r="F15" s="7">
        <v>83630.8</v>
      </c>
      <c r="G15" s="8">
        <f t="shared" si="0"/>
        <v>50178.48</v>
      </c>
      <c r="H15" s="7">
        <v>84391.08</v>
      </c>
      <c r="I15" s="8">
        <f t="shared" si="2"/>
        <v>50634.648000000001</v>
      </c>
      <c r="J15" s="8">
        <f t="shared" si="3"/>
        <v>84010.94</v>
      </c>
      <c r="K15" s="10">
        <f t="shared" si="1"/>
        <v>50406.563999999998</v>
      </c>
    </row>
    <row r="16" spans="2:11" ht="50.1" customHeight="1" x14ac:dyDescent="0.25">
      <c r="B16" s="12">
        <f>[1]MC!B15</f>
        <v>1.9</v>
      </c>
      <c r="C16" s="5" t="str">
        <f>[1]MC!C15</f>
        <v xml:space="preserve"> DESMONTE DE VENTANA METALICA UBICADA EN EL SALÓN PARA LA PRIMERA INFANCIA</v>
      </c>
      <c r="D16" s="5" t="str">
        <f>[1]MC!E15</f>
        <v>M3</v>
      </c>
      <c r="E16" s="6">
        <f>[1]MC!J15</f>
        <v>13.2</v>
      </c>
      <c r="F16" s="7">
        <v>21291.599999999999</v>
      </c>
      <c r="G16" s="8">
        <f t="shared" si="0"/>
        <v>281049.11999999994</v>
      </c>
      <c r="H16" s="7">
        <v>21485.16</v>
      </c>
      <c r="I16" s="8">
        <f t="shared" si="2"/>
        <v>283604.11199999996</v>
      </c>
      <c r="J16" s="8">
        <f t="shared" si="3"/>
        <v>21388.379999999997</v>
      </c>
      <c r="K16" s="10">
        <f t="shared" si="1"/>
        <v>282326.61599999992</v>
      </c>
    </row>
    <row r="17" spans="2:11" ht="50.1" customHeight="1" x14ac:dyDescent="0.25">
      <c r="B17" s="13">
        <f>[1]MC!B16</f>
        <v>1.1000000000000001</v>
      </c>
      <c r="C17" s="5" t="str">
        <f>[1]MC!C16</f>
        <v xml:space="preserve"> DEMOLICIÓN MURO EN LADRILLO A LA VISTA UBICADO EN EL SALÓN PARA LA PRIMERA INFANCIA</v>
      </c>
      <c r="D17" s="5" t="str">
        <f>[1]MC!E16</f>
        <v>M3</v>
      </c>
      <c r="E17" s="6">
        <f>[1]MC!J16</f>
        <v>5.1999999999999993</v>
      </c>
      <c r="F17" s="7">
        <v>23953.599999999999</v>
      </c>
      <c r="G17" s="8">
        <f t="shared" si="0"/>
        <v>124558.71999999997</v>
      </c>
      <c r="H17" s="7">
        <v>24171.360000000001</v>
      </c>
      <c r="I17" s="8">
        <f t="shared" si="2"/>
        <v>125691.07199999999</v>
      </c>
      <c r="J17" s="8">
        <f t="shared" si="3"/>
        <v>24062.48</v>
      </c>
      <c r="K17" s="10">
        <f t="shared" si="1"/>
        <v>125124.89599999998</v>
      </c>
    </row>
    <row r="18" spans="2:11" ht="50.1" customHeight="1" x14ac:dyDescent="0.25">
      <c r="B18" s="13">
        <f>[1]MC!B17</f>
        <v>1.1100000000000001</v>
      </c>
      <c r="C18" s="5" t="str">
        <f>[1]MC!C17</f>
        <v xml:space="preserve"> RETIRO DE SOBRANTES A UNA DISTANCIA DE 5 KM
  (INCLUYE CARGUE Y BOTADERO AUTORIZADO)</v>
      </c>
      <c r="D18" s="5" t="str">
        <f>[1]MC!E17</f>
        <v>M3</v>
      </c>
      <c r="E18" s="6">
        <f>[1]MC!J17</f>
        <v>5.1999999999999993</v>
      </c>
      <c r="F18" s="7">
        <v>20753.7</v>
      </c>
      <c r="G18" s="8">
        <f>E18*F18</f>
        <v>107919.23999999999</v>
      </c>
      <c r="H18" s="9">
        <v>20942.37</v>
      </c>
      <c r="I18" s="8">
        <f t="shared" si="2"/>
        <v>108900.32399999998</v>
      </c>
      <c r="J18" s="8">
        <f t="shared" si="3"/>
        <v>20848.035</v>
      </c>
      <c r="K18" s="10">
        <f t="shared" si="1"/>
        <v>108409.78199999998</v>
      </c>
    </row>
    <row r="19" spans="2:11" ht="50.1" customHeight="1" x14ac:dyDescent="0.25">
      <c r="B19" s="13">
        <f>[1]MC!B18</f>
        <v>1.1200000000000001</v>
      </c>
      <c r="C19" s="5" t="str">
        <f>[1]MC!C18</f>
        <v>APLICACIÓN LECHO DE ARENA PARA TUBERIA DE LA RED SANITARIA Y TUBERIA DE AGUA POTABLE</v>
      </c>
      <c r="D19" s="5" t="str">
        <f>[1]MC!E18</f>
        <v>M3</v>
      </c>
      <c r="E19" s="6">
        <f>[1]MC!J18</f>
        <v>0.75</v>
      </c>
      <c r="F19" s="7">
        <v>105653.9</v>
      </c>
      <c r="G19" s="8">
        <f>E19*F19</f>
        <v>79240.424999999988</v>
      </c>
      <c r="H19" s="7">
        <v>106614.39</v>
      </c>
      <c r="I19" s="8">
        <f t="shared" si="2"/>
        <v>79960.792499999996</v>
      </c>
      <c r="J19" s="8">
        <f t="shared" si="3"/>
        <v>106134.14499999999</v>
      </c>
      <c r="K19" s="10">
        <f t="shared" si="1"/>
        <v>79600.608749999985</v>
      </c>
    </row>
    <row r="20" spans="2:11" ht="16.5" customHeight="1" x14ac:dyDescent="0.25">
      <c r="B20" s="30"/>
      <c r="C20" s="30"/>
      <c r="D20" s="30"/>
      <c r="E20" s="30"/>
      <c r="F20" s="30"/>
      <c r="G20" s="30"/>
      <c r="H20" s="14"/>
      <c r="I20" s="15"/>
      <c r="J20" s="8"/>
      <c r="K20" s="10"/>
    </row>
    <row r="21" spans="2:11" ht="16.5" customHeight="1" x14ac:dyDescent="0.25">
      <c r="B21" s="26">
        <v>2</v>
      </c>
      <c r="C21" s="26" t="str">
        <f>[1]MC!D20</f>
        <v>CIMENTACIÓN Y ESTRUCTURA EN CONCRETO REFORZADO</v>
      </c>
      <c r="D21" s="26"/>
      <c r="E21" s="27"/>
      <c r="F21" s="26"/>
      <c r="G21" s="28">
        <f>SUM(G22:G28)</f>
        <v>8247969.4533258006</v>
      </c>
      <c r="H21" s="26"/>
      <c r="I21" s="28">
        <f>SUM(I22:I28)</f>
        <v>8322950.9938105792</v>
      </c>
      <c r="J21" s="29"/>
      <c r="K21" s="25">
        <f t="shared" si="1"/>
        <v>8285460.2235681899</v>
      </c>
    </row>
    <row r="22" spans="2:11" ht="50.1" customHeight="1" x14ac:dyDescent="0.25">
      <c r="B22" s="5">
        <v>2.1</v>
      </c>
      <c r="C22" s="5" t="s">
        <v>10</v>
      </c>
      <c r="D22" s="5" t="s">
        <v>11</v>
      </c>
      <c r="E22" s="6">
        <f>[1]MC!J23</f>
        <v>1.0560000000000003</v>
      </c>
      <c r="F22" s="7">
        <v>998395.2</v>
      </c>
      <c r="G22" s="8">
        <f t="shared" ref="G22:G28" si="4">E22*F22</f>
        <v>1054305.3312000001</v>
      </c>
      <c r="H22" s="9">
        <v>1007471.52</v>
      </c>
      <c r="I22" s="8">
        <f>H22*E22</f>
        <v>1063889.9251200003</v>
      </c>
      <c r="J22" s="8">
        <f t="shared" si="3"/>
        <v>1002933.36</v>
      </c>
      <c r="K22" s="10">
        <f t="shared" si="1"/>
        <v>1059097.6281600003</v>
      </c>
    </row>
    <row r="23" spans="2:11" ht="50.1" customHeight="1" x14ac:dyDescent="0.25">
      <c r="B23" s="5">
        <v>2.2000000000000002</v>
      </c>
      <c r="C23" s="5" t="s">
        <v>12</v>
      </c>
      <c r="D23" s="5" t="s">
        <v>13</v>
      </c>
      <c r="E23" s="6">
        <f>[1]MC!J27</f>
        <v>12.85</v>
      </c>
      <c r="F23" s="7">
        <v>93798.1</v>
      </c>
      <c r="G23" s="8">
        <f t="shared" si="4"/>
        <v>1205305.585</v>
      </c>
      <c r="H23" s="9">
        <v>94650.81</v>
      </c>
      <c r="I23" s="8">
        <f t="shared" ref="I23:I28" si="5">H23*E23</f>
        <v>1216262.9084999999</v>
      </c>
      <c r="J23" s="8">
        <f t="shared" si="3"/>
        <v>94224.455000000002</v>
      </c>
      <c r="K23" s="10">
        <f t="shared" si="1"/>
        <v>1210784.2467499999</v>
      </c>
    </row>
    <row r="24" spans="2:11" ht="50.1" customHeight="1" x14ac:dyDescent="0.25">
      <c r="B24" s="5">
        <v>2.2999999999999998</v>
      </c>
      <c r="C24" s="5" t="s">
        <v>14</v>
      </c>
      <c r="D24" s="5" t="s">
        <v>13</v>
      </c>
      <c r="E24" s="6">
        <f>[1]MC!J25</f>
        <v>11.5</v>
      </c>
      <c r="F24" s="7">
        <v>95463.5</v>
      </c>
      <c r="G24" s="8">
        <f t="shared" si="4"/>
        <v>1097830.25</v>
      </c>
      <c r="H24" s="9">
        <v>96331.35</v>
      </c>
      <c r="I24" s="8">
        <f t="shared" si="5"/>
        <v>1107810.5250000001</v>
      </c>
      <c r="J24" s="8">
        <f t="shared" si="3"/>
        <v>95897.425000000003</v>
      </c>
      <c r="K24" s="10">
        <f t="shared" si="1"/>
        <v>1102820.3875000002</v>
      </c>
    </row>
    <row r="25" spans="2:11" ht="50.1" customHeight="1" x14ac:dyDescent="0.25">
      <c r="B25" s="5">
        <v>2.4</v>
      </c>
      <c r="C25" s="5" t="s">
        <v>15</v>
      </c>
      <c r="D25" s="5" t="s">
        <v>13</v>
      </c>
      <c r="E25" s="6">
        <f>[1]MC!J29</f>
        <v>17.75</v>
      </c>
      <c r="F25" s="7">
        <v>92022.7</v>
      </c>
      <c r="G25" s="8">
        <f t="shared" si="4"/>
        <v>1633402.925</v>
      </c>
      <c r="H25" s="9">
        <v>92859.27</v>
      </c>
      <c r="I25" s="8">
        <f t="shared" si="5"/>
        <v>1648252.0425</v>
      </c>
      <c r="J25" s="8">
        <f t="shared" si="3"/>
        <v>92440.985000000001</v>
      </c>
      <c r="K25" s="10">
        <f t="shared" si="1"/>
        <v>1640827.4837500001</v>
      </c>
    </row>
    <row r="26" spans="2:11" ht="50.1" customHeight="1" x14ac:dyDescent="0.25">
      <c r="B26" s="5">
        <v>2.5</v>
      </c>
      <c r="C26" s="13" t="str">
        <f>[1]MC!C31</f>
        <v>RELLENO EN RECEBO COMÚN COMPACTADO MECÁNICAMENTE</v>
      </c>
      <c r="D26" s="5" t="str">
        <f>[1]MC!E32</f>
        <v>M3</v>
      </c>
      <c r="E26" s="6">
        <f>[1]MC!J32</f>
        <v>0.9607119999999999</v>
      </c>
      <c r="F26" s="7">
        <v>134189</v>
      </c>
      <c r="G26" s="8">
        <f>E26*F26</f>
        <v>128916.98256799999</v>
      </c>
      <c r="H26" s="9">
        <v>135408.9</v>
      </c>
      <c r="I26" s="8">
        <f t="shared" si="5"/>
        <v>130088.95513679998</v>
      </c>
      <c r="J26" s="8">
        <f t="shared" si="3"/>
        <v>134798.95000000001</v>
      </c>
      <c r="K26" s="10">
        <f t="shared" si="1"/>
        <v>129502.96885239999</v>
      </c>
    </row>
    <row r="27" spans="2:11" ht="50.1" customHeight="1" x14ac:dyDescent="0.25">
      <c r="B27" s="5">
        <v>2.6</v>
      </c>
      <c r="C27" s="5" t="str">
        <f>[1]MC!C32</f>
        <v>PLACA PARA PISO EN CONCRETO REFORZADO 3000 PSI E= 0.08 M (INCLUYE MALLA ELECTROSOLDADA)</v>
      </c>
      <c r="D27" s="5" t="str">
        <f>[1]MC!E32</f>
        <v>M3</v>
      </c>
      <c r="E27" s="6">
        <f>[1]MC!J32</f>
        <v>0.9607119999999999</v>
      </c>
      <c r="F27" s="7">
        <v>1096841.8999999999</v>
      </c>
      <c r="G27" s="8">
        <f t="shared" si="4"/>
        <v>1053749.1754327998</v>
      </c>
      <c r="H27" s="9">
        <v>1106813.19</v>
      </c>
      <c r="I27" s="8">
        <f t="shared" si="5"/>
        <v>1063328.7133912798</v>
      </c>
      <c r="J27" s="8">
        <f t="shared" si="3"/>
        <v>1101827.5449999999</v>
      </c>
      <c r="K27" s="10">
        <f t="shared" si="1"/>
        <v>1058538.9444120398</v>
      </c>
    </row>
    <row r="28" spans="2:11" ht="50.1" customHeight="1" x14ac:dyDescent="0.25">
      <c r="B28" s="5">
        <v>2.7</v>
      </c>
      <c r="C28" s="5" t="str">
        <f>[1]MC!C34</f>
        <v>LOSA DE ENTREPISO EN SISTEMA DE LOSA COLABORANTE PREFABRICADA TIPO “PLACA FÁCIL”</v>
      </c>
      <c r="D28" s="5" t="str">
        <f>[1]MC!E34</f>
        <v>M2</v>
      </c>
      <c r="E28" s="6">
        <f>[1]MC!J34</f>
        <v>4.4887499999999996</v>
      </c>
      <c r="F28" s="7">
        <v>462146.3</v>
      </c>
      <c r="G28" s="8">
        <f t="shared" si="4"/>
        <v>2074459.2041249997</v>
      </c>
      <c r="H28" s="9">
        <v>466347.63</v>
      </c>
      <c r="I28" s="8">
        <f t="shared" si="5"/>
        <v>2093317.9241624998</v>
      </c>
      <c r="J28" s="8">
        <f t="shared" si="3"/>
        <v>464246.96499999997</v>
      </c>
      <c r="K28" s="10">
        <f t="shared" si="1"/>
        <v>2083888.5641437499</v>
      </c>
    </row>
    <row r="29" spans="2:11" ht="16.5" customHeight="1" x14ac:dyDescent="0.25">
      <c r="B29" s="30"/>
      <c r="C29" s="30"/>
      <c r="D29" s="30"/>
      <c r="E29" s="30"/>
      <c r="F29" s="30"/>
      <c r="G29" s="30"/>
      <c r="H29" s="14"/>
      <c r="I29" s="15"/>
      <c r="J29" s="8"/>
      <c r="K29" s="10"/>
    </row>
    <row r="30" spans="2:11" ht="16.5" customHeight="1" x14ac:dyDescent="0.25">
      <c r="B30" s="26">
        <v>3</v>
      </c>
      <c r="C30" s="26" t="s">
        <v>16</v>
      </c>
      <c r="D30" s="26"/>
      <c r="E30" s="27"/>
      <c r="F30" s="26"/>
      <c r="G30" s="28">
        <f>SUM(G31)</f>
        <v>1321554.1462200002</v>
      </c>
      <c r="H30" s="26"/>
      <c r="I30" s="28">
        <f>SUM(I31)</f>
        <v>1333568.2748220002</v>
      </c>
      <c r="J30" s="29"/>
      <c r="K30" s="25">
        <f t="shared" si="1"/>
        <v>1327561.2105210002</v>
      </c>
    </row>
    <row r="31" spans="2:11" ht="50.1" customHeight="1" x14ac:dyDescent="0.25">
      <c r="B31" s="5">
        <v>3.1</v>
      </c>
      <c r="C31" s="15" t="s">
        <v>17</v>
      </c>
      <c r="D31" s="5" t="s">
        <v>18</v>
      </c>
      <c r="E31" s="6">
        <f>[1]MC!J24+[1]MC!J26+[1]MC!J28+[1]MC!J30</f>
        <v>123.17130000000002</v>
      </c>
      <c r="F31" s="7">
        <v>10729.4</v>
      </c>
      <c r="G31" s="8">
        <f>E31*F31</f>
        <v>1321554.1462200002</v>
      </c>
      <c r="H31" s="7">
        <v>10826.94</v>
      </c>
      <c r="I31" s="8">
        <f>H31*E31</f>
        <v>1333568.2748220002</v>
      </c>
      <c r="J31" s="8">
        <f t="shared" si="3"/>
        <v>10778.17</v>
      </c>
      <c r="K31" s="10">
        <f t="shared" si="1"/>
        <v>1327561.2105210002</v>
      </c>
    </row>
    <row r="32" spans="2:11" ht="16.5" customHeight="1" x14ac:dyDescent="0.25">
      <c r="B32" s="30"/>
      <c r="C32" s="30"/>
      <c r="D32" s="30"/>
      <c r="E32" s="30"/>
      <c r="F32" s="30"/>
      <c r="G32" s="30"/>
      <c r="H32" s="14"/>
      <c r="I32" s="15"/>
      <c r="J32" s="8"/>
      <c r="K32" s="10"/>
    </row>
    <row r="33" spans="2:11" ht="16.5" customHeight="1" x14ac:dyDescent="0.25">
      <c r="B33" s="26">
        <v>4</v>
      </c>
      <c r="C33" s="26" t="s">
        <v>19</v>
      </c>
      <c r="D33" s="26"/>
      <c r="E33" s="27"/>
      <c r="F33" s="26"/>
      <c r="G33" s="28">
        <f>SUM(G34:G35)</f>
        <v>3887300.0773199997</v>
      </c>
      <c r="H33" s="26"/>
      <c r="I33" s="28">
        <f>SUM(I34:I35)</f>
        <v>3922639.1689319997</v>
      </c>
      <c r="J33" s="29"/>
      <c r="K33" s="25">
        <f t="shared" si="1"/>
        <v>3904969.6231259997</v>
      </c>
    </row>
    <row r="34" spans="2:11" ht="50.1" customHeight="1" x14ac:dyDescent="0.25">
      <c r="B34" s="5">
        <v>4.0999999999999996</v>
      </c>
      <c r="C34" s="5" t="str">
        <f>[1]MC!C38</f>
        <v>MURO EN BLOQUE No. 5 E=0.12</v>
      </c>
      <c r="D34" s="5" t="str">
        <f>[1]MC!E38</f>
        <v>M2</v>
      </c>
      <c r="E34" s="6">
        <f>[1]MC!J38</f>
        <v>30.663599999999999</v>
      </c>
      <c r="F34" s="7">
        <v>57856.7</v>
      </c>
      <c r="G34" s="8">
        <f>E34*F34</f>
        <v>1774094.7061199998</v>
      </c>
      <c r="H34" s="9">
        <v>58382.67</v>
      </c>
      <c r="I34" s="8">
        <f>H34*E34</f>
        <v>1790222.8398119998</v>
      </c>
      <c r="J34" s="8">
        <f t="shared" si="3"/>
        <v>58119.684999999998</v>
      </c>
      <c r="K34" s="10">
        <f t="shared" si="1"/>
        <v>1782158.7729659998</v>
      </c>
    </row>
    <row r="35" spans="2:11" ht="50.1" customHeight="1" x14ac:dyDescent="0.25">
      <c r="B35" s="5">
        <v>4.2</v>
      </c>
      <c r="C35" s="5" t="str">
        <f>[1]MC!C39</f>
        <v>PAÑETE LISO MUROS 1:4, E=1.5 CM</v>
      </c>
      <c r="D35" s="5" t="str">
        <f>[1]MC!E39</f>
        <v>M2</v>
      </c>
      <c r="E35" s="6">
        <f>[1]MC!J39</f>
        <v>63.756</v>
      </c>
      <c r="F35" s="7">
        <v>33145.199999999997</v>
      </c>
      <c r="G35" s="8">
        <f>E35*F35</f>
        <v>2113205.3711999999</v>
      </c>
      <c r="H35" s="9">
        <v>33446.519999999997</v>
      </c>
      <c r="I35" s="8">
        <f>H35*E35</f>
        <v>2132416.3291199999</v>
      </c>
      <c r="J35" s="8">
        <f t="shared" si="3"/>
        <v>33295.86</v>
      </c>
      <c r="K35" s="10">
        <f t="shared" si="1"/>
        <v>2122810.8501599999</v>
      </c>
    </row>
    <row r="36" spans="2:11" ht="16.5" customHeight="1" x14ac:dyDescent="0.25">
      <c r="B36" s="30"/>
      <c r="C36" s="30"/>
      <c r="D36" s="30"/>
      <c r="E36" s="30"/>
      <c r="F36" s="30"/>
      <c r="G36" s="30"/>
      <c r="H36" s="14"/>
      <c r="I36" s="15"/>
      <c r="J36" s="8"/>
      <c r="K36" s="10"/>
    </row>
    <row r="37" spans="2:11" ht="16.5" customHeight="1" x14ac:dyDescent="0.25">
      <c r="B37" s="26">
        <v>5</v>
      </c>
      <c r="C37" s="26" t="str">
        <f>[1]MC!D41</f>
        <v>CUBIERTA</v>
      </c>
      <c r="D37" s="26"/>
      <c r="E37" s="27"/>
      <c r="F37" s="26"/>
      <c r="G37" s="28">
        <f>SUM(G38:G41)</f>
        <v>1737358.92</v>
      </c>
      <c r="H37" s="26"/>
      <c r="I37" s="28">
        <f>SUM(I38:I41)</f>
        <v>1753153.0919999999</v>
      </c>
      <c r="J37" s="29"/>
      <c r="K37" s="25">
        <f t="shared" si="1"/>
        <v>1745256.0060000001</v>
      </c>
    </row>
    <row r="38" spans="2:11" ht="50.1" customHeight="1" x14ac:dyDescent="0.25">
      <c r="B38" s="5">
        <v>5.0999999999999996</v>
      </c>
      <c r="C38" s="5" t="str">
        <f>[1]MC!C43</f>
        <v>CUBIERTA EN TEJA ARQUITECTONICA CALIBRE 30 TIPO PESADO</v>
      </c>
      <c r="D38" s="5" t="str">
        <f>[1]MC!E43</f>
        <v>M2</v>
      </c>
      <c r="E38" s="6">
        <f>[1]MC!J43</f>
        <v>11.55</v>
      </c>
      <c r="F38" s="7">
        <v>76731.600000000006</v>
      </c>
      <c r="G38" s="8">
        <f>E38*F38</f>
        <v>886249.9800000001</v>
      </c>
      <c r="H38" s="7">
        <v>77429.16</v>
      </c>
      <c r="I38" s="8">
        <f>H38*E38</f>
        <v>894306.79800000007</v>
      </c>
      <c r="J38" s="8">
        <f t="shared" si="3"/>
        <v>77080.38</v>
      </c>
      <c r="K38" s="10">
        <f t="shared" si="1"/>
        <v>890278.38900000008</v>
      </c>
    </row>
    <row r="39" spans="2:11" ht="50.1" customHeight="1" x14ac:dyDescent="0.25">
      <c r="B39" s="5">
        <v>5.2</v>
      </c>
      <c r="C39" s="5" t="str">
        <f>[1]MC!C44</f>
        <v>ESTRUCTURA METÁLICA PARA CUBIERTA  CALIBRE 18</v>
      </c>
      <c r="D39" s="5" t="str">
        <f>[1]MC!E44</f>
        <v>M2</v>
      </c>
      <c r="E39" s="6">
        <f>[1]MC!J44</f>
        <v>11.55</v>
      </c>
      <c r="F39" s="7">
        <v>31856</v>
      </c>
      <c r="G39" s="8">
        <f t="shared" ref="G39:G41" si="6">E39*F39</f>
        <v>367936.80000000005</v>
      </c>
      <c r="H39" s="7">
        <v>32145.599999999999</v>
      </c>
      <c r="I39" s="8">
        <f t="shared" ref="I39:I41" si="7">H39*E39</f>
        <v>371281.68</v>
      </c>
      <c r="J39" s="8">
        <f t="shared" si="3"/>
        <v>32000.799999999999</v>
      </c>
      <c r="K39" s="10">
        <f t="shared" si="1"/>
        <v>369609.24</v>
      </c>
    </row>
    <row r="40" spans="2:11" ht="50.1" customHeight="1" x14ac:dyDescent="0.25">
      <c r="B40" s="5">
        <v>5.3</v>
      </c>
      <c r="C40" s="5" t="str">
        <f>[1]MC!C45</f>
        <v>FLANCHE EN LÁMINA GALVANIZADA CAL. 22; H=25</v>
      </c>
      <c r="D40" s="5" t="str">
        <f>[1]MC!E45</f>
        <v>ML</v>
      </c>
      <c r="E40" s="6">
        <f>[1]MC!J45</f>
        <v>4.3999999999999995</v>
      </c>
      <c r="F40" s="7">
        <v>41697.699999999997</v>
      </c>
      <c r="G40" s="8">
        <f t="shared" si="6"/>
        <v>183469.87999999998</v>
      </c>
      <c r="H40" s="9">
        <v>42076.77</v>
      </c>
      <c r="I40" s="8">
        <f t="shared" si="7"/>
        <v>185137.78799999997</v>
      </c>
      <c r="J40" s="8">
        <f t="shared" si="3"/>
        <v>41887.235000000001</v>
      </c>
      <c r="K40" s="10">
        <f t="shared" si="1"/>
        <v>184303.83399999997</v>
      </c>
    </row>
    <row r="41" spans="2:11" ht="50.1" customHeight="1" x14ac:dyDescent="0.25">
      <c r="B41" s="5">
        <v>5.4</v>
      </c>
      <c r="C41" s="5" t="str">
        <f>[1]MC!C46</f>
        <v xml:space="preserve"> CANAL EN LÁMINA GALVANIZADA CAL 22, DS=90</v>
      </c>
      <c r="D41" s="5" t="str">
        <f>[1]MC!E46</f>
        <v>ML</v>
      </c>
      <c r="E41" s="6">
        <f>[1]MC!J46</f>
        <v>2.1499999999999995</v>
      </c>
      <c r="F41" s="7">
        <v>139396.4</v>
      </c>
      <c r="G41" s="8">
        <f t="shared" si="6"/>
        <v>299702.25999999989</v>
      </c>
      <c r="H41" s="9">
        <v>140663.64000000001</v>
      </c>
      <c r="I41" s="8">
        <f t="shared" si="7"/>
        <v>302426.82599999994</v>
      </c>
      <c r="J41" s="8">
        <f t="shared" si="3"/>
        <v>140030.02000000002</v>
      </c>
      <c r="K41" s="10">
        <f t="shared" si="1"/>
        <v>301064.54299999995</v>
      </c>
    </row>
    <row r="42" spans="2:11" ht="16.5" customHeight="1" x14ac:dyDescent="0.25">
      <c r="B42" s="30">
        <v>139396.4</v>
      </c>
      <c r="C42" s="30"/>
      <c r="D42" s="30"/>
      <c r="E42" s="30"/>
      <c r="F42" s="30"/>
      <c r="G42" s="30"/>
      <c r="H42" s="14"/>
      <c r="I42" s="15"/>
      <c r="J42" s="8"/>
      <c r="K42" s="10">
        <f t="shared" si="1"/>
        <v>0</v>
      </c>
    </row>
    <row r="43" spans="2:11" ht="16.5" customHeight="1" x14ac:dyDescent="0.25">
      <c r="B43" s="26">
        <v>6</v>
      </c>
      <c r="C43" s="26" t="str">
        <f>[1]MC!D48</f>
        <v>INSTALACIONES SANITARIAS</v>
      </c>
      <c r="D43" s="26"/>
      <c r="E43" s="27"/>
      <c r="F43" s="26"/>
      <c r="G43" s="28">
        <f>SUM(G44:G52)</f>
        <v>6417983.4785000002</v>
      </c>
      <c r="H43" s="26"/>
      <c r="I43" s="28">
        <f>SUM(I44:I52)</f>
        <v>6476328.782850001</v>
      </c>
      <c r="J43" s="29"/>
      <c r="K43" s="25">
        <f t="shared" si="1"/>
        <v>6447156.1306750011</v>
      </c>
    </row>
    <row r="44" spans="2:11" ht="50.1" customHeight="1" x14ac:dyDescent="0.25">
      <c r="B44" s="5">
        <v>6.1</v>
      </c>
      <c r="C44" s="5" t="str">
        <f>[1]MC!C50</f>
        <v>RED SANITARIA PVC-S 2"</v>
      </c>
      <c r="D44" s="5" t="str">
        <f>[1]MC!E50</f>
        <v>ML</v>
      </c>
      <c r="E44" s="6">
        <f>[1]MC!J50</f>
        <v>5.1700000000000008</v>
      </c>
      <c r="F44" s="7">
        <v>50124.800000000003</v>
      </c>
      <c r="G44" s="8">
        <f>E44*F44</f>
        <v>259145.21600000004</v>
      </c>
      <c r="H44" s="9">
        <v>50580.480000000003</v>
      </c>
      <c r="I44" s="8">
        <f>H44*E44</f>
        <v>261501.08160000006</v>
      </c>
      <c r="J44" s="8">
        <f t="shared" si="3"/>
        <v>50352.639999999999</v>
      </c>
      <c r="K44" s="10">
        <f t="shared" si="1"/>
        <v>260323.14880000005</v>
      </c>
    </row>
    <row r="45" spans="2:11" ht="50.1" customHeight="1" x14ac:dyDescent="0.25">
      <c r="B45" s="5">
        <v>6.2</v>
      </c>
      <c r="C45" s="5" t="str">
        <f>[1]MC!C51</f>
        <v>RED SANITARIA PVC-S 3"</v>
      </c>
      <c r="D45" s="5" t="str">
        <f>[1]MC!E51</f>
        <v>ML</v>
      </c>
      <c r="E45" s="6">
        <f>[1]MC!J51</f>
        <v>2.0350000000000001</v>
      </c>
      <c r="F45" s="7">
        <v>64276.3</v>
      </c>
      <c r="G45" s="8">
        <f t="shared" ref="G45:G52" si="8">E45*F45</f>
        <v>130802.27050000001</v>
      </c>
      <c r="H45" s="9">
        <v>64860.63</v>
      </c>
      <c r="I45" s="8">
        <f t="shared" ref="I45:I52" si="9">H45*E45</f>
        <v>131991.38205000001</v>
      </c>
      <c r="J45" s="8">
        <f t="shared" si="3"/>
        <v>64568.464999999997</v>
      </c>
      <c r="K45" s="10">
        <f t="shared" si="1"/>
        <v>131396.826275</v>
      </c>
    </row>
    <row r="46" spans="2:11" ht="50.1" customHeight="1" x14ac:dyDescent="0.25">
      <c r="B46" s="5">
        <v>6.3</v>
      </c>
      <c r="C46" s="5" t="str">
        <f>[1]MC!C52</f>
        <v>RED SANITARIA PVC-S 4"</v>
      </c>
      <c r="D46" s="5" t="str">
        <f>[1]MC!E52</f>
        <v>ML</v>
      </c>
      <c r="E46" s="6">
        <f>[1]MC!J52</f>
        <v>8.58</v>
      </c>
      <c r="F46" s="7">
        <v>59822.400000000001</v>
      </c>
      <c r="G46" s="8">
        <f t="shared" si="8"/>
        <v>513276.19200000004</v>
      </c>
      <c r="H46" s="9">
        <v>60366.239999999998</v>
      </c>
      <c r="I46" s="8">
        <f t="shared" si="9"/>
        <v>517942.33919999999</v>
      </c>
      <c r="J46" s="8">
        <f t="shared" si="3"/>
        <v>60094.32</v>
      </c>
      <c r="K46" s="10">
        <f t="shared" si="1"/>
        <v>515609.26560000004</v>
      </c>
    </row>
    <row r="47" spans="2:11" ht="50.1" customHeight="1" x14ac:dyDescent="0.25">
      <c r="B47" s="5">
        <v>6.4</v>
      </c>
      <c r="C47" s="5" t="str">
        <f>[1]MC!C53</f>
        <v>SALIDA SANITARIA PVC-S/PARAL 2"</v>
      </c>
      <c r="D47" s="5" t="str">
        <f>[1]MC!E53</f>
        <v>UND</v>
      </c>
      <c r="E47" s="6">
        <f>[1]MC!J53</f>
        <v>4</v>
      </c>
      <c r="F47" s="7">
        <v>121562.1</v>
      </c>
      <c r="G47" s="8">
        <f t="shared" si="8"/>
        <v>486248.4</v>
      </c>
      <c r="H47" s="9">
        <v>122667.21</v>
      </c>
      <c r="I47" s="8">
        <f t="shared" si="9"/>
        <v>490668.84</v>
      </c>
      <c r="J47" s="8">
        <f t="shared" si="3"/>
        <v>122114.655</v>
      </c>
      <c r="K47" s="10">
        <f t="shared" si="1"/>
        <v>488458.62</v>
      </c>
    </row>
    <row r="48" spans="2:11" ht="50.1" customHeight="1" x14ac:dyDescent="0.25">
      <c r="B48" s="5">
        <v>6.5</v>
      </c>
      <c r="C48" s="5" t="str">
        <f>[1]MC!C54</f>
        <v>SALIDA SANITARIA PVC-S/PARAL 4"</v>
      </c>
      <c r="D48" s="5" t="str">
        <f>[1]MC!E54</f>
        <v>UND</v>
      </c>
      <c r="E48" s="6">
        <f>[1]MC!J54</f>
        <v>2</v>
      </c>
      <c r="F48" s="7">
        <v>153114.5</v>
      </c>
      <c r="G48" s="8">
        <f t="shared" si="8"/>
        <v>306229</v>
      </c>
      <c r="H48" s="9">
        <v>154506.45000000001</v>
      </c>
      <c r="I48" s="8">
        <f t="shared" si="9"/>
        <v>309012.90000000002</v>
      </c>
      <c r="J48" s="8">
        <f t="shared" si="3"/>
        <v>153810.47500000001</v>
      </c>
      <c r="K48" s="10">
        <f t="shared" si="1"/>
        <v>307620.95</v>
      </c>
    </row>
    <row r="49" spans="2:11" ht="50.1" customHeight="1" x14ac:dyDescent="0.25">
      <c r="B49" s="5">
        <v>6.6</v>
      </c>
      <c r="C49" s="5" t="str">
        <f>[1]MC!C55</f>
        <v xml:space="preserve"> SUMINISTRO E INSTALACIÓN SANITARIO INFANTIL (INCLUYE GRIFERÍA)</v>
      </c>
      <c r="D49" s="5" t="str">
        <f>[1]MC!E55</f>
        <v>UND</v>
      </c>
      <c r="E49" s="6">
        <f>[1]MC!J55</f>
        <v>2</v>
      </c>
      <c r="F49" s="7">
        <v>775322.9</v>
      </c>
      <c r="G49" s="8">
        <f t="shared" si="8"/>
        <v>1550645.8</v>
      </c>
      <c r="H49" s="9">
        <v>782371.29</v>
      </c>
      <c r="I49" s="8">
        <f t="shared" si="9"/>
        <v>1564742.58</v>
      </c>
      <c r="J49" s="8">
        <f t="shared" si="3"/>
        <v>778847.09499999997</v>
      </c>
      <c r="K49" s="10">
        <f t="shared" si="1"/>
        <v>1557694.19</v>
      </c>
    </row>
    <row r="50" spans="2:11" ht="50.1" customHeight="1" x14ac:dyDescent="0.25">
      <c r="B50" s="5">
        <v>6.7</v>
      </c>
      <c r="C50" s="5" t="str">
        <f>[1]MC!C56</f>
        <v xml:space="preserve"> SUMINISTRO E INSTALACIÓN ORINAL INFANTIL (INCLUYE GRIFERÍA)</v>
      </c>
      <c r="D50" s="5" t="str">
        <f>[1]MC!E56</f>
        <v>UND</v>
      </c>
      <c r="E50" s="6">
        <f>[1]MC!J56</f>
        <v>2</v>
      </c>
      <c r="F50" s="7">
        <v>544102.9</v>
      </c>
      <c r="G50" s="8">
        <f t="shared" si="8"/>
        <v>1088205.8</v>
      </c>
      <c r="H50" s="9">
        <v>549049.29</v>
      </c>
      <c r="I50" s="8">
        <f t="shared" si="9"/>
        <v>1098098.58</v>
      </c>
      <c r="J50" s="8">
        <f t="shared" si="3"/>
        <v>546576.09499999997</v>
      </c>
      <c r="K50" s="10">
        <f t="shared" si="1"/>
        <v>1093152.19</v>
      </c>
    </row>
    <row r="51" spans="2:11" ht="50.1" customHeight="1" x14ac:dyDescent="0.25">
      <c r="B51" s="5">
        <v>6.8</v>
      </c>
      <c r="C51" s="5" t="str">
        <f>[1]MC!C57</f>
        <v>RED SANITARIA PVC-S 6" (CONECTA LA CAJA DE INSPECCIÓN A LA RED PRINCIPAL DE ALCANTARILLADO)</v>
      </c>
      <c r="D51" s="5" t="str">
        <f>[1]MC!E57</f>
        <v>ML</v>
      </c>
      <c r="E51" s="6">
        <f>[1]MC!J57</f>
        <v>12</v>
      </c>
      <c r="F51" s="7">
        <v>107075.1</v>
      </c>
      <c r="G51" s="8">
        <f t="shared" si="8"/>
        <v>1284901.2000000002</v>
      </c>
      <c r="H51" s="9">
        <v>108048.51</v>
      </c>
      <c r="I51" s="8">
        <f t="shared" si="9"/>
        <v>1296582.1199999999</v>
      </c>
      <c r="J51" s="8">
        <f t="shared" si="3"/>
        <v>107561.80499999999</v>
      </c>
      <c r="K51" s="10">
        <f t="shared" si="1"/>
        <v>1290741.6600000001</v>
      </c>
    </row>
    <row r="52" spans="2:11" ht="50.1" customHeight="1" x14ac:dyDescent="0.25">
      <c r="B52" s="5">
        <v>6.9</v>
      </c>
      <c r="C52" s="5" t="str">
        <f>[1]MC!C58</f>
        <v>CAJA DE INSPECCIÓN 60x60</v>
      </c>
      <c r="D52" s="5" t="str">
        <f>[1]MC!E58</f>
        <v>UND</v>
      </c>
      <c r="E52" s="6">
        <f>[1]MC!J58</f>
        <v>2</v>
      </c>
      <c r="F52" s="7">
        <v>399264.8</v>
      </c>
      <c r="G52" s="8">
        <f t="shared" si="8"/>
        <v>798529.6</v>
      </c>
      <c r="H52" s="9">
        <v>402894.48</v>
      </c>
      <c r="I52" s="8">
        <f t="shared" si="9"/>
        <v>805788.96</v>
      </c>
      <c r="J52" s="8">
        <f t="shared" si="3"/>
        <v>401079.64</v>
      </c>
      <c r="K52" s="10">
        <f t="shared" si="1"/>
        <v>802159.28</v>
      </c>
    </row>
    <row r="53" spans="2:11" ht="16.5" customHeight="1" x14ac:dyDescent="0.25">
      <c r="B53" s="30"/>
      <c r="C53" s="30"/>
      <c r="D53" s="30"/>
      <c r="E53" s="30"/>
      <c r="F53" s="30"/>
      <c r="G53" s="30"/>
      <c r="H53" s="14"/>
      <c r="I53" s="15"/>
      <c r="J53" s="8"/>
      <c r="K53" s="10"/>
    </row>
    <row r="54" spans="2:11" ht="16.5" customHeight="1" x14ac:dyDescent="0.25">
      <c r="B54" s="26">
        <v>7</v>
      </c>
      <c r="C54" s="26" t="str">
        <f>[1]MC!D68</f>
        <v>INSTALACIONES ELECTRICAS</v>
      </c>
      <c r="D54" s="26"/>
      <c r="E54" s="27"/>
      <c r="F54" s="26"/>
      <c r="G54" s="28">
        <f>SUM(G55:G57)</f>
        <v>1378358.3</v>
      </c>
      <c r="H54" s="26"/>
      <c r="I54" s="28">
        <f>SUM(I55:I57)</f>
        <v>1390888.83</v>
      </c>
      <c r="J54" s="29"/>
      <c r="K54" s="25">
        <f t="shared" si="1"/>
        <v>1384623.5649999999</v>
      </c>
    </row>
    <row r="55" spans="2:11" ht="50.1" customHeight="1" x14ac:dyDescent="0.25">
      <c r="B55" s="5">
        <v>7.1</v>
      </c>
      <c r="C55" s="5" t="s">
        <v>20</v>
      </c>
      <c r="D55" s="6" t="s">
        <v>6</v>
      </c>
      <c r="E55" s="13">
        <f>[1]MC!J72+[1]MC!J73</f>
        <v>3</v>
      </c>
      <c r="F55" s="7">
        <v>118614.1</v>
      </c>
      <c r="G55" s="8">
        <f>E55*F55</f>
        <v>355842.30000000005</v>
      </c>
      <c r="H55" s="9">
        <v>119692.41</v>
      </c>
      <c r="I55" s="8">
        <f>H55*E55</f>
        <v>359077.23</v>
      </c>
      <c r="J55" s="8">
        <f t="shared" si="3"/>
        <v>119153.255</v>
      </c>
      <c r="K55" s="10">
        <f t="shared" si="1"/>
        <v>357459.76500000001</v>
      </c>
    </row>
    <row r="56" spans="2:11" ht="50.1" customHeight="1" x14ac:dyDescent="0.25">
      <c r="B56" s="5">
        <v>7.2</v>
      </c>
      <c r="C56" s="5" t="s">
        <v>21</v>
      </c>
      <c r="D56" s="6" t="s">
        <v>6</v>
      </c>
      <c r="E56" s="13">
        <f>[1]MC!J71</f>
        <v>3</v>
      </c>
      <c r="F56" s="7">
        <v>80410</v>
      </c>
      <c r="G56" s="8">
        <f>E56*F56</f>
        <v>241230</v>
      </c>
      <c r="H56" s="9">
        <v>81141</v>
      </c>
      <c r="I56" s="8">
        <f t="shared" ref="I56:I57" si="10">H56*E56</f>
        <v>243423</v>
      </c>
      <c r="J56" s="8">
        <f t="shared" si="3"/>
        <v>80775.5</v>
      </c>
      <c r="K56" s="10">
        <f t="shared" si="1"/>
        <v>242326.5</v>
      </c>
    </row>
    <row r="57" spans="2:11" ht="50.1" customHeight="1" x14ac:dyDescent="0.25">
      <c r="B57" s="5">
        <v>7.3</v>
      </c>
      <c r="C57" s="5" t="s">
        <v>22</v>
      </c>
      <c r="D57" s="6" t="s">
        <v>13</v>
      </c>
      <c r="E57" s="13">
        <f>[1]MC!J70+13</f>
        <v>20</v>
      </c>
      <c r="F57" s="7">
        <v>39064.300000000003</v>
      </c>
      <c r="G57" s="8">
        <f>E57*F57</f>
        <v>781286</v>
      </c>
      <c r="H57" s="9">
        <v>39419.43</v>
      </c>
      <c r="I57" s="8">
        <f t="shared" si="10"/>
        <v>788388.6</v>
      </c>
      <c r="J57" s="8">
        <f t="shared" si="3"/>
        <v>39241.865000000005</v>
      </c>
      <c r="K57" s="10">
        <f t="shared" si="1"/>
        <v>784837.3</v>
      </c>
    </row>
    <row r="58" spans="2:11" ht="16.5" customHeight="1" x14ac:dyDescent="0.25">
      <c r="B58" s="30"/>
      <c r="C58" s="30"/>
      <c r="D58" s="30"/>
      <c r="E58" s="30"/>
      <c r="F58" s="30"/>
      <c r="G58" s="30"/>
      <c r="H58" s="14"/>
      <c r="I58" s="15"/>
      <c r="J58" s="8"/>
      <c r="K58" s="10"/>
    </row>
    <row r="59" spans="2:11" ht="16.5" customHeight="1" x14ac:dyDescent="0.25">
      <c r="B59" s="26">
        <v>8</v>
      </c>
      <c r="C59" s="26" t="str">
        <f>[1]MC!D75</f>
        <v>ACABADOS, PISOS Y ENCHAPES</v>
      </c>
      <c r="D59" s="26"/>
      <c r="E59" s="27"/>
      <c r="F59" s="26"/>
      <c r="G59" s="28">
        <f>SUM(G60:G64)</f>
        <v>5502028.9400999993</v>
      </c>
      <c r="H59" s="26"/>
      <c r="I59" s="28">
        <f>SUM(I60:I64)</f>
        <v>5552047.3850100003</v>
      </c>
      <c r="J59" s="29"/>
      <c r="K59" s="25">
        <f t="shared" si="1"/>
        <v>5527038.1625549998</v>
      </c>
    </row>
    <row r="60" spans="2:11" ht="50.1" customHeight="1" x14ac:dyDescent="0.25">
      <c r="B60" s="5">
        <v>8.1</v>
      </c>
      <c r="C60" s="5" t="s">
        <v>23</v>
      </c>
      <c r="D60" s="5" t="s">
        <v>24</v>
      </c>
      <c r="E60" s="16">
        <f>[1]MC!J77</f>
        <v>12.484499999999999</v>
      </c>
      <c r="F60" s="7">
        <v>57230.8</v>
      </c>
      <c r="G60" s="8">
        <f>E60*F60</f>
        <v>714497.92259999993</v>
      </c>
      <c r="H60" s="9">
        <v>57751.08</v>
      </c>
      <c r="I60" s="8">
        <f>H60*E60</f>
        <v>720993.35826000001</v>
      </c>
      <c r="J60" s="8">
        <f t="shared" si="3"/>
        <v>57490.94</v>
      </c>
      <c r="K60" s="10">
        <f t="shared" si="1"/>
        <v>717745.64042999991</v>
      </c>
    </row>
    <row r="61" spans="2:11" ht="50.1" customHeight="1" x14ac:dyDescent="0.25">
      <c r="B61" s="5">
        <v>8.1999999999999993</v>
      </c>
      <c r="C61" s="5" t="str">
        <f>[1]MC!C77</f>
        <v>CERÁMICA PISO TRÁFICO 5, CALIDAD PRIMERA</v>
      </c>
      <c r="D61" s="5" t="str">
        <f>[1]MC!E77</f>
        <v>M2</v>
      </c>
      <c r="E61" s="16">
        <f>[1]MC!J77</f>
        <v>12.484499999999999</v>
      </c>
      <c r="F61" s="7">
        <v>113921.5</v>
      </c>
      <c r="G61" s="8">
        <f t="shared" ref="G61:G64" si="11">E61*F61</f>
        <v>1422252.9667499999</v>
      </c>
      <c r="H61" s="9">
        <v>114957.15</v>
      </c>
      <c r="I61" s="8">
        <f t="shared" ref="I61:I64" si="12">H61*E61</f>
        <v>1435182.5391749998</v>
      </c>
      <c r="J61" s="8">
        <f t="shared" si="3"/>
        <v>114439.325</v>
      </c>
      <c r="K61" s="10">
        <f t="shared" si="1"/>
        <v>1428717.7529624999</v>
      </c>
    </row>
    <row r="62" spans="2:11" ht="50.1" customHeight="1" x14ac:dyDescent="0.25">
      <c r="B62" s="5">
        <v>8.3000000000000007</v>
      </c>
      <c r="C62" s="5" t="str">
        <f>[1]MC!C78</f>
        <v>MEDIA CAÑA EN GRANITO</v>
      </c>
      <c r="D62" s="5" t="str">
        <f>[1]MC!E78</f>
        <v>ML</v>
      </c>
      <c r="E62" s="16">
        <f>[1]MC!J78</f>
        <v>13.4925</v>
      </c>
      <c r="F62" s="7">
        <v>132540.1</v>
      </c>
      <c r="G62" s="8">
        <f t="shared" si="11"/>
        <v>1788297.2992500002</v>
      </c>
      <c r="H62" s="9">
        <v>133745.01</v>
      </c>
      <c r="I62" s="8">
        <f t="shared" si="12"/>
        <v>1804554.547425</v>
      </c>
      <c r="J62" s="8">
        <f t="shared" si="3"/>
        <v>133142.55499999999</v>
      </c>
      <c r="K62" s="10">
        <f t="shared" si="1"/>
        <v>1796425.9233375001</v>
      </c>
    </row>
    <row r="63" spans="2:11" ht="50.1" customHeight="1" x14ac:dyDescent="0.25">
      <c r="B63" s="5">
        <v>8.4</v>
      </c>
      <c r="C63" s="5" t="str">
        <f>[1]MC!C79</f>
        <v>BALDOSA CERÁMICA PARED 20X20, CALIDAD PRIMERA</v>
      </c>
      <c r="D63" s="5" t="str">
        <f>[1]MC!E79</f>
        <v>M2</v>
      </c>
      <c r="E63" s="16">
        <f>[1]MC!J79</f>
        <v>11.934000000000001</v>
      </c>
      <c r="F63" s="7">
        <v>90864.4</v>
      </c>
      <c r="G63" s="8">
        <f t="shared" si="11"/>
        <v>1084375.7496</v>
      </c>
      <c r="H63" s="9">
        <v>91690.44</v>
      </c>
      <c r="I63" s="8">
        <f t="shared" si="12"/>
        <v>1094233.7109600001</v>
      </c>
      <c r="J63" s="8">
        <f t="shared" si="3"/>
        <v>91277.42</v>
      </c>
      <c r="K63" s="10">
        <f t="shared" si="1"/>
        <v>1089304.73028</v>
      </c>
    </row>
    <row r="64" spans="2:11" ht="50.1" customHeight="1" x14ac:dyDescent="0.25">
      <c r="B64" s="5">
        <v>8.5</v>
      </c>
      <c r="C64" s="5" t="str">
        <f>[1]MC!C80</f>
        <v xml:space="preserve"> ESTUCO Y VINILO 3 MANOS</v>
      </c>
      <c r="D64" s="5" t="str">
        <f>[1]MC!E80</f>
        <v>M2</v>
      </c>
      <c r="E64" s="16">
        <f>[1]MC!J80</f>
        <v>11.901</v>
      </c>
      <c r="F64" s="7">
        <v>41391.9</v>
      </c>
      <c r="G64" s="8">
        <f t="shared" si="11"/>
        <v>492605.00190000003</v>
      </c>
      <c r="H64" s="9">
        <v>41768.19</v>
      </c>
      <c r="I64" s="8">
        <f t="shared" si="12"/>
        <v>497083.22919000004</v>
      </c>
      <c r="J64" s="8">
        <f t="shared" si="3"/>
        <v>41580.044999999998</v>
      </c>
      <c r="K64" s="10">
        <f t="shared" si="1"/>
        <v>494844.11554500007</v>
      </c>
    </row>
    <row r="65" spans="2:11" ht="16.5" customHeight="1" x14ac:dyDescent="0.25">
      <c r="B65" s="30"/>
      <c r="C65" s="30"/>
      <c r="D65" s="30"/>
      <c r="E65" s="30"/>
      <c r="F65" s="30"/>
      <c r="G65" s="30"/>
      <c r="H65" s="14"/>
      <c r="I65" s="15"/>
      <c r="J65" s="8"/>
      <c r="K65" s="10"/>
    </row>
    <row r="66" spans="2:11" ht="16.5" customHeight="1" x14ac:dyDescent="0.25">
      <c r="B66" s="26">
        <v>9</v>
      </c>
      <c r="C66" s="26" t="str">
        <f>[1]MC!D82</f>
        <v>CARPINTERIA METÁLICA</v>
      </c>
      <c r="D66" s="26"/>
      <c r="E66" s="27"/>
      <c r="F66" s="26"/>
      <c r="G66" s="28">
        <f>SUM(G67:G69)</f>
        <v>2185376.1072</v>
      </c>
      <c r="H66" s="26"/>
      <c r="I66" s="28">
        <f>SUM(I67:I69)</f>
        <v>2006572.6075200001</v>
      </c>
      <c r="J66" s="29"/>
      <c r="K66" s="25">
        <f t="shared" si="1"/>
        <v>2095974.35736</v>
      </c>
    </row>
    <row r="67" spans="2:11" ht="50.1" customHeight="1" x14ac:dyDescent="0.25">
      <c r="B67" s="5">
        <v>9.1</v>
      </c>
      <c r="C67" s="5" t="str">
        <f>[1]MC!C84</f>
        <v>PUERTA EN LAMINA CAL 18 INC. ANTICORROSIVO</v>
      </c>
      <c r="D67" s="5" t="str">
        <f>[1]MC!E84</f>
        <v>M2</v>
      </c>
      <c r="E67" s="6">
        <f>[1]MC!J84</f>
        <v>3.0240000000000005</v>
      </c>
      <c r="F67" s="7">
        <v>374877.8</v>
      </c>
      <c r="G67" s="8">
        <f>E67*F67</f>
        <v>1133630.4672000001</v>
      </c>
      <c r="H67" s="7">
        <v>344205.98</v>
      </c>
      <c r="I67" s="8">
        <f>H67*E67</f>
        <v>1040878.8835200001</v>
      </c>
      <c r="J67" s="8">
        <f t="shared" si="3"/>
        <v>359541.89</v>
      </c>
      <c r="K67" s="10">
        <f t="shared" si="1"/>
        <v>1087254.6753600002</v>
      </c>
    </row>
    <row r="68" spans="2:11" ht="50.1" customHeight="1" x14ac:dyDescent="0.25">
      <c r="B68" s="5">
        <v>9.1999999999999993</v>
      </c>
      <c r="C68" s="5" t="str">
        <f>[1]MC!C85</f>
        <v>DIVISIÓN DE ORINALES EN LAMINA CAL 18 INC. ANTICORROSIVO</v>
      </c>
      <c r="D68" s="5" t="str">
        <f>[1]MC!E85</f>
        <v>M2</v>
      </c>
      <c r="E68" s="6">
        <f>[1]MC!J85</f>
        <v>0.55999999999999994</v>
      </c>
      <c r="F68" s="7">
        <v>1219735</v>
      </c>
      <c r="G68" s="8">
        <f>E68*F68</f>
        <v>683051.6</v>
      </c>
      <c r="H68" s="7">
        <v>1119938.5</v>
      </c>
      <c r="I68" s="8">
        <f t="shared" ref="I68" si="13">H68*E68</f>
        <v>627165.55999999994</v>
      </c>
      <c r="J68" s="8">
        <f t="shared" si="3"/>
        <v>1169836.75</v>
      </c>
      <c r="K68" s="10">
        <f t="shared" si="1"/>
        <v>655108.57999999996</v>
      </c>
    </row>
    <row r="69" spans="2:11" ht="50.1" customHeight="1" x14ac:dyDescent="0.25">
      <c r="B69" s="5">
        <v>9.3000000000000007</v>
      </c>
      <c r="C69" s="5" t="str">
        <f>[1]MC!C86</f>
        <v>VENTANA LÁMINA CALIBRE 18 INC. ANTICORROSIVO</v>
      </c>
      <c r="D69" s="5" t="str">
        <f>[1]MC!E86</f>
        <v>M2</v>
      </c>
      <c r="E69" s="6">
        <f>[1]MC!J86</f>
        <v>1.04</v>
      </c>
      <c r="F69" s="7">
        <v>354513.5</v>
      </c>
      <c r="G69" s="8">
        <f>E69*F69</f>
        <v>368694.04000000004</v>
      </c>
      <c r="H69" s="9">
        <v>325507.84999999998</v>
      </c>
      <c r="I69" s="8">
        <f>H69*E69</f>
        <v>338528.16399999999</v>
      </c>
      <c r="J69" s="8">
        <f t="shared" si="3"/>
        <v>340010.67499999999</v>
      </c>
      <c r="K69" s="10">
        <f t="shared" si="1"/>
        <v>353611.10200000001</v>
      </c>
    </row>
    <row r="70" spans="2:11" ht="16.5" customHeight="1" x14ac:dyDescent="0.25">
      <c r="B70" s="30"/>
      <c r="C70" s="30"/>
      <c r="D70" s="30"/>
      <c r="E70" s="30"/>
      <c r="F70" s="30"/>
      <c r="G70" s="30"/>
      <c r="H70" s="14"/>
      <c r="I70" s="15"/>
      <c r="J70" s="15"/>
      <c r="K70" s="10"/>
    </row>
    <row r="71" spans="2:11" ht="16.5" customHeight="1" x14ac:dyDescent="0.25">
      <c r="B71" s="41" t="s">
        <v>25</v>
      </c>
      <c r="C71" s="41"/>
      <c r="D71" s="41"/>
      <c r="E71" s="41"/>
      <c r="F71" s="41"/>
      <c r="G71" s="17">
        <f>G7+G21+G30+G33+G37+G43+G54+G59+G66</f>
        <v>32276024.943665802</v>
      </c>
      <c r="H71" s="14"/>
      <c r="I71" s="18">
        <f>I7+I21+I30+I33+I37+I43+I54+I59+I66</f>
        <v>32370772.797044579</v>
      </c>
      <c r="J71" s="18"/>
      <c r="K71" s="19">
        <f t="shared" si="1"/>
        <v>32323398.870355189</v>
      </c>
    </row>
    <row r="72" spans="2:11" ht="16.5" customHeight="1" x14ac:dyDescent="0.25">
      <c r="B72" s="42" t="s">
        <v>26</v>
      </c>
      <c r="C72" s="42"/>
      <c r="D72" s="42"/>
      <c r="E72" s="42"/>
      <c r="F72" s="20">
        <v>0.12</v>
      </c>
      <c r="G72" s="21">
        <f>ROUND($G$71*F72,0)</f>
        <v>3873123</v>
      </c>
      <c r="H72" s="20">
        <v>0.12</v>
      </c>
      <c r="I72" s="21">
        <f>ROUND($I$71*H72,0)</f>
        <v>3884493</v>
      </c>
      <c r="J72" s="20">
        <v>0.12</v>
      </c>
      <c r="K72" s="22">
        <f t="shared" ref="K72:K76" si="14">(G72+I72)/2</f>
        <v>3878808</v>
      </c>
    </row>
    <row r="73" spans="2:11" ht="16.5" customHeight="1" x14ac:dyDescent="0.25">
      <c r="B73" s="42" t="s">
        <v>27</v>
      </c>
      <c r="C73" s="42"/>
      <c r="D73" s="42"/>
      <c r="E73" s="42"/>
      <c r="F73" s="20">
        <v>0.05</v>
      </c>
      <c r="G73" s="21">
        <f>ROUND($G$71*F73,0)</f>
        <v>1613801</v>
      </c>
      <c r="H73" s="20">
        <v>0.05</v>
      </c>
      <c r="I73" s="21">
        <f>ROUND($I$71*H73,0)</f>
        <v>1618539</v>
      </c>
      <c r="J73" s="20">
        <v>0.05</v>
      </c>
      <c r="K73" s="22">
        <f t="shared" si="14"/>
        <v>1616170</v>
      </c>
    </row>
    <row r="74" spans="2:11" ht="16.5" customHeight="1" x14ac:dyDescent="0.25">
      <c r="B74" s="42" t="s">
        <v>28</v>
      </c>
      <c r="C74" s="42"/>
      <c r="D74" s="42"/>
      <c r="E74" s="42"/>
      <c r="F74" s="20">
        <v>0.05</v>
      </c>
      <c r="G74" s="21">
        <f>ROUND($G$71*F74,0)</f>
        <v>1613801</v>
      </c>
      <c r="H74" s="20">
        <v>0.05</v>
      </c>
      <c r="I74" s="21">
        <f>ROUND($I$71*H74,0)</f>
        <v>1618539</v>
      </c>
      <c r="J74" s="20">
        <v>0.05</v>
      </c>
      <c r="K74" s="22">
        <f t="shared" si="14"/>
        <v>1616170</v>
      </c>
    </row>
    <row r="75" spans="2:11" ht="16.5" customHeight="1" x14ac:dyDescent="0.25">
      <c r="B75" s="42" t="s">
        <v>29</v>
      </c>
      <c r="C75" s="42"/>
      <c r="D75" s="42"/>
      <c r="E75" s="42"/>
      <c r="F75" s="20">
        <f>SUM(F72:F74)</f>
        <v>0.21999999999999997</v>
      </c>
      <c r="G75" s="21">
        <f>SUM(G72:G74)</f>
        <v>7100725</v>
      </c>
      <c r="H75" s="20">
        <f>SUM(H72:H74)</f>
        <v>0.21999999999999997</v>
      </c>
      <c r="I75" s="21">
        <f>ROUND($I$71*H75,0)</f>
        <v>7121570</v>
      </c>
      <c r="J75" s="20">
        <f>SUM(J72:J74)</f>
        <v>0.21999999999999997</v>
      </c>
      <c r="K75" s="22">
        <f t="shared" si="14"/>
        <v>7111147.5</v>
      </c>
    </row>
    <row r="76" spans="2:11" ht="16.5" customHeight="1" x14ac:dyDescent="0.25">
      <c r="B76" s="40" t="s">
        <v>30</v>
      </c>
      <c r="C76" s="40"/>
      <c r="D76" s="40"/>
      <c r="E76" s="40"/>
      <c r="F76" s="40"/>
      <c r="G76" s="23">
        <f>ROUNDUP(G75+G71,0)</f>
        <v>39376750</v>
      </c>
      <c r="H76" s="24"/>
      <c r="I76" s="23">
        <f>ROUNDUP(I75+I71,0)</f>
        <v>39492343</v>
      </c>
      <c r="J76" s="23"/>
      <c r="K76" s="25">
        <f t="shared" si="14"/>
        <v>39434546.5</v>
      </c>
    </row>
  </sheetData>
  <mergeCells count="24">
    <mergeCell ref="B76:F76"/>
    <mergeCell ref="B36:G36"/>
    <mergeCell ref="B42:G42"/>
    <mergeCell ref="B53:G53"/>
    <mergeCell ref="B58:G58"/>
    <mergeCell ref="B65:G65"/>
    <mergeCell ref="B70:G70"/>
    <mergeCell ref="B71:F71"/>
    <mergeCell ref="B72:E72"/>
    <mergeCell ref="B73:E73"/>
    <mergeCell ref="B74:E74"/>
    <mergeCell ref="B75:E75"/>
    <mergeCell ref="B2:K2"/>
    <mergeCell ref="C3:K3"/>
    <mergeCell ref="B4:K4"/>
    <mergeCell ref="B20:G20"/>
    <mergeCell ref="B29:G29"/>
    <mergeCell ref="H5:I5"/>
    <mergeCell ref="J5:K5"/>
    <mergeCell ref="B32:G32"/>
    <mergeCell ref="C5:C6"/>
    <mergeCell ref="D5:D6"/>
    <mergeCell ref="E5:E6"/>
    <mergeCell ref="F5:G5"/>
  </mergeCells>
  <phoneticPr fontId="1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EDUAR LEANDRO LOZADA LEYTON</dc:creator>
  <cp:lastModifiedBy>Anyela Monroy Montealegre</cp:lastModifiedBy>
  <dcterms:created xsi:type="dcterms:W3CDTF">2025-11-25T14:35:01Z</dcterms:created>
  <dcterms:modified xsi:type="dcterms:W3CDTF">2025-11-27T09:58:17Z</dcterms:modified>
</cp:coreProperties>
</file>