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etbcsj-my.sharepoint.com/personal/jamantau_deaj_ramajudicial_gov_co/Documents/Estructuracion de contratos 2025 Javier/Expedientes Contractuales Mínima Cuantía/2025/Ip00Cto000Cintas de Impresión/Ip01Cto001/01Estructuracion/02InvitacionPublica/"/>
    </mc:Choice>
  </mc:AlternateContent>
  <xr:revisionPtr revIDLastSave="10" documentId="8_{BB70AC4A-DE65-408D-ACEE-24064DAF0CAE}" xr6:coauthVersionLast="47" xr6:coauthVersionMax="47" xr10:uidLastSave="{9DFA4C75-4863-4B91-A7AC-7B33FBB91A4E}"/>
  <bookViews>
    <workbookView xWindow="-120" yWindow="-120" windowWidth="29040" windowHeight="15720" xr2:uid="{997D9D9D-B261-406D-887E-2AB69E47077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D9" i="1"/>
  <c r="D7" i="1"/>
  <c r="J3" i="1"/>
  <c r="I3" i="1"/>
  <c r="H3" i="1"/>
  <c r="G3" i="1"/>
  <c r="F3" i="1"/>
  <c r="E3" i="1"/>
  <c r="D3" i="1"/>
  <c r="K3" i="1" s="1"/>
  <c r="D11" i="1" l="1"/>
  <c r="D14" i="1" s="1"/>
  <c r="D15" i="1" s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<sst xmlns="http://schemas.openxmlformats.org/spreadsheetml/2006/main" count="20" uniqueCount="20">
  <si>
    <t xml:space="preserve">ESTUDIO DE MERCADO </t>
  </si>
  <si>
    <t>Imagen de referencia</t>
  </si>
  <si>
    <t>Tarjetas y consumibles</t>
  </si>
  <si>
    <t>Solutec</t>
  </si>
  <si>
    <t>Electrosistemas</t>
  </si>
  <si>
    <t>Sumicor Ltda</t>
  </si>
  <si>
    <t>Pc Pronto</t>
  </si>
  <si>
    <t>Identico</t>
  </si>
  <si>
    <t>Key Market</t>
  </si>
  <si>
    <t>Quality Group Services</t>
  </si>
  <si>
    <t>Promedio</t>
  </si>
  <si>
    <t>Redondeado</t>
  </si>
  <si>
    <t>Cinta de impresión 800300-563la</t>
  </si>
  <si>
    <t>Cantidad</t>
  </si>
  <si>
    <t xml:space="preserve">Promedio ponderado </t>
  </si>
  <si>
    <t>Precio techo</t>
  </si>
  <si>
    <t xml:space="preserve">Valor total </t>
  </si>
  <si>
    <t>Indexación año corrido a Sep- 2025: 4,55</t>
  </si>
  <si>
    <t>Promedio estudio de mercado - 30%</t>
  </si>
  <si>
    <t>Valor contrato 030 de 2025 - 70%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</si>
</sst>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&quot;$&quot;\ * #,##0.0_-;\-&quot;$&quot;\ * #,##0.0_-;_-&quot;$&quot;\ * &quot;-&quot;??_-;_-@_-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color rgb="FF000000"/>
      <name val="Times New Roman"/>
      <family val="1"/>
    </font>
    <font>
      <b/>
      <sz val="14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14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3" borderId="0" xfId="0" applyFill="1"/>
    <xf numFmtId="0" fontId="5" fillId="3" borderId="1" xfId="0" applyFont="1" applyFill="1" applyBorder="1" applyAlignment="1">
      <alignment vertical="center" wrapText="1"/>
    </xf>
    <xf numFmtId="164" fontId="5" fillId="3" borderId="1" xfId="1" applyNumberFormat="1" applyFont="1" applyFill="1" applyBorder="1" applyAlignment="1">
      <alignment vertical="center" wrapText="1"/>
    </xf>
    <xf numFmtId="164" fontId="0" fillId="3" borderId="0" xfId="0" applyNumberFormat="1" applyFill="1"/>
    <xf numFmtId="0" fontId="0" fillId="3" borderId="0" xfId="0" applyFill="1" applyAlignment="1">
      <alignment vertical="center"/>
    </xf>
    <xf numFmtId="0" fontId="5" fillId="3" borderId="1" xfId="1" applyNumberFormat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vertical="center"/>
    </xf>
    <xf numFmtId="165" fontId="0" fillId="3" borderId="1" xfId="0" applyNumberForma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0" fontId="3" fillId="3" borderId="0" xfId="2" applyFont="1" applyFill="1" applyAlignment="1">
      <alignment vertical="center"/>
    </xf>
    <xf numFmtId="0" fontId="3" fillId="3" borderId="0" xfId="2" applyFont="1" applyFill="1" applyAlignment="1">
      <alignment horizontal="center" vertical="center"/>
    </xf>
    <xf numFmtId="164" fontId="0" fillId="3" borderId="0" xfId="0" applyNumberFormat="1" applyFill="1" applyAlignment="1">
      <alignment vertical="center"/>
    </xf>
  </cellXfs>
  <cellStyles count="3">
    <cellStyle name="Moneda" xfId="1" builtinId="4"/>
    <cellStyle name="Normal" xfId="0" builtinId="0"/>
    <cellStyle name="Normal 4" xfId="2" xr:uid="{9BABB984-4093-4783-AD3C-97158A83722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Structure" Target="richData/rdrichvaluestructure.xml"/><Relationship Id="rId3" Type="http://schemas.openxmlformats.org/officeDocument/2006/relationships/styles" Target="styles.xml"/><Relationship Id="rId7" Type="http://schemas.microsoft.com/office/2017/06/relationships/rdRichValue" Target="richData/rdrichvalue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22/10/relationships/richValueRel" Target="richData/richValueRel.xml"/><Relationship Id="rId5" Type="http://schemas.openxmlformats.org/officeDocument/2006/relationships/sheetMetadata" Target="metadata.xml"/><Relationship Id="rId10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06/relationships/rdRichValueTypes" Target="richData/rdRichValueTypes.xml"/></Relationships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8C210-BA01-486B-9FCB-7A2610446B69}">
  <dimension ref="B1:L15"/>
  <sheetViews>
    <sheetView tabSelected="1" workbookViewId="0">
      <selection activeCell="I24" sqref="I24"/>
    </sheetView>
  </sheetViews>
  <sheetFormatPr baseColWidth="10" defaultRowHeight="15" x14ac:dyDescent="0.25"/>
  <cols>
    <col min="1" max="1" width="11.42578125" style="2"/>
    <col min="2" max="2" width="10.7109375" style="2" customWidth="1"/>
    <col min="3" max="3" width="21.140625" style="2" customWidth="1"/>
    <col min="4" max="4" width="12.7109375" style="2" customWidth="1"/>
    <col min="5" max="5" width="13" style="2" bestFit="1" customWidth="1"/>
    <col min="6" max="6" width="14.140625" style="2" customWidth="1"/>
    <col min="7" max="7" width="10.42578125" style="2" customWidth="1"/>
    <col min="8" max="9" width="11.42578125" style="2"/>
    <col min="10" max="10" width="10.7109375" style="2" customWidth="1"/>
    <col min="11" max="11" width="10.28515625" style="2" customWidth="1"/>
    <col min="12" max="12" width="13" style="2" bestFit="1" customWidth="1"/>
    <col min="13" max="13" width="10" style="2" customWidth="1"/>
    <col min="14" max="14" width="12.140625" style="2" bestFit="1" customWidth="1"/>
    <col min="15" max="15" width="10.5703125" style="2" customWidth="1"/>
    <col min="16" max="16" width="13" style="2" bestFit="1" customWidth="1"/>
    <col min="17" max="17" width="11.42578125" style="2"/>
    <col min="18" max="18" width="13" style="2" bestFit="1" customWidth="1"/>
    <col min="19" max="16384" width="11.42578125" style="2"/>
  </cols>
  <sheetData>
    <row r="1" spans="2:12" ht="18" x14ac:dyDescent="0.25">
      <c r="B1" s="12" t="s">
        <v>0</v>
      </c>
      <c r="C1" s="12"/>
      <c r="D1" s="12"/>
      <c r="E1" s="12"/>
      <c r="F1" s="12"/>
      <c r="G1" s="12"/>
      <c r="H1" s="12"/>
      <c r="I1" s="12"/>
      <c r="J1" s="12"/>
      <c r="K1" s="12"/>
      <c r="L1" s="11"/>
    </row>
    <row r="2" spans="2:12" ht="36" x14ac:dyDescent="0.25"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2:12" ht="24" x14ac:dyDescent="0.25">
      <c r="B3" s="3" t="e" vm="1">
        <v>#VALUE!</v>
      </c>
      <c r="C3" s="3" t="s">
        <v>12</v>
      </c>
      <c r="D3" s="4">
        <f>228150*1.19</f>
        <v>271498.5</v>
      </c>
      <c r="E3" s="4">
        <f>230000*1.19</f>
        <v>273700</v>
      </c>
      <c r="F3" s="4">
        <f>373949.579831933*1.19</f>
        <v>445000.00000000029</v>
      </c>
      <c r="G3" s="4">
        <f>470000*1.19</f>
        <v>559300</v>
      </c>
      <c r="H3" s="4">
        <f>268840*1.19</f>
        <v>319919.59999999998</v>
      </c>
      <c r="I3" s="4">
        <f>257714.285714286*1.19</f>
        <v>306680.00000000035</v>
      </c>
      <c r="J3" s="4">
        <f>260504.201680672*1.19</f>
        <v>309999.99999999965</v>
      </c>
      <c r="K3" s="4">
        <f>AVERAGE(D3:J3)</f>
        <v>355156.87142857147</v>
      </c>
    </row>
    <row r="4" spans="2:12" x14ac:dyDescent="0.25">
      <c r="L4" s="5"/>
    </row>
    <row r="5" spans="2:12" x14ac:dyDescent="0.25">
      <c r="C5" s="6"/>
      <c r="D5" s="6"/>
      <c r="E5" s="6"/>
      <c r="F5" s="6"/>
    </row>
    <row r="6" spans="2:12" x14ac:dyDescent="0.25">
      <c r="C6" s="6"/>
      <c r="D6" s="6"/>
      <c r="E6" s="6"/>
      <c r="F6" s="6"/>
    </row>
    <row r="7" spans="2:12" ht="24" x14ac:dyDescent="0.25">
      <c r="C7" s="10" t="s">
        <v>18</v>
      </c>
      <c r="D7" s="4">
        <f>+K3</f>
        <v>355156.87142857147</v>
      </c>
      <c r="F7" s="6"/>
    </row>
    <row r="8" spans="2:12" ht="24" x14ac:dyDescent="0.25">
      <c r="C8" s="10" t="s">
        <v>19</v>
      </c>
      <c r="D8" s="4">
        <v>243950</v>
      </c>
      <c r="F8" s="6"/>
    </row>
    <row r="9" spans="2:12" x14ac:dyDescent="0.25">
      <c r="C9" s="10" t="s">
        <v>14</v>
      </c>
      <c r="D9" s="8">
        <f>+(30%*D7)+(70%*D8)</f>
        <v>277312.06142857147</v>
      </c>
      <c r="F9" s="6"/>
    </row>
    <row r="10" spans="2:12" ht="30.75" customHeight="1" x14ac:dyDescent="0.25">
      <c r="C10" s="10" t="s">
        <v>17</v>
      </c>
      <c r="D10" s="9">
        <f>D9*(1.0455)</f>
        <v>289929.7602235715</v>
      </c>
      <c r="E10" s="5"/>
      <c r="F10" s="13"/>
    </row>
    <row r="11" spans="2:12" x14ac:dyDescent="0.25">
      <c r="C11" s="10" t="s">
        <v>11</v>
      </c>
      <c r="D11" s="8">
        <f>MROUND(D10,10)</f>
        <v>289930</v>
      </c>
      <c r="F11" s="6"/>
    </row>
    <row r="12" spans="2:12" x14ac:dyDescent="0.25">
      <c r="F12" s="6"/>
    </row>
    <row r="13" spans="2:12" x14ac:dyDescent="0.25">
      <c r="C13" s="10" t="s">
        <v>13</v>
      </c>
      <c r="D13" s="7">
        <v>68</v>
      </c>
    </row>
    <row r="14" spans="2:12" x14ac:dyDescent="0.25">
      <c r="C14" s="10" t="s">
        <v>15</v>
      </c>
      <c r="D14" s="8">
        <f>+D11</f>
        <v>289930</v>
      </c>
    </row>
    <row r="15" spans="2:12" x14ac:dyDescent="0.25">
      <c r="C15" s="10" t="s">
        <v>16</v>
      </c>
      <c r="D15" s="8">
        <f>+D14*D13</f>
        <v>19715240</v>
      </c>
      <c r="E15" s="5"/>
    </row>
  </sheetData>
  <mergeCells count="1">
    <mergeCell ref="B1:K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Jeimmy Lizeth Piñeros Morera</dc:creator>
  <cp:lastModifiedBy>Sara Milena Núñez Aldana</cp:lastModifiedBy>
  <dcterms:created xsi:type="dcterms:W3CDTF">2025-11-10T21:07:56Z</dcterms:created>
  <dcterms:modified xsi:type="dcterms:W3CDTF">2025-11-25T21:11:15Z</dcterms:modified>
</cp:coreProperties>
</file>