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0b80bfad119b3d1/Escritorio/ENTRERRIOS/"/>
    </mc:Choice>
  </mc:AlternateContent>
  <xr:revisionPtr revIDLastSave="3" documentId="8_{EC18FCF2-EE54-40DA-A458-92D17E028CBD}" xr6:coauthVersionLast="47" xr6:coauthVersionMax="47" xr10:uidLastSave="{FBDE9FAD-6BDB-4BB3-B846-94C5ACF89816}"/>
  <bookViews>
    <workbookView xWindow="-120" yWindow="-120" windowWidth="20730" windowHeight="11040" xr2:uid="{1C04E0C6-BCE6-44B5-8510-34FABB4AE74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I11" i="1"/>
  <c r="G13" i="1"/>
  <c r="G12" i="1"/>
  <c r="G10" i="1"/>
  <c r="G9" i="1"/>
  <c r="G8" i="1"/>
  <c r="I14" i="1" l="1"/>
  <c r="I13" i="1"/>
  <c r="I12" i="1"/>
  <c r="I10" i="1"/>
  <c r="I9" i="1"/>
  <c r="I8" i="1"/>
  <c r="I7" i="1"/>
  <c r="I6" i="1"/>
  <c r="K16" i="1" s="1"/>
  <c r="K17" i="1" s="1"/>
  <c r="I5" i="1"/>
  <c r="K5" i="1" s="1"/>
  <c r="P4" i="1"/>
  <c r="I4" i="1"/>
  <c r="J14" i="1" l="1"/>
  <c r="K14" i="1" s="1"/>
  <c r="J11" i="1"/>
  <c r="K11" i="1" s="1"/>
  <c r="J6" i="1"/>
  <c r="J4" i="1"/>
  <c r="K4" i="1" s="1"/>
  <c r="J8" i="1"/>
  <c r="K8" i="1" s="1"/>
  <c r="J9" i="1"/>
  <c r="K9" i="1" s="1"/>
  <c r="J7" i="1"/>
  <c r="K7" i="1" s="1"/>
  <c r="J12" i="1"/>
  <c r="K12" i="1" s="1"/>
  <c r="J10" i="1"/>
  <c r="K10" i="1" s="1"/>
  <c r="J13" i="1"/>
  <c r="K13" i="1" s="1"/>
  <c r="K6" i="1" l="1"/>
  <c r="K18" i="1"/>
  <c r="K19" i="1" s="1"/>
</calcChain>
</file>

<file path=xl/sharedStrings.xml><?xml version="1.0" encoding="utf-8"?>
<sst xmlns="http://schemas.openxmlformats.org/spreadsheetml/2006/main" count="69" uniqueCount="50">
  <si>
    <t xml:space="preserve">
"PRESTACIÓN DE SERVICIOS DE APOYO LOGÍSTICO PARA EL DESARROLLO DE ACTIVIDADES DE INTEGRACIÓN Y FORTALECIMIENTO DE LA PARTICIPACIÓN CIUDADANA DEL MUNICIPIO DE ENTRERRIOS – ANTIOQUIA</t>
  </si>
  <si>
    <t>Item</t>
  </si>
  <si>
    <t>Servicio</t>
  </si>
  <si>
    <t>Descripción</t>
  </si>
  <si>
    <t xml:space="preserve">Presentación </t>
  </si>
  <si>
    <t>Cantidad unitaria</t>
  </si>
  <si>
    <t>Fechas</t>
  </si>
  <si>
    <t>Cantidad total</t>
  </si>
  <si>
    <t>VALOR UNITARIO</t>
  </si>
  <si>
    <t xml:space="preserve">VALOR TOTAL ANTES DE IVA </t>
  </si>
  <si>
    <t>IVA</t>
  </si>
  <si>
    <t xml:space="preserve">TOTAL IVA INCLUIDO </t>
  </si>
  <si>
    <t>Souvenirs</t>
  </si>
  <si>
    <t xml:space="preserve">Toalla de cuerpo 70x1,35 cm 450 gr 100% de algodón con las marcas de la administracion. pava poliester en flor,  Termo Pink grabado con las marcas de la administracion. </t>
  </si>
  <si>
    <t>Unidad</t>
  </si>
  <si>
    <t>8 de diciembre</t>
  </si>
  <si>
    <t>Transporte</t>
  </si>
  <si>
    <t>Transporte terrestre ida y regreso  desde el municipio de Entrerrios - Antioquia hasta el municipio de Coveñas - Sucre, en buses de turismo fulI equIpo, con aire acondicionado, tv, baño y sillas reclinables el cual cuenta con todas las comodidades para garantizar el confort de cada uno de los comunales y los seguros respectivos... Buses con capacidad para 40 personas</t>
  </si>
  <si>
    <t>Global</t>
  </si>
  <si>
    <t>Alojamiento</t>
  </si>
  <si>
    <t>Alojamiento 3 días y 3 noches en el hotel establecido por el supervisor, habitaciones de acomodación múltiple (de 3, 4, 5 y 6 personas). Las instalaciones del Hotel deberán contar con piscina, juegos de mesa, zonas verdes, servicio de café, bar, restaurante, Wi-fi y condiciones de accesibilidad para los grupos.</t>
  </si>
  <si>
    <t>Pólizas</t>
  </si>
  <si>
    <t>Pólizas de seguro de viaje y asistencia médica por los días del viaje el cual cubre todo riesgo desde el día de salida hasta el día de llegada al municipio</t>
  </si>
  <si>
    <t>Refrigerios</t>
  </si>
  <si>
    <t>Arepa de huevo  + bebida de 200 ml o pastel de pollo + bebida de 200 ml</t>
  </si>
  <si>
    <t xml:space="preserve">9 y 10  de diciembre(1 cada dia) </t>
  </si>
  <si>
    <t>Alimentación tipo desayuno</t>
  </si>
  <si>
    <t>Bebida caliente en vaso de 8 onzas (café o chocolate), jugo de naranja, acompañada de  huevos con aliños, arepa de maíz blanca o amarilla y/o patacon, queso de 50-100 gramos y porcion de frutas.</t>
  </si>
  <si>
    <t>9, 10 y 11 de diciembre</t>
  </si>
  <si>
    <t>Alimentación tipo almuerzo</t>
  </si>
  <si>
    <t>Sopa o frijol acompañada de  proteina de res, pollo, pescado o cerdo de 200-250 gramos, porción de arroz blanco o de coco, ensalada, tajada de maduro o patacon, incluye jugo natural, gaseosa o te en vaso de 8 onzas.</t>
  </si>
  <si>
    <t>Alimentación tipo cena</t>
  </si>
  <si>
    <t>Sopa o frijol acompañada de  proteina de res, pollo, pescado o cerdo de 200-250 gramos, porción de arroz de coco o blanco, ensalada, papa al vapor o patacones, incluye jugo de fruta, gaseosa o te en vaso de 8 onzas.</t>
  </si>
  <si>
    <t>Decoracion</t>
  </si>
  <si>
    <t xml:space="preserve">ambientacion del lugar con decoracion, sonido, grupo musical y animador - presentador Dj con sonido para 220 personas </t>
  </si>
  <si>
    <t>9 de diciembre (o el dia a acordar)</t>
  </si>
  <si>
    <t>Bocado navideño</t>
  </si>
  <si>
    <t>Bocado navideño con natilla, buñuelo y hojuela</t>
  </si>
  <si>
    <t>Hidratación</t>
  </si>
  <si>
    <t xml:space="preserve"> sumistro de tinto, agua en botella de 600 ml y bebidas aromaticas durante toda la estadia</t>
  </si>
  <si>
    <t xml:space="preserve">SUBTOTAL GLOBALL  </t>
  </si>
  <si>
    <t xml:space="preserve">SUBTOTAL ANTES DE IVA (SIN EL ITEM DE TRANSPORTE) </t>
  </si>
  <si>
    <t xml:space="preserve">TOTAL </t>
  </si>
  <si>
    <t>Atentamente,</t>
  </si>
  <si>
    <t>REPRESENTANTE LEGAL</t>
  </si>
  <si>
    <t xml:space="preserve">SORAIDA RIVILLAS HINCAPIE </t>
  </si>
  <si>
    <t>LINEAS 357 SAS</t>
  </si>
  <si>
    <t>NIT: 901200791-4</t>
  </si>
  <si>
    <t>Talleres</t>
  </si>
  <si>
    <t>Dictar tres (3) talleres por un profesional:
1. terapia de relajación de muscular.
 2. Memoria Viva: Relatos que Fortalecen la Mente. 
3. Jornada de Alegría y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</si>
</sst>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/>
    </xf>
    <xf numFmtId="164" fontId="4" fillId="0" borderId="10" xfId="1" applyNumberFormat="1" applyFont="1" applyBorder="1" applyAlignment="1">
      <alignment horizontal="center" vertical="center" wrapText="1"/>
    </xf>
    <xf numFmtId="6" fontId="4" fillId="0" borderId="10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0" xfId="0" applyNumberFormat="1" applyFont="1"/>
    <xf numFmtId="164" fontId="4" fillId="0" borderId="0" xfId="1" applyNumberFormat="1" applyFont="1"/>
    <xf numFmtId="164" fontId="0" fillId="0" borderId="0" xfId="1" applyNumberFormat="1" applyFont="1"/>
    <xf numFmtId="0" fontId="4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164" fontId="4" fillId="2" borderId="8" xfId="1" applyNumberFormat="1" applyFont="1" applyFill="1" applyBorder="1" applyAlignment="1">
      <alignment horizontal="center" vertical="center"/>
    </xf>
    <xf numFmtId="0" fontId="4" fillId="2" borderId="0" xfId="0" applyFont="1" applyFill="1"/>
    <xf numFmtId="0" fontId="4" fillId="0" borderId="8" xfId="0" applyFont="1" applyBorder="1" applyAlignment="1">
      <alignment horizontal="justify" wrapText="1"/>
    </xf>
    <xf numFmtId="164" fontId="4" fillId="0" borderId="8" xfId="1" applyNumberFormat="1" applyFont="1" applyBorder="1" applyAlignment="1">
      <alignment horizontal="center" vertical="center"/>
    </xf>
    <xf numFmtId="6" fontId="4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64" fontId="0" fillId="0" borderId="0" xfId="0" applyNumberFormat="1"/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wrapText="1"/>
    </xf>
    <xf numFmtId="164" fontId="4" fillId="0" borderId="8" xfId="1" applyNumberFormat="1" applyFont="1" applyBorder="1"/>
    <xf numFmtId="164" fontId="4" fillId="0" borderId="0" xfId="1" applyNumberFormat="1" applyFont="1" applyBorder="1"/>
    <xf numFmtId="164" fontId="0" fillId="0" borderId="0" xfId="1" applyNumberFormat="1" applyFont="1" applyBorder="1"/>
    <xf numFmtId="164" fontId="4" fillId="0" borderId="8" xfId="0" applyNumberFormat="1" applyFont="1" applyBorder="1"/>
    <xf numFmtId="0" fontId="0" fillId="0" borderId="0" xfId="0" applyAlignment="1">
      <alignment horizontal="right"/>
    </xf>
    <xf numFmtId="164" fontId="0" fillId="0" borderId="0" xfId="1" applyNumberFormat="1" applyFont="1" applyAlignment="1">
      <alignment horizontal="right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44" fontId="0" fillId="0" borderId="0" xfId="0" applyNumberFormat="1"/>
    <xf numFmtId="0" fontId="7" fillId="0" borderId="0" xfId="0" applyFont="1" applyAlignment="1">
      <alignment vertical="center"/>
    </xf>
    <xf numFmtId="14" fontId="0" fillId="0" borderId="0" xfId="0" applyNumberFormat="1"/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8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164" fontId="4" fillId="0" borderId="0" xfId="1" applyNumberFormat="1" applyFont="1" applyAlignment="1">
      <alignment vertical="center"/>
    </xf>
    <xf numFmtId="164" fontId="4" fillId="0" borderId="0" xfId="1" applyNumberFormat="1" applyFont="1" applyAlignment="1">
      <alignment horizontal="center" vertical="center"/>
    </xf>
    <xf numFmtId="164" fontId="5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34703</xdr:rowOff>
    </xdr:from>
    <xdr:to>
      <xdr:col>1</xdr:col>
      <xdr:colOff>323850</xdr:colOff>
      <xdr:row>1</xdr:row>
      <xdr:rowOff>301828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D9E2EB5-FC2A-4A77-A253-397FA4759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AF4"/>
            </a:clrFrom>
            <a:clrTo>
              <a:srgbClr val="FFFAF4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703"/>
          <a:ext cx="666750" cy="4671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22</xdr:row>
      <xdr:rowOff>19050</xdr:rowOff>
    </xdr:from>
    <xdr:to>
      <xdr:col>2</xdr:col>
      <xdr:colOff>847725</xdr:colOff>
      <xdr:row>25</xdr:row>
      <xdr:rowOff>28575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1DE836F-C74C-4FA2-AC59-0B9DFC0CF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6687800"/>
          <a:ext cx="20955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F243A-5041-48CA-97C4-E4B48C82540D}">
  <dimension ref="A1:R31"/>
  <sheetViews>
    <sheetView tabSelected="1" topLeftCell="B1" workbookViewId="0">
      <selection activeCell="O4" sqref="O4"/>
    </sheetView>
  </sheetViews>
  <sheetFormatPr baseColWidth="10" defaultRowHeight="15" x14ac:dyDescent="0.25"/>
  <cols>
    <col min="1" max="1" width="5.140625" bestFit="1" customWidth="1"/>
    <col min="2" max="2" width="17" customWidth="1"/>
    <col min="3" max="3" width="33" customWidth="1"/>
    <col min="4" max="4" width="14.28515625" customWidth="1"/>
    <col min="5" max="5" width="11.140625" customWidth="1"/>
    <col min="6" max="6" width="14.28515625" customWidth="1"/>
    <col min="7" max="7" width="11.5703125" customWidth="1"/>
    <col min="8" max="8" width="14.140625" bestFit="1" customWidth="1"/>
    <col min="9" max="9" width="21.42578125" style="18" customWidth="1"/>
    <col min="10" max="10" width="17.28515625" customWidth="1"/>
    <col min="11" max="11" width="17.5703125" customWidth="1"/>
    <col min="12" max="12" width="3.85546875" bestFit="1" customWidth="1"/>
    <col min="13" max="13" width="17.85546875" style="18" customWidth="1"/>
    <col min="14" max="14" width="14.140625" bestFit="1" customWidth="1"/>
    <col min="15" max="15" width="18.28515625" bestFit="1" customWidth="1"/>
    <col min="16" max="16" width="17" bestFit="1" customWidth="1"/>
  </cols>
  <sheetData>
    <row r="1" spans="1:16" ht="15.7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6" ht="29.25" customHeight="1" thickBot="1" x14ac:dyDescent="0.3">
      <c r="A2" s="50"/>
      <c r="B2" s="51"/>
      <c r="C2" s="51"/>
      <c r="D2" s="51"/>
      <c r="E2" s="51"/>
      <c r="F2" s="51"/>
      <c r="G2" s="51"/>
      <c r="H2" s="49"/>
      <c r="I2" s="51"/>
      <c r="J2" s="51"/>
      <c r="K2" s="51"/>
    </row>
    <row r="3" spans="1:16" ht="32.25" thickBot="1" x14ac:dyDescent="0.3">
      <c r="A3" s="1" t="s">
        <v>1</v>
      </c>
      <c r="B3" s="1" t="s">
        <v>2</v>
      </c>
      <c r="C3" s="1" t="s">
        <v>3</v>
      </c>
      <c r="D3" s="1" t="s">
        <v>4</v>
      </c>
      <c r="E3" s="2" t="s">
        <v>5</v>
      </c>
      <c r="F3" s="1" t="s">
        <v>6</v>
      </c>
      <c r="G3" s="3" t="s">
        <v>7</v>
      </c>
      <c r="H3" s="2" t="s">
        <v>8</v>
      </c>
      <c r="I3" s="4" t="s">
        <v>9</v>
      </c>
      <c r="J3" s="1" t="s">
        <v>10</v>
      </c>
      <c r="K3" s="5" t="s">
        <v>11</v>
      </c>
      <c r="L3" s="6"/>
      <c r="M3" s="17"/>
      <c r="N3" s="6"/>
    </row>
    <row r="4" spans="1:16" ht="105" x14ac:dyDescent="0.25">
      <c r="A4" s="7">
        <v>1</v>
      </c>
      <c r="B4" s="8" t="s">
        <v>12</v>
      </c>
      <c r="C4" s="9" t="s">
        <v>13</v>
      </c>
      <c r="D4" s="10" t="s">
        <v>14</v>
      </c>
      <c r="E4" s="10">
        <v>220</v>
      </c>
      <c r="F4" s="11" t="s">
        <v>15</v>
      </c>
      <c r="G4" s="10">
        <v>220</v>
      </c>
      <c r="H4" s="12">
        <v>189900</v>
      </c>
      <c r="I4" s="13">
        <f t="shared" ref="I4" si="0">G4*H4</f>
        <v>41778000</v>
      </c>
      <c r="J4" s="14">
        <f t="shared" ref="J4:J13" si="1">I4*19%</f>
        <v>7937820</v>
      </c>
      <c r="K4" s="15">
        <f>I4+J4</f>
        <v>49715820</v>
      </c>
      <c r="L4" s="6"/>
      <c r="M4" s="17"/>
      <c r="N4" s="17"/>
      <c r="O4" s="18"/>
      <c r="P4" s="18">
        <f>N4-O4</f>
        <v>0</v>
      </c>
    </row>
    <row r="5" spans="1:16" ht="195" x14ac:dyDescent="0.25">
      <c r="A5" s="7">
        <v>2</v>
      </c>
      <c r="B5" s="8" t="s">
        <v>16</v>
      </c>
      <c r="C5" s="19" t="s">
        <v>17</v>
      </c>
      <c r="D5" s="10" t="s">
        <v>18</v>
      </c>
      <c r="E5" s="20">
        <v>6</v>
      </c>
      <c r="F5" s="11" t="s">
        <v>15</v>
      </c>
      <c r="G5" s="10">
        <v>6</v>
      </c>
      <c r="H5" s="21">
        <v>8550000</v>
      </c>
      <c r="I5" s="22">
        <f>H5*E5</f>
        <v>51300000</v>
      </c>
      <c r="J5" s="14"/>
      <c r="K5" s="22">
        <f>I5</f>
        <v>51300000</v>
      </c>
      <c r="L5" s="23"/>
      <c r="M5" s="59"/>
      <c r="N5" s="6"/>
    </row>
    <row r="6" spans="1:16" ht="165.75" x14ac:dyDescent="0.25">
      <c r="A6" s="7">
        <v>3</v>
      </c>
      <c r="B6" s="8" t="s">
        <v>19</v>
      </c>
      <c r="C6" s="24" t="s">
        <v>20</v>
      </c>
      <c r="D6" s="10" t="s">
        <v>14</v>
      </c>
      <c r="E6" s="10">
        <v>232</v>
      </c>
      <c r="F6" s="11" t="s">
        <v>15</v>
      </c>
      <c r="G6" s="10">
        <v>232</v>
      </c>
      <c r="H6" s="12">
        <v>268000</v>
      </c>
      <c r="I6" s="25">
        <f>G6*H6</f>
        <v>62176000</v>
      </c>
      <c r="J6" s="14">
        <f t="shared" si="1"/>
        <v>11813440</v>
      </c>
      <c r="K6" s="26">
        <f t="shared" ref="K6:K14" si="2">I6+J6</f>
        <v>73989440</v>
      </c>
      <c r="L6" s="6"/>
      <c r="M6" s="17"/>
      <c r="N6" s="6"/>
    </row>
    <row r="7" spans="1:16" ht="90" x14ac:dyDescent="0.25">
      <c r="A7" s="7">
        <v>4</v>
      </c>
      <c r="B7" s="8" t="s">
        <v>21</v>
      </c>
      <c r="C7" s="19" t="s">
        <v>22</v>
      </c>
      <c r="D7" s="10" t="s">
        <v>14</v>
      </c>
      <c r="E7" s="10">
        <v>232</v>
      </c>
      <c r="F7" s="11" t="s">
        <v>15</v>
      </c>
      <c r="G7" s="10">
        <v>232</v>
      </c>
      <c r="H7" s="12">
        <v>21500</v>
      </c>
      <c r="I7" s="25">
        <f t="shared" ref="I7:I11" si="3">G7*H7</f>
        <v>4988000</v>
      </c>
      <c r="J7" s="14">
        <f t="shared" si="1"/>
        <v>947720</v>
      </c>
      <c r="K7" s="26">
        <f t="shared" si="2"/>
        <v>5935720</v>
      </c>
      <c r="L7" s="6"/>
      <c r="M7" s="17"/>
      <c r="N7" s="6"/>
    </row>
    <row r="8" spans="1:16" ht="45" x14ac:dyDescent="0.25">
      <c r="A8" s="7">
        <v>5</v>
      </c>
      <c r="B8" s="8" t="s">
        <v>23</v>
      </c>
      <c r="C8" s="19" t="s">
        <v>24</v>
      </c>
      <c r="D8" s="11" t="s">
        <v>14</v>
      </c>
      <c r="E8" s="10">
        <v>232</v>
      </c>
      <c r="F8" s="11" t="s">
        <v>25</v>
      </c>
      <c r="G8" s="10">
        <f>E8*2</f>
        <v>464</v>
      </c>
      <c r="H8" s="12">
        <v>14500</v>
      </c>
      <c r="I8" s="25">
        <f t="shared" si="3"/>
        <v>6728000</v>
      </c>
      <c r="J8" s="14">
        <f t="shared" si="1"/>
        <v>1278320</v>
      </c>
      <c r="K8" s="26">
        <f t="shared" si="2"/>
        <v>8006320</v>
      </c>
      <c r="L8" s="6"/>
      <c r="M8" s="17"/>
      <c r="N8" s="6"/>
    </row>
    <row r="9" spans="1:16" ht="105.75" x14ac:dyDescent="0.25">
      <c r="A9" s="7">
        <v>6</v>
      </c>
      <c r="B9" s="27" t="s">
        <v>26</v>
      </c>
      <c r="C9" s="24" t="s">
        <v>27</v>
      </c>
      <c r="D9" s="11" t="s">
        <v>14</v>
      </c>
      <c r="E9" s="10">
        <v>232</v>
      </c>
      <c r="F9" s="11" t="s">
        <v>28</v>
      </c>
      <c r="G9" s="10">
        <f>E9*3</f>
        <v>696</v>
      </c>
      <c r="H9" s="12">
        <v>18950</v>
      </c>
      <c r="I9" s="25">
        <f t="shared" si="3"/>
        <v>13189200</v>
      </c>
      <c r="J9" s="14">
        <f t="shared" si="1"/>
        <v>2505948</v>
      </c>
      <c r="K9" s="26">
        <f t="shared" si="2"/>
        <v>15695148</v>
      </c>
      <c r="L9" s="6"/>
      <c r="M9" s="60"/>
      <c r="N9" s="16"/>
      <c r="O9" s="28"/>
    </row>
    <row r="10" spans="1:16" ht="120" x14ac:dyDescent="0.25">
      <c r="A10" s="7">
        <v>7</v>
      </c>
      <c r="B10" s="27" t="s">
        <v>29</v>
      </c>
      <c r="C10" s="19" t="s">
        <v>30</v>
      </c>
      <c r="D10" s="11" t="s">
        <v>14</v>
      </c>
      <c r="E10" s="10">
        <v>232</v>
      </c>
      <c r="F10" s="11" t="s">
        <v>28</v>
      </c>
      <c r="G10" s="10">
        <f>E10*3</f>
        <v>696</v>
      </c>
      <c r="H10" s="12">
        <v>28500</v>
      </c>
      <c r="I10" s="25">
        <f t="shared" si="3"/>
        <v>19836000</v>
      </c>
      <c r="J10" s="14">
        <f t="shared" si="1"/>
        <v>3768840</v>
      </c>
      <c r="K10" s="26">
        <f t="shared" si="2"/>
        <v>23604840</v>
      </c>
      <c r="L10" s="6"/>
      <c r="M10" s="60"/>
      <c r="N10" s="16"/>
      <c r="O10" s="28"/>
      <c r="P10" s="28"/>
    </row>
    <row r="11" spans="1:16" ht="120" x14ac:dyDescent="0.25">
      <c r="A11" s="7">
        <v>8</v>
      </c>
      <c r="B11" s="27" t="s">
        <v>31</v>
      </c>
      <c r="C11" s="19" t="s">
        <v>32</v>
      </c>
      <c r="D11" s="11" t="s">
        <v>14</v>
      </c>
      <c r="E11" s="10">
        <v>232</v>
      </c>
      <c r="F11" s="11" t="s">
        <v>28</v>
      </c>
      <c r="G11" s="10">
        <f>E11*3</f>
        <v>696</v>
      </c>
      <c r="H11" s="12">
        <v>28500</v>
      </c>
      <c r="I11" s="25">
        <f>G11*H11</f>
        <v>19836000</v>
      </c>
      <c r="J11" s="14">
        <f t="shared" si="1"/>
        <v>3768840</v>
      </c>
      <c r="K11" s="26">
        <f t="shared" si="2"/>
        <v>23604840</v>
      </c>
      <c r="L11" s="6"/>
      <c r="M11" s="60"/>
      <c r="N11" s="16"/>
      <c r="O11" s="28"/>
    </row>
    <row r="12" spans="1:16" ht="75" x14ac:dyDescent="0.25">
      <c r="A12" s="7">
        <v>9</v>
      </c>
      <c r="B12" s="29" t="s">
        <v>33</v>
      </c>
      <c r="C12" s="30" t="s">
        <v>34</v>
      </c>
      <c r="D12" s="31" t="s">
        <v>18</v>
      </c>
      <c r="E12" s="10">
        <v>220</v>
      </c>
      <c r="F12" s="11" t="s">
        <v>35</v>
      </c>
      <c r="G12" s="10">
        <f>E12</f>
        <v>220</v>
      </c>
      <c r="H12" s="12">
        <v>5200000</v>
      </c>
      <c r="I12" s="25">
        <f>H12</f>
        <v>5200000</v>
      </c>
      <c r="J12" s="14">
        <f t="shared" si="1"/>
        <v>988000</v>
      </c>
      <c r="K12" s="26">
        <f t="shared" si="2"/>
        <v>6188000</v>
      </c>
      <c r="L12" s="6"/>
      <c r="M12" s="60"/>
      <c r="N12" s="16"/>
      <c r="O12" s="28"/>
    </row>
    <row r="13" spans="1:16" ht="60" x14ac:dyDescent="0.25">
      <c r="A13" s="7">
        <v>10</v>
      </c>
      <c r="B13" s="29" t="s">
        <v>36</v>
      </c>
      <c r="C13" s="30" t="s">
        <v>37</v>
      </c>
      <c r="D13" s="31" t="s">
        <v>18</v>
      </c>
      <c r="E13" s="10">
        <v>232</v>
      </c>
      <c r="F13" s="11" t="s">
        <v>35</v>
      </c>
      <c r="G13" s="10">
        <f>E13</f>
        <v>232</v>
      </c>
      <c r="H13" s="12">
        <v>17500</v>
      </c>
      <c r="I13" s="25">
        <f>H13*G13</f>
        <v>4060000</v>
      </c>
      <c r="J13" s="14">
        <f t="shared" si="1"/>
        <v>771400</v>
      </c>
      <c r="K13" s="26">
        <f t="shared" si="2"/>
        <v>4831400</v>
      </c>
      <c r="L13" s="6"/>
      <c r="M13" s="60"/>
      <c r="N13" s="16"/>
      <c r="O13" s="28"/>
    </row>
    <row r="14" spans="1:16" ht="60.75" x14ac:dyDescent="0.25">
      <c r="A14" s="7">
        <v>11</v>
      </c>
      <c r="B14" s="32" t="s">
        <v>38</v>
      </c>
      <c r="C14" s="33" t="s">
        <v>39</v>
      </c>
      <c r="D14" s="31" t="s">
        <v>18</v>
      </c>
      <c r="E14" s="10">
        <v>232</v>
      </c>
      <c r="F14" s="11" t="s">
        <v>28</v>
      </c>
      <c r="G14" s="10">
        <v>232</v>
      </c>
      <c r="H14" s="12">
        <v>8100000</v>
      </c>
      <c r="I14" s="25">
        <f>H14</f>
        <v>8100000</v>
      </c>
      <c r="J14" s="14">
        <f>I14*19%</f>
        <v>1539000</v>
      </c>
      <c r="K14" s="26">
        <f t="shared" si="2"/>
        <v>9639000</v>
      </c>
      <c r="L14" s="6"/>
      <c r="M14" s="17"/>
      <c r="N14" s="6"/>
    </row>
    <row r="15" spans="1:16" ht="135.75" x14ac:dyDescent="0.25">
      <c r="A15" s="57">
        <v>12</v>
      </c>
      <c r="B15" s="58" t="s">
        <v>48</v>
      </c>
      <c r="C15" s="33" t="s">
        <v>49</v>
      </c>
      <c r="D15" s="31" t="s">
        <v>18</v>
      </c>
      <c r="E15" s="10">
        <v>220</v>
      </c>
      <c r="F15" s="11" t="s">
        <v>28</v>
      </c>
      <c r="G15" s="10">
        <v>220</v>
      </c>
      <c r="H15" s="15">
        <v>3600000</v>
      </c>
      <c r="I15" s="25">
        <v>3600000</v>
      </c>
      <c r="J15" s="26"/>
      <c r="K15" s="26">
        <v>3600000</v>
      </c>
      <c r="L15" s="6"/>
      <c r="M15" s="17"/>
      <c r="N15" s="6"/>
    </row>
    <row r="16" spans="1:16" ht="15.75" x14ac:dyDescent="0.25">
      <c r="A16" s="53" t="s">
        <v>40</v>
      </c>
      <c r="B16" s="54"/>
      <c r="C16" s="54"/>
      <c r="D16" s="54"/>
      <c r="E16" s="54"/>
      <c r="F16" s="54"/>
      <c r="G16" s="54"/>
      <c r="H16" s="54"/>
      <c r="I16" s="54"/>
      <c r="J16" s="55"/>
      <c r="K16" s="34">
        <f>SUM(I4:I15)</f>
        <v>240791200</v>
      </c>
      <c r="M16" s="35"/>
    </row>
    <row r="17" spans="1:18" ht="15.75" x14ac:dyDescent="0.25">
      <c r="A17" s="53" t="s">
        <v>41</v>
      </c>
      <c r="B17" s="54"/>
      <c r="C17" s="54"/>
      <c r="D17" s="54"/>
      <c r="E17" s="54"/>
      <c r="F17" s="54"/>
      <c r="G17" s="54"/>
      <c r="H17" s="54"/>
      <c r="I17" s="54"/>
      <c r="J17" s="55"/>
      <c r="K17" s="34">
        <f>K16-I5-I15</f>
        <v>185891200</v>
      </c>
      <c r="M17" s="36"/>
    </row>
    <row r="18" spans="1:18" ht="15.75" x14ac:dyDescent="0.25">
      <c r="A18" s="52" t="s">
        <v>10</v>
      </c>
      <c r="B18" s="52"/>
      <c r="C18" s="52"/>
      <c r="D18" s="52"/>
      <c r="E18" s="52"/>
      <c r="F18" s="52"/>
      <c r="G18" s="52"/>
      <c r="H18" s="52"/>
      <c r="I18" s="52"/>
      <c r="J18" s="52"/>
      <c r="K18" s="34">
        <f>SUM(J4:J15)</f>
        <v>35319328</v>
      </c>
      <c r="M18" s="35"/>
    </row>
    <row r="19" spans="1:18" ht="15.75" x14ac:dyDescent="0.25">
      <c r="A19" s="52" t="s">
        <v>42</v>
      </c>
      <c r="B19" s="52"/>
      <c r="C19" s="52"/>
      <c r="D19" s="52"/>
      <c r="E19" s="52"/>
      <c r="F19" s="52"/>
      <c r="G19" s="52"/>
      <c r="H19" s="52"/>
      <c r="I19" s="52"/>
      <c r="J19" s="52"/>
      <c r="K19" s="37">
        <f>K17+K18+I5+K15</f>
        <v>276110528</v>
      </c>
    </row>
    <row r="20" spans="1:18" x14ac:dyDescent="0.25">
      <c r="A20" s="38"/>
      <c r="B20" s="38"/>
      <c r="C20" s="38"/>
      <c r="D20" s="38"/>
      <c r="E20" s="38"/>
      <c r="F20" s="38"/>
      <c r="G20" s="38"/>
      <c r="H20" s="38"/>
      <c r="I20" s="39"/>
      <c r="J20" s="38"/>
    </row>
    <row r="21" spans="1:18" x14ac:dyDescent="0.25">
      <c r="C21" s="40"/>
      <c r="K21" s="41"/>
      <c r="L21" s="41"/>
    </row>
    <row r="22" spans="1:18" x14ac:dyDescent="0.25">
      <c r="B22" s="40" t="s">
        <v>43</v>
      </c>
      <c r="K22" s="41"/>
      <c r="L22" s="41"/>
      <c r="M22" s="61"/>
      <c r="N22" s="41"/>
      <c r="O22" s="41"/>
      <c r="P22" s="41"/>
      <c r="Q22" s="41"/>
      <c r="R22" s="42"/>
    </row>
    <row r="23" spans="1:18" x14ac:dyDescent="0.25">
      <c r="B23" s="43"/>
      <c r="C23" s="40"/>
      <c r="K23" s="41"/>
      <c r="L23" s="41"/>
      <c r="Q23" s="41"/>
      <c r="R23" s="42"/>
    </row>
    <row r="24" spans="1:18" x14ac:dyDescent="0.25">
      <c r="B24" s="43"/>
      <c r="C24" s="43"/>
    </row>
    <row r="25" spans="1:18" x14ac:dyDescent="0.25">
      <c r="C25" s="43"/>
    </row>
    <row r="26" spans="1:18" x14ac:dyDescent="0.25">
      <c r="B26" s="40" t="s">
        <v>45</v>
      </c>
      <c r="P26" s="44"/>
    </row>
    <row r="27" spans="1:18" x14ac:dyDescent="0.25">
      <c r="B27" s="45" t="s">
        <v>44</v>
      </c>
      <c r="C27" s="40"/>
      <c r="J27" s="46"/>
      <c r="K27" s="46"/>
      <c r="O27" s="44"/>
      <c r="P27" s="44"/>
    </row>
    <row r="28" spans="1:18" x14ac:dyDescent="0.25">
      <c r="B28" s="47" t="s">
        <v>46</v>
      </c>
      <c r="C28" s="40"/>
      <c r="J28" s="46"/>
    </row>
    <row r="29" spans="1:18" x14ac:dyDescent="0.25">
      <c r="B29" s="56" t="s">
        <v>47</v>
      </c>
      <c r="C29" s="56"/>
      <c r="P29" s="44"/>
    </row>
    <row r="30" spans="1:18" ht="15.75" x14ac:dyDescent="0.25">
      <c r="C30" s="6"/>
      <c r="P30" s="44"/>
    </row>
    <row r="31" spans="1:18" x14ac:dyDescent="0.25">
      <c r="P31" s="44"/>
    </row>
  </sheetData>
  <mergeCells count="6">
    <mergeCell ref="B29:C29"/>
    <mergeCell ref="A1:K2"/>
    <mergeCell ref="A16:J16"/>
    <mergeCell ref="A17:J17"/>
    <mergeCell ref="A18:J18"/>
    <mergeCell ref="A19:J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rivillas hincapie</dc:creator>
  <cp:lastModifiedBy>a rivillas hincapie</cp:lastModifiedBy>
  <dcterms:created xsi:type="dcterms:W3CDTF">2025-11-18T14:57:07Z</dcterms:created>
  <dcterms:modified xsi:type="dcterms:W3CDTF">2025-11-21T01:36:28Z</dcterms:modified>
</cp:coreProperties>
</file>