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nue\OneDrive\Escritorio\PLANEACION NEMOCÓN\VIGENCIA 2025\PROYECTOS SGR\PROYECTO INFRAESTRUCTURA INSTITUCIONAL\PROCESO CONTRACTUAL\"/>
    </mc:Choice>
  </mc:AlternateContent>
  <xr:revisionPtr revIDLastSave="0" documentId="13_ncr:1_{26873D3A-80E3-4581-9A32-71322A346F02}" xr6:coauthVersionLast="47" xr6:coauthVersionMax="47" xr10:uidLastSave="{00000000-0000-0000-0000-000000000000}"/>
  <bookViews>
    <workbookView xWindow="-108" yWindow="-108" windowWidth="23256" windowHeight="12456" tabRatio="941" xr2:uid="{00000000-000D-0000-FFFF-FFFF00000000}"/>
  </bookViews>
  <sheets>
    <sheet name="1 PRELIMINARES TEATRO" sheetId="155" r:id="rId1"/>
    <sheet name="2. EXCAVACIONES TEATRO" sheetId="161" r:id="rId2"/>
    <sheet name="3. ESTRUCTURAS TODO" sheetId="162" r:id="rId3"/>
    <sheet name="ACERO , MALLA, VIGA AE Y SO TOD" sheetId="163" r:id="rId4"/>
    <sheet name="4 CUBIERTA TEATRO" sheetId="156" r:id="rId5"/>
    <sheet name="5. CARP MADERA TEATRO" sheetId="157" r:id="rId6"/>
    <sheet name="6. PINTURA TEATRO" sheetId="158" r:id="rId7"/>
    <sheet name="8. CARPINTERIA METALICA TEATRO" sheetId="164" r:id="rId8"/>
    <sheet name="9. APARATOS TEATRO" sheetId="165" r:id="rId9"/>
    <sheet name="clase d" sheetId="80" state="hidden" r:id="rId10"/>
    <sheet name="clase g (2)" sheetId="92" state="hidden" r:id="rId11"/>
    <sheet name="cuneta" sheetId="96" state="hidden" r:id="rId12"/>
    <sheet name="clase g" sheetId="82" state="hidden" r:id="rId13"/>
    <sheet name="ACERO. (2)" sheetId="93" state="hidden" r:id="rId14"/>
    <sheet name="ACERO RESBALON" sheetId="85" state="hidden" r:id="rId15"/>
    <sheet name="relleno (2)" sheetId="94" state="hidden" r:id="rId16"/>
    <sheet name="Hoja1" sheetId="95" state="hidden" r:id="rId17"/>
  </sheets>
  <definedNames>
    <definedName name="_xlnm.Print_Area" localSheetId="0">'1 PRELIMINARES TEATRO'!$A$1:$AN$462</definedName>
    <definedName name="_xlnm.Print_Area" localSheetId="1">'2. EXCAVACIONES TEATRO'!$A$1:$AN$75</definedName>
    <definedName name="_xlnm.Print_Area" localSheetId="2">'3. ESTRUCTURAS TODO'!$A$1:$AN$190</definedName>
    <definedName name="_xlnm.Print_Area" localSheetId="4">'4 CUBIERTA TEATRO'!$A$1:$AN$406</definedName>
    <definedName name="_xlnm.Print_Area" localSheetId="5">'5. CARP MADERA TEATRO'!$A$1:$AN$41</definedName>
    <definedName name="_xlnm.Print_Area" localSheetId="6">'6. PINTURA TEATRO'!$A$1:$AN$186</definedName>
    <definedName name="_xlnm.Print_Area" localSheetId="7">'8. CARPINTERIA METALICA TEATRO'!$A$1:$AN$89</definedName>
    <definedName name="_xlnm.Print_Area" localSheetId="8">'9. APARATOS TEATRO'!$A$1:$AN$175</definedName>
    <definedName name="_xlnm.Print_Area" localSheetId="9">'clase d'!$A$1:$AN$53</definedName>
    <definedName name="_xlnm.Print_Area" localSheetId="12">'clase g'!$A$1:$AN$48</definedName>
    <definedName name="_xlnm.Print_Area" localSheetId="10">'clase g (2)'!$A$1:$AN$47</definedName>
    <definedName name="_xlnm.Print_Area" localSheetId="11">cuneta!$A$1:$AN$47</definedName>
    <definedName name="_xlnm.Print_Area" localSheetId="15">'relleno (2)'!$A$1:$AN$47</definedName>
    <definedName name="inf" localSheetId="1">#REF!</definedName>
    <definedName name="inf" localSheetId="2">#REF!</definedName>
    <definedName name="inf" localSheetId="4">#REF!</definedName>
    <definedName name="inf" localSheetId="5">#REF!</definedName>
    <definedName name="inf" localSheetId="6">#REF!</definedName>
    <definedName name="inf" localSheetId="7">#REF!</definedName>
    <definedName name="inf" localSheetId="8">#REF!</definedName>
    <definedName name="inf" localSheetId="14">#REF!</definedName>
    <definedName name="inf" localSheetId="13">#REF!</definedName>
    <definedName name="inf" localSheetId="9">#REF!</definedName>
    <definedName name="inf" localSheetId="12">#REF!</definedName>
    <definedName name="inf" localSheetId="10">#REF!</definedName>
    <definedName name="inf" localSheetId="11">#REF!</definedName>
    <definedName name="inf" localSheetId="15">#REF!</definedName>
    <definedName name="inf">#REF!</definedName>
  </definedNames>
  <calcPr calcId="191029"/>
</workbook>
</file>

<file path=xl/calcChain.xml><?xml version="1.0" encoding="utf-8"?>
<calcChain xmlns="http://schemas.openxmlformats.org/spreadsheetml/2006/main">
  <c r="AN65" i="158" l="1"/>
  <c r="AN85" i="158" s="1"/>
  <c r="AN23" i="158" l="1"/>
  <c r="AN25" i="158"/>
  <c r="AN26" i="158"/>
  <c r="AN27" i="158"/>
  <c r="AN130" i="156"/>
  <c r="AN39" i="155"/>
  <c r="AN60" i="164" l="1"/>
  <c r="AN83" i="164" s="1"/>
  <c r="AN85" i="164" s="1"/>
  <c r="AN38" i="164"/>
  <c r="AN40" i="164" s="1"/>
  <c r="AN182" i="158"/>
  <c r="AN22" i="158"/>
  <c r="AN21" i="158"/>
  <c r="AN20" i="158"/>
  <c r="AN19" i="158"/>
  <c r="AN18" i="158"/>
  <c r="AN117" i="158"/>
  <c r="AN116" i="158"/>
  <c r="AN115" i="158"/>
  <c r="AN114" i="158"/>
  <c r="AN113" i="158"/>
  <c r="AN112" i="158"/>
  <c r="AN111" i="158"/>
  <c r="AN110" i="158"/>
  <c r="AN109" i="158"/>
  <c r="AN108" i="158"/>
  <c r="AN20" i="157"/>
  <c r="AN18" i="157"/>
  <c r="AN35" i="157" s="1"/>
  <c r="AN37" i="157" s="1"/>
  <c r="AN60" i="156"/>
  <c r="AN402" i="156"/>
  <c r="AN21" i="156"/>
  <c r="AN40" i="156" s="1"/>
  <c r="AN332" i="156"/>
  <c r="AN357" i="156" s="1"/>
  <c r="AN287" i="156"/>
  <c r="AN312" i="156" s="1"/>
  <c r="AN242" i="156"/>
  <c r="AN267" i="156" s="1"/>
  <c r="AN199" i="156"/>
  <c r="AN197" i="156"/>
  <c r="AN222" i="156" s="1"/>
  <c r="AN154" i="156"/>
  <c r="AN152" i="156"/>
  <c r="AN177" i="156" s="1"/>
  <c r="H424" i="163"/>
  <c r="I424" i="163" s="1" a="1"/>
  <c r="I424" i="163" s="1"/>
  <c r="H382" i="163"/>
  <c r="H383" i="163" s="1"/>
  <c r="I364" i="163"/>
  <c r="I363" i="163"/>
  <c r="I365" i="163" s="1"/>
  <c r="I328" i="163"/>
  <c r="H321" i="163"/>
  <c r="E321" i="163" a="1"/>
  <c r="E321" i="163" s="1"/>
  <c r="F321" i="163" s="1"/>
  <c r="H320" i="163"/>
  <c r="E320" i="163" a="1"/>
  <c r="E320" i="163" s="1"/>
  <c r="F320" i="163" s="1"/>
  <c r="H319" i="163"/>
  <c r="E319" i="163" a="1"/>
  <c r="E319" i="163" s="1"/>
  <c r="F319" i="163" s="1"/>
  <c r="H318" i="163"/>
  <c r="E318" i="163" a="1"/>
  <c r="E318" i="163" s="1"/>
  <c r="F318" i="163" s="1"/>
  <c r="H317" i="163"/>
  <c r="E317" i="163" a="1"/>
  <c r="E317" i="163" s="1"/>
  <c r="F317" i="163" s="1"/>
  <c r="H316" i="163"/>
  <c r="E316" i="163" a="1"/>
  <c r="E316" i="163" s="1"/>
  <c r="F316" i="163" s="1"/>
  <c r="H314" i="163"/>
  <c r="E314" i="163" a="1"/>
  <c r="E314" i="163" s="1"/>
  <c r="F314" i="163" s="1"/>
  <c r="H313" i="163"/>
  <c r="E313" i="163" a="1"/>
  <c r="E313" i="163" s="1"/>
  <c r="F313" i="163" s="1"/>
  <c r="H312" i="163"/>
  <c r="E312" i="163" a="1"/>
  <c r="E312" i="163" s="1"/>
  <c r="F312" i="163" s="1"/>
  <c r="H311" i="163"/>
  <c r="E311" i="163" a="1"/>
  <c r="E311" i="163" s="1"/>
  <c r="F311" i="163" s="1"/>
  <c r="H309" i="163"/>
  <c r="E309" i="163" a="1"/>
  <c r="E309" i="163" s="1"/>
  <c r="F309" i="163" s="1"/>
  <c r="H308" i="163"/>
  <c r="E308" i="163" a="1"/>
  <c r="E308" i="163" s="1"/>
  <c r="F308" i="163" s="1"/>
  <c r="H307" i="163"/>
  <c r="E307" i="163" a="1"/>
  <c r="E307" i="163" s="1"/>
  <c r="F307" i="163" s="1"/>
  <c r="H306" i="163"/>
  <c r="E306" i="163" a="1"/>
  <c r="E306" i="163" s="1"/>
  <c r="F306" i="163" s="1"/>
  <c r="H284" i="163"/>
  <c r="E284" i="163" a="1"/>
  <c r="E284" i="163" s="1"/>
  <c r="F284" i="163" s="1"/>
  <c r="H283" i="163"/>
  <c r="E283" i="163" a="1"/>
  <c r="E283" i="163" s="1"/>
  <c r="F283" i="163" s="1"/>
  <c r="H282" i="163"/>
  <c r="E282" i="163" a="1"/>
  <c r="E282" i="163" s="1"/>
  <c r="F282" i="163" s="1"/>
  <c r="H281" i="163"/>
  <c r="E281" i="163" a="1"/>
  <c r="E281" i="163" s="1"/>
  <c r="F281" i="163" s="1"/>
  <c r="H280" i="163"/>
  <c r="E280" i="163" a="1"/>
  <c r="E280" i="163" s="1"/>
  <c r="F280" i="163" s="1"/>
  <c r="H278" i="163"/>
  <c r="E278" i="163" a="1"/>
  <c r="E278" i="163" s="1"/>
  <c r="F278" i="163" s="1"/>
  <c r="H277" i="163"/>
  <c r="E277" i="163" a="1"/>
  <c r="E277" i="163" s="1"/>
  <c r="F277" i="163" s="1"/>
  <c r="H276" i="163"/>
  <c r="E276" i="163" a="1"/>
  <c r="E276" i="163" s="1"/>
  <c r="F276" i="163" s="1"/>
  <c r="H275" i="163"/>
  <c r="E275" i="163" a="1"/>
  <c r="E275" i="163" s="1"/>
  <c r="F275" i="163" s="1"/>
  <c r="H274" i="163"/>
  <c r="E274" i="163" a="1"/>
  <c r="E274" i="163" s="1"/>
  <c r="F274" i="163" s="1"/>
  <c r="H272" i="163"/>
  <c r="E272" i="163" a="1"/>
  <c r="E272" i="163" s="1"/>
  <c r="F272" i="163" s="1"/>
  <c r="H271" i="163"/>
  <c r="E271" i="163" a="1"/>
  <c r="E271" i="163" s="1"/>
  <c r="F271" i="163" s="1"/>
  <c r="H270" i="163"/>
  <c r="E270" i="163" a="1"/>
  <c r="E270" i="163" s="1"/>
  <c r="F270" i="163" s="1"/>
  <c r="H269" i="163"/>
  <c r="E269" i="163" a="1"/>
  <c r="E269" i="163" s="1"/>
  <c r="F269" i="163" s="1"/>
  <c r="E266" i="163" a="1"/>
  <c r="E266" i="163" s="1"/>
  <c r="F266" i="163" s="1"/>
  <c r="H265" i="163"/>
  <c r="H266" i="163" s="1"/>
  <c r="I266" i="163" s="1" a="1"/>
  <c r="I266" i="163" s="1"/>
  <c r="E265" i="163" a="1"/>
  <c r="E265" i="163" s="1"/>
  <c r="F265" i="163" s="1"/>
  <c r="I265" i="163" s="1" a="1"/>
  <c r="I265" i="163" s="1"/>
  <c r="H264" i="163"/>
  <c r="E264" i="163" a="1"/>
  <c r="E264" i="163" s="1"/>
  <c r="F264" i="163" s="1"/>
  <c r="I264" i="163" s="1" a="1"/>
  <c r="I264" i="163" s="1"/>
  <c r="E242" i="163"/>
  <c r="F242" i="163" s="1"/>
  <c r="E242" i="163" a="1"/>
  <c r="E241" i="163"/>
  <c r="F241" i="163" s="1"/>
  <c r="E241" i="163" a="1"/>
  <c r="E240" i="163"/>
  <c r="F240" i="163" s="1"/>
  <c r="E240" i="163" a="1"/>
  <c r="E238" i="163"/>
  <c r="F238" i="163" s="1"/>
  <c r="E238" i="163" a="1"/>
  <c r="E237" i="163"/>
  <c r="F237" i="163" s="1"/>
  <c r="E237" i="163" a="1"/>
  <c r="E236" i="163"/>
  <c r="F236" i="163" s="1"/>
  <c r="E236" i="163" a="1"/>
  <c r="E235" i="163"/>
  <c r="F235" i="163" s="1"/>
  <c r="E235" i="163" a="1"/>
  <c r="E233" i="163"/>
  <c r="F233" i="163" s="1"/>
  <c r="E233" i="163" a="1"/>
  <c r="E232" i="163"/>
  <c r="F232" i="163" s="1"/>
  <c r="E232" i="163" a="1"/>
  <c r="E231" i="163"/>
  <c r="F231" i="163" s="1"/>
  <c r="E231" i="163" a="1"/>
  <c r="H230" i="163"/>
  <c r="E230" i="163"/>
  <c r="F230" i="163" s="1"/>
  <c r="E230" i="163" a="1"/>
  <c r="E227" i="163"/>
  <c r="F227" i="163" s="1"/>
  <c r="E227" i="163" a="1"/>
  <c r="E226" i="163"/>
  <c r="E226" i="163" a="1"/>
  <c r="C226" i="163"/>
  <c r="F226" i="163" s="1"/>
  <c r="E225" i="163" a="1"/>
  <c r="E225" i="163" s="1"/>
  <c r="F225" i="163" s="1"/>
  <c r="F224" i="163"/>
  <c r="E224" i="163" a="1"/>
  <c r="E224" i="163" s="1"/>
  <c r="E223" i="163" a="1"/>
  <c r="E223" i="163" s="1"/>
  <c r="F223" i="163" s="1"/>
  <c r="H222" i="163"/>
  <c r="H223" i="163" s="1"/>
  <c r="H224" i="163" s="1"/>
  <c r="H225" i="163" s="1"/>
  <c r="F222" i="163"/>
  <c r="I222" i="163" s="1" a="1"/>
  <c r="I222" i="163" s="1"/>
  <c r="E222" i="163" a="1"/>
  <c r="E222" i="163" s="1"/>
  <c r="H194" i="163"/>
  <c r="I194" i="163" s="1" a="1"/>
  <c r="I194" i="163" s="1"/>
  <c r="E194" i="163"/>
  <c r="F194" i="163" s="1"/>
  <c r="E194" i="163" a="1"/>
  <c r="E193" i="163"/>
  <c r="F193" i="163" s="1"/>
  <c r="E193" i="163" a="1"/>
  <c r="H192" i="163"/>
  <c r="I192" i="163" s="1" a="1"/>
  <c r="I192" i="163" s="1"/>
  <c r="E192" i="163"/>
  <c r="F192" i="163" s="1"/>
  <c r="E192" i="163" a="1"/>
  <c r="I191" i="163"/>
  <c r="F191" i="163"/>
  <c r="I191" i="163" s="1" a="1"/>
  <c r="E191" i="163" a="1"/>
  <c r="E191" i="163" s="1"/>
  <c r="E189" i="163"/>
  <c r="F189" i="163" s="1"/>
  <c r="E189" i="163" a="1"/>
  <c r="F188" i="163"/>
  <c r="E188" i="163" a="1"/>
  <c r="E188" i="163" s="1"/>
  <c r="E187" i="163" a="1"/>
  <c r="E187" i="163" s="1"/>
  <c r="F187" i="163" s="1"/>
  <c r="F186" i="163"/>
  <c r="E186" i="163" a="1"/>
  <c r="E186" i="163" s="1"/>
  <c r="E185" i="163" a="1"/>
  <c r="E185" i="163" s="1"/>
  <c r="F185" i="163" s="1"/>
  <c r="E184" i="163" a="1"/>
  <c r="E184" i="163" s="1"/>
  <c r="F184" i="163" s="1"/>
  <c r="F183" i="163"/>
  <c r="E183" i="163" a="1"/>
  <c r="E183" i="163" s="1"/>
  <c r="H182" i="163"/>
  <c r="H183" i="163" s="1"/>
  <c r="H184" i="163" s="1"/>
  <c r="H185" i="163" s="1"/>
  <c r="E182" i="163" a="1"/>
  <c r="E182" i="163" s="1"/>
  <c r="F182" i="163" s="1"/>
  <c r="I182" i="163" s="1" a="1"/>
  <c r="I182" i="163" s="1"/>
  <c r="H181" i="163"/>
  <c r="E181" i="163" a="1"/>
  <c r="E181" i="163" s="1"/>
  <c r="F181" i="163" s="1"/>
  <c r="I181" i="163" s="1" a="1"/>
  <c r="I181" i="163" s="1"/>
  <c r="H180" i="163"/>
  <c r="F180" i="163"/>
  <c r="I180" i="163" s="1" a="1"/>
  <c r="I180" i="163" s="1"/>
  <c r="E180" i="163" a="1"/>
  <c r="E180" i="163" s="1"/>
  <c r="E156" i="163"/>
  <c r="F156" i="163" s="1"/>
  <c r="E156" i="163" a="1"/>
  <c r="E155" i="163"/>
  <c r="F155" i="163" s="1"/>
  <c r="E155" i="163" a="1"/>
  <c r="E154" i="163"/>
  <c r="F154" i="163" s="1"/>
  <c r="E154" i="163" a="1"/>
  <c r="F153" i="163"/>
  <c r="E153" i="163"/>
  <c r="E153" i="163" a="1"/>
  <c r="E152" i="163"/>
  <c r="F152" i="163" s="1"/>
  <c r="E152" i="163" a="1"/>
  <c r="E151" i="163"/>
  <c r="F151" i="163" s="1"/>
  <c r="E151" i="163" a="1"/>
  <c r="E150" i="163"/>
  <c r="F150" i="163" s="1"/>
  <c r="E150" i="163" a="1"/>
  <c r="F149" i="163"/>
  <c r="E149" i="163"/>
  <c r="E149" i="163" a="1"/>
  <c r="E148" i="163" a="1"/>
  <c r="E148" i="163" s="1"/>
  <c r="F148" i="163" s="1"/>
  <c r="E147" i="163"/>
  <c r="F147" i="163" s="1"/>
  <c r="E147" i="163" a="1"/>
  <c r="E144" i="163"/>
  <c r="F144" i="163" s="1"/>
  <c r="E144" i="163" a="1"/>
  <c r="E143" i="163"/>
  <c r="F143" i="163" s="1"/>
  <c r="E143" i="163" a="1"/>
  <c r="E142" i="163" a="1"/>
  <c r="E142" i="163" s="1"/>
  <c r="F142" i="163" s="1"/>
  <c r="E140" i="163"/>
  <c r="F140" i="163" s="1"/>
  <c r="E140" i="163" a="1"/>
  <c r="E139" i="163"/>
  <c r="F139" i="163" s="1"/>
  <c r="E139" i="163" a="1"/>
  <c r="H138" i="163"/>
  <c r="I138" i="163" s="1" a="1"/>
  <c r="I138" i="163" s="1"/>
  <c r="F138" i="163"/>
  <c r="E138" i="163"/>
  <c r="E138" i="163" a="1"/>
  <c r="F107" i="163"/>
  <c r="E107" i="163" a="1"/>
  <c r="E107" i="163" s="1"/>
  <c r="E106" i="163" a="1"/>
  <c r="E106" i="163" s="1"/>
  <c r="F106" i="163" s="1"/>
  <c r="E105" i="163" a="1"/>
  <c r="E105" i="163" s="1"/>
  <c r="F105" i="163" s="1"/>
  <c r="F104" i="163"/>
  <c r="E104" i="163" a="1"/>
  <c r="E104" i="163" s="1"/>
  <c r="E102" i="163" a="1"/>
  <c r="E102" i="163" s="1"/>
  <c r="F102" i="163" s="1"/>
  <c r="F101" i="163"/>
  <c r="E101" i="163"/>
  <c r="E101" i="163" a="1"/>
  <c r="F100" i="163"/>
  <c r="E100" i="163" a="1"/>
  <c r="E100" i="163" s="1"/>
  <c r="E98" i="163" a="1"/>
  <c r="E98" i="163" s="1"/>
  <c r="F98" i="163" s="1"/>
  <c r="I98" i="163" s="1" a="1"/>
  <c r="I98" i="163" s="1"/>
  <c r="H97" i="163"/>
  <c r="H98" i="163" s="1"/>
  <c r="F97" i="163"/>
  <c r="E97" i="163" a="1"/>
  <c r="E97" i="163" s="1"/>
  <c r="I96" i="163" a="1"/>
  <c r="I96" i="163" s="1"/>
  <c r="H96" i="163"/>
  <c r="H104" i="163" s="1"/>
  <c r="H105" i="163" s="1"/>
  <c r="H106" i="163" s="1"/>
  <c r="F96" i="163"/>
  <c r="E96" i="163"/>
  <c r="E96" i="163" a="1"/>
  <c r="F66" i="163"/>
  <c r="E66" i="163"/>
  <c r="E66" i="163" a="1"/>
  <c r="E65" i="163" a="1"/>
  <c r="E65" i="163" s="1"/>
  <c r="F65" i="163" s="1"/>
  <c r="E64" i="163"/>
  <c r="F64" i="163" s="1"/>
  <c r="E64" i="163" a="1"/>
  <c r="E63" i="163"/>
  <c r="F63" i="163" s="1"/>
  <c r="E63" i="163" a="1"/>
  <c r="F60" i="163"/>
  <c r="E60" i="163"/>
  <c r="E60" i="163" a="1"/>
  <c r="E59" i="163" a="1"/>
  <c r="E59" i="163" s="1"/>
  <c r="F59" i="163" s="1"/>
  <c r="E58" i="163"/>
  <c r="F58" i="163" s="1"/>
  <c r="E58" i="163" a="1"/>
  <c r="E56" i="163"/>
  <c r="F56" i="163" s="1"/>
  <c r="E56" i="163" a="1"/>
  <c r="E55" i="163"/>
  <c r="F55" i="163" s="1"/>
  <c r="E55" i="163" a="1"/>
  <c r="H54" i="163"/>
  <c r="I54" i="163" s="1" a="1"/>
  <c r="I54" i="163" s="1"/>
  <c r="E54" i="163"/>
  <c r="F54" i="163" s="1"/>
  <c r="E54" i="163" a="1"/>
  <c r="E25" i="163" a="1"/>
  <c r="E25" i="163" s="1"/>
  <c r="F25" i="163" s="1"/>
  <c r="E24" i="163" a="1"/>
  <c r="E24" i="163" s="1"/>
  <c r="F24" i="163" s="1"/>
  <c r="F23" i="163"/>
  <c r="E23" i="163" a="1"/>
  <c r="E23" i="163" s="1"/>
  <c r="H22" i="163"/>
  <c r="H23" i="163" s="1"/>
  <c r="H24" i="163" s="1"/>
  <c r="H25" i="163" s="1"/>
  <c r="E22" i="163" a="1"/>
  <c r="E22" i="163" s="1"/>
  <c r="F22" i="163" s="1"/>
  <c r="I22" i="163" s="1" a="1"/>
  <c r="I22" i="163" s="1"/>
  <c r="E20" i="163"/>
  <c r="F20" i="163" s="1"/>
  <c r="E20" i="163" a="1"/>
  <c r="I19" i="163" a="1"/>
  <c r="I19" i="163" s="1"/>
  <c r="F19" i="163"/>
  <c r="E19" i="163" a="1"/>
  <c r="E19" i="163" s="1"/>
  <c r="E18" i="163" a="1"/>
  <c r="E18" i="163" s="1"/>
  <c r="F18" i="163" s="1"/>
  <c r="H16" i="163"/>
  <c r="I16" i="163" s="1" a="1"/>
  <c r="I16" i="163" s="1"/>
  <c r="F16" i="163"/>
  <c r="E16" i="163" a="1"/>
  <c r="E16" i="163" s="1"/>
  <c r="E15" i="163" a="1"/>
  <c r="E15" i="163" s="1"/>
  <c r="F15" i="163" s="1"/>
  <c r="F14" i="163"/>
  <c r="E14" i="163" a="1"/>
  <c r="E14" i="163" s="1"/>
  <c r="E13" i="163" a="1"/>
  <c r="E13" i="163" s="1"/>
  <c r="F13" i="163" s="1"/>
  <c r="H12" i="163"/>
  <c r="H13" i="163" s="1"/>
  <c r="H14" i="163" s="1"/>
  <c r="H15" i="163" s="1"/>
  <c r="E12" i="163" a="1"/>
  <c r="E12" i="163" s="1"/>
  <c r="F12" i="163" s="1"/>
  <c r="I12" i="163" s="1" a="1"/>
  <c r="I12" i="163" s="1"/>
  <c r="H11" i="163"/>
  <c r="H18" i="163" s="1"/>
  <c r="H19" i="163" s="1"/>
  <c r="H20" i="163" s="1"/>
  <c r="I20" i="163" s="1" a="1"/>
  <c r="I20" i="163" s="1"/>
  <c r="E11" i="163" a="1"/>
  <c r="E11" i="163" s="1"/>
  <c r="F11" i="163" s="1"/>
  <c r="I11" i="163" s="1" a="1"/>
  <c r="I11" i="163" s="1"/>
  <c r="AN170" i="162"/>
  <c r="AN169" i="162"/>
  <c r="AN168" i="162"/>
  <c r="AN167" i="162"/>
  <c r="AN183" i="162" s="1"/>
  <c r="AN185" i="162" s="1"/>
  <c r="AN145" i="162"/>
  <c r="AN147" i="162" s="1"/>
  <c r="AN138" i="162"/>
  <c r="AN137" i="162"/>
  <c r="AN136" i="162"/>
  <c r="AN135" i="162"/>
  <c r="AN134" i="162"/>
  <c r="AN133" i="162"/>
  <c r="AN132" i="162"/>
  <c r="AN131" i="162"/>
  <c r="AN130" i="162"/>
  <c r="AN129" i="162"/>
  <c r="AN91" i="162"/>
  <c r="AN107" i="162" s="1"/>
  <c r="AN109" i="162" s="1"/>
  <c r="AN57" i="162"/>
  <c r="AN69" i="162" s="1"/>
  <c r="AN71" i="162" s="1"/>
  <c r="AN55" i="162"/>
  <c r="AN53" i="162"/>
  <c r="AN25" i="162"/>
  <c r="AN23" i="162"/>
  <c r="AN21" i="162"/>
  <c r="AN19" i="162"/>
  <c r="AN17" i="162"/>
  <c r="AN15" i="162"/>
  <c r="AN31" i="162" s="1"/>
  <c r="AN33" i="162" s="1"/>
  <c r="AN69" i="161"/>
  <c r="AN71" i="161" s="1"/>
  <c r="AN52" i="161"/>
  <c r="AN31" i="161"/>
  <c r="AN33" i="161" s="1"/>
  <c r="AN432" i="155"/>
  <c r="AN456" i="155" s="1"/>
  <c r="AN458" i="155" s="1"/>
  <c r="AN385" i="155"/>
  <c r="AN409" i="155" s="1"/>
  <c r="AN411" i="155" s="1"/>
  <c r="AN362" i="155"/>
  <c r="AN364" i="155" s="1"/>
  <c r="AN340" i="155"/>
  <c r="AN338" i="155"/>
  <c r="AN18" i="155"/>
  <c r="AN272" i="155"/>
  <c r="AN200" i="155"/>
  <c r="AN224" i="155" s="1"/>
  <c r="AN226" i="155" s="1"/>
  <c r="AN158" i="155"/>
  <c r="AN156" i="155"/>
  <c r="AN154" i="155"/>
  <c r="AN178" i="155" s="1"/>
  <c r="AN180" i="155" s="1"/>
  <c r="AN137" i="158" l="1"/>
  <c r="I106" i="163" a="1"/>
  <c r="I106" i="163" s="1"/>
  <c r="I185" i="163" a="1"/>
  <c r="I185" i="163" s="1"/>
  <c r="I25" i="163" a="1"/>
  <c r="I25" i="163" s="1"/>
  <c r="I15" i="163" a="1"/>
  <c r="I15" i="163" s="1"/>
  <c r="I24" i="163" a="1"/>
  <c r="I24" i="163" s="1"/>
  <c r="H193" i="163"/>
  <c r="I193" i="163" s="1" a="1"/>
  <c r="I193" i="163" s="1"/>
  <c r="H231" i="163"/>
  <c r="I230" i="163" a="1"/>
  <c r="I230" i="163" s="1"/>
  <c r="I225" i="163" a="1"/>
  <c r="I225" i="163" s="1"/>
  <c r="H226" i="163"/>
  <c r="I14" i="163" a="1"/>
  <c r="I14" i="163" s="1"/>
  <c r="H107" i="163"/>
  <c r="I107" i="163" s="1" a="1"/>
  <c r="I107" i="163" s="1"/>
  <c r="H186" i="163"/>
  <c r="I105" i="163" a="1"/>
  <c r="I105" i="163" s="1"/>
  <c r="I184" i="163" a="1"/>
  <c r="I184" i="163" s="1"/>
  <c r="I23" i="163" a="1"/>
  <c r="I23" i="163" s="1"/>
  <c r="I33" i="163" s="1"/>
  <c r="H147" i="163"/>
  <c r="I223" i="163" a="1"/>
  <c r="I223" i="163" s="1"/>
  <c r="I18" i="163" a="1"/>
  <c r="I18" i="163" s="1"/>
  <c r="I97" i="163" a="1"/>
  <c r="I97" i="163" s="1"/>
  <c r="H139" i="163"/>
  <c r="I13" i="163" a="1"/>
  <c r="I13" i="163" s="1"/>
  <c r="I34" i="163" s="1"/>
  <c r="I35" i="163" s="1"/>
  <c r="I75" i="163" s="1"/>
  <c r="H55" i="163"/>
  <c r="H142" i="163"/>
  <c r="I286" i="163"/>
  <c r="I287" i="163" s="1"/>
  <c r="I327" i="163" s="1"/>
  <c r="I383" i="163" a="1"/>
  <c r="I383" i="163" s="1"/>
  <c r="H384" i="163"/>
  <c r="H63" i="163"/>
  <c r="H58" i="163"/>
  <c r="I104" i="163" a="1"/>
  <c r="I104" i="163" s="1"/>
  <c r="I183" i="163" a="1"/>
  <c r="I183" i="163" s="1"/>
  <c r="I224" i="163" a="1"/>
  <c r="I224" i="163" s="1"/>
  <c r="H425" i="163"/>
  <c r="I382" i="163" a="1"/>
  <c r="I382" i="163" s="1"/>
  <c r="H100" i="163"/>
  <c r="AN85" i="156"/>
  <c r="I147" i="163" l="1" a="1"/>
  <c r="I147" i="163" s="1"/>
  <c r="H156" i="163"/>
  <c r="I156" i="163" s="1" a="1"/>
  <c r="I156" i="163" s="1"/>
  <c r="H154" i="163"/>
  <c r="I154" i="163" s="1" a="1"/>
  <c r="I154" i="163" s="1"/>
  <c r="H148" i="163"/>
  <c r="I55" i="163" a="1"/>
  <c r="I55" i="163" s="1"/>
  <c r="H56" i="163"/>
  <c r="I56" i="163" s="1" a="1"/>
  <c r="I56" i="163" s="1"/>
  <c r="I231" i="163" a="1"/>
  <c r="I231" i="163" s="1"/>
  <c r="H232" i="163"/>
  <c r="I58" i="163" a="1"/>
  <c r="I58" i="163" s="1"/>
  <c r="H59" i="163"/>
  <c r="I139" i="163" a="1"/>
  <c r="I139" i="163" s="1"/>
  <c r="H140" i="163"/>
  <c r="I140" i="163" s="1" a="1"/>
  <c r="I140" i="163" s="1"/>
  <c r="H187" i="163"/>
  <c r="I186" i="163" a="1"/>
  <c r="I186" i="163" s="1"/>
  <c r="I142" i="163" a="1"/>
  <c r="I142" i="163" s="1"/>
  <c r="H151" i="163"/>
  <c r="I151" i="163" s="1" a="1"/>
  <c r="I151" i="163" s="1"/>
  <c r="H143" i="163"/>
  <c r="I63" i="163" a="1"/>
  <c r="I63" i="163" s="1"/>
  <c r="H64" i="163"/>
  <c r="H101" i="163"/>
  <c r="I100" i="163" a="1"/>
  <c r="I100" i="163" s="1"/>
  <c r="H385" i="163"/>
  <c r="I384" i="163" a="1"/>
  <c r="I384" i="163" s="1"/>
  <c r="H426" i="163"/>
  <c r="I425" i="163" a="1"/>
  <c r="I425" i="163" s="1"/>
  <c r="I226" i="163" a="1"/>
  <c r="I226" i="163" s="1"/>
  <c r="H227" i="163"/>
  <c r="AN131" i="155"/>
  <c r="AN133" i="155" s="1"/>
  <c r="AN85" i="155"/>
  <c r="AN87" i="155" s="1"/>
  <c r="H188" i="163" l="1"/>
  <c r="I187" i="163" a="1"/>
  <c r="I187" i="163" s="1"/>
  <c r="I227" i="163" a="1"/>
  <c r="I227" i="163" s="1"/>
  <c r="H235" i="163"/>
  <c r="H102" i="163"/>
  <c r="I102" i="163" s="1" a="1"/>
  <c r="I102" i="163" s="1"/>
  <c r="I101" i="163" a="1"/>
  <c r="I101" i="163" s="1"/>
  <c r="I118" i="163" s="1"/>
  <c r="I64" i="163" a="1"/>
  <c r="I64" i="163" s="1"/>
  <c r="H65" i="163"/>
  <c r="H427" i="163"/>
  <c r="I426" i="163" a="1"/>
  <c r="I426" i="163" s="1"/>
  <c r="I143" i="163" a="1"/>
  <c r="I143" i="163" s="1"/>
  <c r="H144" i="163"/>
  <c r="H152" i="163"/>
  <c r="I152" i="163" s="1" a="1"/>
  <c r="I152" i="163" s="1"/>
  <c r="I232" i="163" a="1"/>
  <c r="I232" i="163" s="1"/>
  <c r="H233" i="163"/>
  <c r="I233" i="163" s="1" a="1"/>
  <c r="I233" i="163" s="1"/>
  <c r="H240" i="163"/>
  <c r="I148" i="163" a="1"/>
  <c r="I148" i="163" s="1"/>
  <c r="H149" i="163"/>
  <c r="H155" i="163"/>
  <c r="I155" i="163" s="1" a="1"/>
  <c r="I155" i="163" s="1"/>
  <c r="I59" i="163" a="1"/>
  <c r="I59" i="163" s="1"/>
  <c r="H60" i="163"/>
  <c r="I60" i="163" s="1" a="1"/>
  <c r="I60" i="163" s="1"/>
  <c r="H386" i="163"/>
  <c r="I385" i="163" a="1"/>
  <c r="I385" i="163" s="1"/>
  <c r="AN41" i="155"/>
  <c r="I149" i="163" l="1" a="1"/>
  <c r="I149" i="163" s="1"/>
  <c r="H150" i="163"/>
  <c r="I150" i="163" s="1" a="1"/>
  <c r="I150" i="163" s="1"/>
  <c r="H428" i="163"/>
  <c r="I427" i="163" a="1"/>
  <c r="I427" i="163" s="1"/>
  <c r="H241" i="163"/>
  <c r="I240" i="163" a="1"/>
  <c r="I240" i="163" s="1"/>
  <c r="H387" i="163"/>
  <c r="I386" i="163" a="1"/>
  <c r="I386" i="163" s="1"/>
  <c r="I65" i="163" a="1"/>
  <c r="I65" i="163" s="1"/>
  <c r="H66" i="163"/>
  <c r="I66" i="163" s="1" a="1"/>
  <c r="I66" i="163" s="1"/>
  <c r="I76" i="163" s="1"/>
  <c r="I77" i="163" s="1"/>
  <c r="I117" i="163" s="1"/>
  <c r="I119" i="163" s="1"/>
  <c r="I159" i="163" s="1"/>
  <c r="H189" i="163"/>
  <c r="I189" i="163" s="1" a="1"/>
  <c r="I189" i="163" s="1"/>
  <c r="I202" i="163" s="1"/>
  <c r="I188" i="163" a="1"/>
  <c r="I188" i="163" s="1"/>
  <c r="H153" i="163"/>
  <c r="I153" i="163" s="1" a="1"/>
  <c r="I153" i="163" s="1"/>
  <c r="I144" i="163" a="1"/>
  <c r="I144" i="163" s="1"/>
  <c r="H236" i="163"/>
  <c r="I235" i="163" a="1"/>
  <c r="I235" i="163" s="1"/>
  <c r="I241" i="163" l="1" a="1"/>
  <c r="I241" i="163" s="1"/>
  <c r="H242" i="163"/>
  <c r="I242" i="163" s="1" a="1"/>
  <c r="I242" i="163" s="1"/>
  <c r="H429" i="163"/>
  <c r="I428" i="163" a="1"/>
  <c r="I428" i="163" s="1"/>
  <c r="I236" i="163" a="1"/>
  <c r="I236" i="163" s="1"/>
  <c r="H237" i="163"/>
  <c r="H388" i="163"/>
  <c r="I387" i="163" a="1"/>
  <c r="I387" i="163" s="1"/>
  <c r="I160" i="163"/>
  <c r="I161" i="163" s="1"/>
  <c r="I201" i="163" s="1"/>
  <c r="I203" i="163" s="1"/>
  <c r="I243" i="163" s="1"/>
  <c r="I388" i="163" l="1" a="1"/>
  <c r="I388" i="163" s="1"/>
  <c r="H389" i="163"/>
  <c r="I237" i="163" a="1"/>
  <c r="I237" i="163" s="1"/>
  <c r="I244" i="163" s="1"/>
  <c r="I245" i="163" s="1"/>
  <c r="H238" i="163"/>
  <c r="I238" i="163" s="1" a="1"/>
  <c r="I238" i="163" s="1"/>
  <c r="I429" i="163" a="1"/>
  <c r="I429" i="163" s="1"/>
  <c r="H430" i="163"/>
  <c r="H390" i="163" l="1"/>
  <c r="I389" i="163" a="1"/>
  <c r="I389" i="163" s="1"/>
  <c r="H431" i="163"/>
  <c r="I430" i="163" a="1"/>
  <c r="I430" i="163" s="1"/>
  <c r="H432" i="163" l="1"/>
  <c r="I431" i="163" a="1"/>
  <c r="I431" i="163" s="1"/>
  <c r="H391" i="163"/>
  <c r="I390" i="163" a="1"/>
  <c r="I390" i="163" s="1"/>
  <c r="I391" i="163" l="1" a="1"/>
  <c r="I391" i="163" s="1"/>
  <c r="H392" i="163"/>
  <c r="I432" i="163" a="1"/>
  <c r="I432" i="163" s="1"/>
  <c r="H433" i="163"/>
  <c r="H434" i="163" l="1"/>
  <c r="I433" i="163" a="1"/>
  <c r="I433" i="163" s="1"/>
  <c r="H393" i="163"/>
  <c r="I392" i="163" a="1"/>
  <c r="I392" i="163" s="1"/>
  <c r="H394" i="163" l="1"/>
  <c r="I393" i="163" a="1"/>
  <c r="I393" i="163" s="1"/>
  <c r="H435" i="163"/>
  <c r="I434" i="163" a="1"/>
  <c r="I434" i="163" s="1"/>
  <c r="H436" i="163" l="1"/>
  <c r="I435" i="163" a="1"/>
  <c r="I435" i="163" s="1"/>
  <c r="H395" i="163"/>
  <c r="I394" i="163" a="1"/>
  <c r="I394" i="163" s="1"/>
  <c r="H396" i="163" l="1"/>
  <c r="I395" i="163" a="1"/>
  <c r="I395" i="163" s="1"/>
  <c r="H437" i="163"/>
  <c r="I436" i="163" a="1"/>
  <c r="I436" i="163" s="1"/>
  <c r="I437" i="163" l="1" a="1"/>
  <c r="I437" i="163" s="1"/>
  <c r="H438" i="163"/>
  <c r="I396" i="163" a="1"/>
  <c r="I396" i="163" s="1"/>
  <c r="H397" i="163"/>
  <c r="H398" i="163" l="1"/>
  <c r="I397" i="163" a="1"/>
  <c r="I397" i="163" s="1"/>
  <c r="H439" i="163"/>
  <c r="I439" i="163" s="1" a="1"/>
  <c r="I439" i="163" s="1"/>
  <c r="I448" i="163" s="1"/>
  <c r="I449" i="163" s="1"/>
  <c r="I438" i="163" a="1"/>
  <c r="I438" i="163" s="1"/>
  <c r="H399" i="163" l="1"/>
  <c r="I398" i="163" a="1"/>
  <c r="I398" i="163" s="1"/>
  <c r="I399" i="163" l="1" a="1"/>
  <c r="I399" i="163" s="1"/>
  <c r="H400" i="163"/>
  <c r="I400" i="163" s="1" a="1"/>
  <c r="I400" i="163" s="1"/>
  <c r="I406" i="163" s="1"/>
  <c r="I407" i="163" s="1"/>
  <c r="AM16" i="82" l="1"/>
  <c r="AM15" i="80"/>
  <c r="AF33" i="85" l="1"/>
  <c r="AF31" i="85"/>
  <c r="AF28" i="85"/>
  <c r="AF26" i="85"/>
  <c r="AN15" i="96"/>
  <c r="AN41" i="96" l="1"/>
  <c r="AN43" i="96" s="1"/>
  <c r="G34" i="95" l="1"/>
  <c r="G35" i="95"/>
  <c r="G36" i="95"/>
  <c r="G33" i="95"/>
  <c r="G30" i="95"/>
  <c r="G29" i="95"/>
  <c r="G28" i="95"/>
  <c r="G27" i="95"/>
  <c r="G26" i="95"/>
  <c r="G25" i="95"/>
  <c r="G24" i="95"/>
  <c r="G21" i="95"/>
  <c r="G20" i="95"/>
  <c r="G19" i="95"/>
  <c r="G18" i="95"/>
  <c r="G17" i="95"/>
  <c r="G16" i="95"/>
  <c r="G15" i="95"/>
  <c r="G6" i="95"/>
  <c r="G7" i="95"/>
  <c r="G8" i="95"/>
  <c r="G9" i="95"/>
  <c r="G10" i="95"/>
  <c r="G11" i="95"/>
  <c r="G12" i="95"/>
  <c r="G5" i="95"/>
  <c r="G37" i="95" l="1"/>
  <c r="G41" i="95" s="1"/>
  <c r="G42" i="95" s="1"/>
  <c r="G38" i="95" l="1"/>
  <c r="G39" i="95"/>
  <c r="G40" i="95"/>
  <c r="AN16" i="82"/>
  <c r="AN17" i="80"/>
  <c r="AN18" i="80"/>
  <c r="AL33" i="85" l="1"/>
  <c r="AL31" i="85"/>
  <c r="AL28" i="85"/>
  <c r="AL26" i="85"/>
  <c r="AJ33" i="85"/>
  <c r="AM33" i="85" s="1"/>
  <c r="AJ31" i="85"/>
  <c r="AM31" i="85" s="1"/>
  <c r="AJ28" i="85"/>
  <c r="AJ26" i="85"/>
  <c r="AM26" i="85" l="1"/>
  <c r="AM28" i="85"/>
  <c r="AN16" i="80" l="1"/>
  <c r="AN15" i="80"/>
  <c r="AN15" i="82"/>
  <c r="AF33" i="93" l="1"/>
  <c r="AF31" i="93"/>
  <c r="AF28" i="93"/>
  <c r="AF26" i="93"/>
  <c r="AF23" i="93"/>
  <c r="AF21" i="93"/>
  <c r="AF18" i="93"/>
  <c r="AF16" i="93"/>
  <c r="AN16" i="92"/>
  <c r="AJ33" i="93" l="1"/>
  <c r="AJ31" i="93"/>
  <c r="AJ26" i="93"/>
  <c r="AJ23" i="93"/>
  <c r="AJ21" i="93"/>
  <c r="AJ18" i="93"/>
  <c r="AJ16" i="93"/>
  <c r="AM16" i="93" s="1"/>
  <c r="AJ28" i="93"/>
  <c r="AN14" i="94"/>
  <c r="AL38" i="93"/>
  <c r="AJ38" i="93"/>
  <c r="AM38" i="93" s="1"/>
  <c r="AL36" i="93"/>
  <c r="AJ36" i="93"/>
  <c r="AL33" i="93"/>
  <c r="AL31" i="93"/>
  <c r="AL28" i="93"/>
  <c r="AL26" i="93"/>
  <c r="AL23" i="93"/>
  <c r="AL21" i="93"/>
  <c r="AL18" i="93"/>
  <c r="AL16" i="93"/>
  <c r="AN15" i="92"/>
  <c r="AN14" i="92"/>
  <c r="AM26" i="93" l="1"/>
  <c r="AM23" i="93"/>
  <c r="AM28" i="93"/>
  <c r="AM18" i="93"/>
  <c r="AM31" i="93"/>
  <c r="AM36" i="93"/>
  <c r="AM21" i="93"/>
  <c r="AM33" i="93"/>
  <c r="AN40" i="92"/>
  <c r="AN42" i="92" s="1"/>
  <c r="AN40" i="94"/>
  <c r="AN42" i="94" s="1"/>
  <c r="AJ18" i="85"/>
  <c r="AJ21" i="85"/>
  <c r="AJ23" i="85"/>
  <c r="AL38" i="85"/>
  <c r="AJ38" i="85"/>
  <c r="AL36" i="85"/>
  <c r="AJ36" i="85"/>
  <c r="AL23" i="85"/>
  <c r="AL21" i="85"/>
  <c r="AL18" i="85"/>
  <c r="AL16" i="85"/>
  <c r="AJ16" i="85"/>
  <c r="AM38" i="85" l="1"/>
  <c r="AN41" i="93"/>
  <c r="AN43" i="93" s="1"/>
  <c r="AM16" i="85"/>
  <c r="AM36" i="85"/>
  <c r="AM18" i="85"/>
  <c r="AM23" i="85"/>
  <c r="AM21" i="85"/>
  <c r="AN42" i="82"/>
  <c r="AN44" i="82" s="1"/>
  <c r="AN41" i="85" l="1"/>
  <c r="AN43" i="85" s="1"/>
  <c r="AN47" i="80"/>
  <c r="AN49" i="8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AN14" authorId="0" shapeId="0" xr:uid="{66C52606-FD29-48A1-B7BF-FFC14CD53EBF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2" authorId="0" shapeId="0" xr:uid="{6A830DD3-4A11-4469-9EF2-F986C1CE265F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<sst xmlns="http://schemas.openxmlformats.org/spreadsheetml/2006/main" count="2664" uniqueCount="401">
  <si>
    <t>M2</t>
  </si>
  <si>
    <t>M3</t>
  </si>
  <si>
    <t>ML</t>
  </si>
  <si>
    <t>KG</t>
  </si>
  <si>
    <t>MEMORIA DE CALCULO</t>
  </si>
  <si>
    <t>FECHA</t>
  </si>
  <si>
    <t>DD</t>
  </si>
  <si>
    <t>MM</t>
  </si>
  <si>
    <t>AA</t>
  </si>
  <si>
    <t>CORTE N°</t>
  </si>
  <si>
    <t>ELABORÓ</t>
  </si>
  <si>
    <t>OBJETO DEL CONTRATO</t>
  </si>
  <si>
    <t>INTERVENTOR</t>
  </si>
  <si>
    <t>NIT O C.C.</t>
  </si>
  <si>
    <t>CONTRATO N°</t>
  </si>
  <si>
    <t>CONTRATISTA</t>
  </si>
  <si>
    <t>CAPÍTULO</t>
  </si>
  <si>
    <t>UNID.</t>
  </si>
  <si>
    <t>TRAMO</t>
  </si>
  <si>
    <t>Localización</t>
  </si>
  <si>
    <t>Dimensiones</t>
  </si>
  <si>
    <t>No Elem.</t>
  </si>
  <si>
    <t>Medida Total</t>
  </si>
  <si>
    <t>Ancho</t>
  </si>
  <si>
    <t>Alto</t>
  </si>
  <si>
    <t>Longitud</t>
  </si>
  <si>
    <t xml:space="preserve">Subtotal </t>
  </si>
  <si>
    <t xml:space="preserve">Vienen </t>
  </si>
  <si>
    <t>TOTAL</t>
  </si>
  <si>
    <t>Firma Residente de obra:</t>
  </si>
  <si>
    <t>Firma Director de obra:</t>
  </si>
  <si>
    <t>Nombre:</t>
  </si>
  <si>
    <t>Mat. Profesional:</t>
  </si>
  <si>
    <t xml:space="preserve">                   </t>
  </si>
  <si>
    <t>CANTIDAD</t>
  </si>
  <si>
    <t>Firma  Residente de Interventoria:</t>
  </si>
  <si>
    <t>CONSORCIO DM 023</t>
  </si>
  <si>
    <t>900.630.181-2</t>
  </si>
  <si>
    <t>INVIAS No. 979 DE 2013</t>
  </si>
  <si>
    <t>MUNICIPIO DE CHOACHI</t>
  </si>
  <si>
    <t>CONCRETO ESTRUCTURAL: Concreto clase D.</t>
  </si>
  <si>
    <t>ACERO DE REFUERZO FY 4200 MPA</t>
  </si>
  <si>
    <t>CONSORCIO OBRAS VIALES CHOACHI</t>
  </si>
  <si>
    <t>007 DE 2013</t>
  </si>
  <si>
    <t>MANTENIMIENTO Y MEJORAMIENTO DE LA VIA EL LEVADURO - LA MESETA EN EL MUNICPIO DE CHOACHI DEL DEPARTAMENTO DE CUNDINAMARCA. "ALCANCE DEL OBJETO: MANTENIMIENTO Y MEJORAMIENTO DE LA VIA LEVADURO - LA MESETA CONSISTENTE EN LA CONSTRUCCION DE HUELLAS CINTAS, ALCANTARILLAS, FILTROS, MUROS DE CONTENCION BOX COULBERTH , OBRAS DE DRENAJE, DISIPADORES DE ENERGIA, REMOCION DE DERRUMBES Y MANTENIMINETO DE PUENTES VEHICULARES, LOCALIZADOS EN LA VIA INCLUYE REVISION Y AJUSTES A DISEÑOS VIALES PARA PAVIMENTO HIDRAULICO".</t>
  </si>
  <si>
    <t>900.634.338-1</t>
  </si>
  <si>
    <t>ITEM 01</t>
  </si>
  <si>
    <t>VEREDAS La victoria, Laureles, El cury y La palma.</t>
  </si>
  <si>
    <t>VALOR TOTAL</t>
  </si>
  <si>
    <t>25202092754 CND</t>
  </si>
  <si>
    <t>ING. JUAN CARLOS ARAGON PINZON</t>
  </si>
  <si>
    <t>ING. JUAN CARLOS ARAGON P</t>
  </si>
  <si>
    <t>DESCRIPCION</t>
  </si>
  <si>
    <t>UND</t>
  </si>
  <si>
    <t>ADMINISTRACION</t>
  </si>
  <si>
    <t>IMPREVISTOS</t>
  </si>
  <si>
    <t>UTILIDAD</t>
  </si>
  <si>
    <t>JONATHAN SALGADO PEDRAZA</t>
  </si>
  <si>
    <t>25941012921CND</t>
  </si>
  <si>
    <t>ING. JUAN CAMILO AGUDELO MOSCOSO</t>
  </si>
  <si>
    <t>25202131416 CND</t>
  </si>
  <si>
    <t>OBSERVACIONES: Las excavaciones se realizaron en en los gaviones, en los filtros, y en las vigas de las placas huellas.</t>
  </si>
  <si>
    <t>RELLENO PARA ESTRUCTURAS</t>
  </si>
  <si>
    <t>cintas</t>
  </si>
  <si>
    <t>cunetas</t>
  </si>
  <si>
    <t>vigas</t>
  </si>
  <si>
    <t>CONCRETO ESTRUCTURAL: Concreto clase G</t>
  </si>
  <si>
    <t>sobreanchos</t>
  </si>
  <si>
    <t>contorno cunetas</t>
  </si>
  <si>
    <t>ITEM 11</t>
  </si>
  <si>
    <t>FIGURA</t>
  </si>
  <si>
    <t>DIAMETRO</t>
  </si>
  <si>
    <t>PESO ML</t>
  </si>
  <si>
    <t>CANT POR UNID</t>
  </si>
  <si>
    <t>CANT DE ELEMENTOS</t>
  </si>
  <si>
    <t>TOTAL ELEMENTOS</t>
  </si>
  <si>
    <t>LONG</t>
  </si>
  <si>
    <t>PESO C/U</t>
  </si>
  <si>
    <t>PESO TOTAL</t>
  </si>
  <si>
    <t>OBSERVACION</t>
  </si>
  <si>
    <t>TRAMO K7+111 - K7+171/ K6+853 - K7+050 /K6+657 - K6+727</t>
  </si>
  <si>
    <t>CINTA No 1</t>
  </si>
  <si>
    <t>TRANSVERSAL</t>
  </si>
  <si>
    <t>LONGITUDINAL</t>
  </si>
  <si>
    <t>CINTA No 2</t>
  </si>
  <si>
    <t>CUNETA No 1</t>
  </si>
  <si>
    <t>CUNETA No 2</t>
  </si>
  <si>
    <t>VIGAS</t>
  </si>
  <si>
    <t>FLEJES</t>
  </si>
  <si>
    <t xml:space="preserve">OBSERVACIONES:  </t>
  </si>
  <si>
    <t>vigas de entrada</t>
  </si>
  <si>
    <t>vigas acceso</t>
  </si>
  <si>
    <t>2,09 KG X M2 DE MALLA DE 5MM DE ,15 X ,15</t>
  </si>
  <si>
    <t>ITEM</t>
  </si>
  <si>
    <t>VALOR UNI</t>
  </si>
  <si>
    <t>1,1,8</t>
  </si>
  <si>
    <t>RETIRO DE SOBRANTES A UNA DISTANCIA DE 8 KM (INCLUYE CARGUE)</t>
  </si>
  <si>
    <t>EXCAVACIONES Y RELLENOS</t>
  </si>
  <si>
    <t>1,2,1</t>
  </si>
  <si>
    <t>EXPLANACION Y EXTENDIDA</t>
  </si>
  <si>
    <t>1,2,2</t>
  </si>
  <si>
    <t>EXCAVACIONES VARIAS A MAQUINA SIN CLASIFICAR (INCLUYE RETIRO DE SOBRANTES A UNA DISTANCIA MENOR DE 8 KM)</t>
  </si>
  <si>
    <t>EXCAVACION MANUAL EN MATERIAL COMUN H=0,0-2,0 M (INCLUYE RETIRO DE SOBRANTES A UNA DISTANCIA MENOR DE 8 KM)</t>
  </si>
  <si>
    <t>1,2,3</t>
  </si>
  <si>
    <t>RELLENO CON MATERIAL DEL SITIO COMPACTADO MECANICAMENTE</t>
  </si>
  <si>
    <t>1,2,4</t>
  </si>
  <si>
    <t>1,2,5</t>
  </si>
  <si>
    <t>1,2,6</t>
  </si>
  <si>
    <t>RELLENO EN AFIRMADO PARA MEJORAMIENTO</t>
  </si>
  <si>
    <t>TERMINAL</t>
  </si>
  <si>
    <t>TORRE DE CONTROL</t>
  </si>
  <si>
    <t>2,1,2</t>
  </si>
  <si>
    <t>2,2,1</t>
  </si>
  <si>
    <t>2,2,2</t>
  </si>
  <si>
    <t>2,2,3</t>
  </si>
  <si>
    <t>2,2,4</t>
  </si>
  <si>
    <t>2,2,5</t>
  </si>
  <si>
    <t>DESCAPOTE A MAQUINA E=0,20M</t>
  </si>
  <si>
    <t>ESTACION DE BOMBEROS</t>
  </si>
  <si>
    <t>3,1,4</t>
  </si>
  <si>
    <t>3,1,6</t>
  </si>
  <si>
    <t>3,3,1</t>
  </si>
  <si>
    <t>3,3,2</t>
  </si>
  <si>
    <t>3,3,3</t>
  </si>
  <si>
    <t>3,3,4</t>
  </si>
  <si>
    <t>3,3,5</t>
  </si>
  <si>
    <t>URBANISMO</t>
  </si>
  <si>
    <t>4,1,4</t>
  </si>
  <si>
    <t>4,1,6</t>
  </si>
  <si>
    <t>4,2,1</t>
  </si>
  <si>
    <t>4,2,2</t>
  </si>
  <si>
    <t>MOVIMIENTO DE MATERIAL SOBRANTE A UNA DISTANCIA DE 2 KM ( INCLUYE CARGUE)</t>
  </si>
  <si>
    <t>TERRAPLENES ADICIONANDO MATERIAL DE AFIRMADO</t>
  </si>
  <si>
    <t>SUBTOTAL</t>
  </si>
  <si>
    <t>VALOR AIU</t>
  </si>
  <si>
    <t>RELLENO EN RECEBO COMUN COMPACTADO MECANICAMENTE</t>
  </si>
  <si>
    <t>Interventoria:</t>
  </si>
  <si>
    <t>RESBALON</t>
  </si>
  <si>
    <t>rampas</t>
  </si>
  <si>
    <t>cintas laterales</t>
  </si>
  <si>
    <t>central</t>
  </si>
  <si>
    <t>kg</t>
  </si>
  <si>
    <t>COLUMNAS</t>
  </si>
  <si>
    <t>ZAPATAS</t>
  </si>
  <si>
    <t>Baños</t>
  </si>
  <si>
    <t>VENTANAS</t>
  </si>
  <si>
    <t>No elementos</t>
  </si>
  <si>
    <t>BAJANTES</t>
  </si>
  <si>
    <t>UN</t>
  </si>
  <si>
    <t>3.4</t>
  </si>
  <si>
    <t>OBJETO DEL PROYECTO</t>
  </si>
  <si>
    <t>LOCALIZACIÓN</t>
  </si>
  <si>
    <t>LOCALIZACION</t>
  </si>
  <si>
    <t>ITEM 1,1</t>
  </si>
  <si>
    <t>ITEM 1,2</t>
  </si>
  <si>
    <t>ITEM 1,3</t>
  </si>
  <si>
    <t>ITEM 1,4</t>
  </si>
  <si>
    <t>ITEM 1,5</t>
  </si>
  <si>
    <t>ITEM 1,6</t>
  </si>
  <si>
    <t>ITEM 1,7</t>
  </si>
  <si>
    <t>ITEM 1,8</t>
  </si>
  <si>
    <t>ITEM 1,9</t>
  </si>
  <si>
    <t>ITEM 1,10</t>
  </si>
  <si>
    <t>Arq. Andrea Nataly Rodríguez Penagos</t>
  </si>
  <si>
    <t>Secretaria de Planeación e Infraestructura</t>
  </si>
  <si>
    <t>Desmonte de aleros y canes fachada teatro</t>
  </si>
  <si>
    <t>Estructura en guadua para intervención de la cubierta (incluye accesorios para ensamblar elementos como plástico para invernadero, pisador, pasadores, tuercas, tornillos y alambre negro calibre 17)</t>
  </si>
  <si>
    <t>Limpieza estructura de madera para teja de barro</t>
  </si>
  <si>
    <t>Reemplazo de material caña brava o similar y madera para "prótesis" (incluye desmonte, Suministro e Instalación)</t>
  </si>
  <si>
    <t>Curado e impermeabilización para mantenimiento de la madera</t>
  </si>
  <si>
    <t>Bajante PVC aguas lluvias D=4"</t>
  </si>
  <si>
    <t>Instalación y terminados de tablado de madera para piso escenario</t>
  </si>
  <si>
    <t>5.5</t>
  </si>
  <si>
    <t>ESTUCO Y VINILO 3 MANOS</t>
  </si>
  <si>
    <t>C3</t>
  </si>
  <si>
    <t xml:space="preserve">ESTUCO Y VINILO 3 MANOS (LINEAL) </t>
  </si>
  <si>
    <t>Viga de amarre en concreto 3500 PSI</t>
  </si>
  <si>
    <t>Zapatas en concreto 3500 PSI</t>
  </si>
  <si>
    <t>Demolición muros en mampostería e=0.15</t>
  </si>
  <si>
    <t>Desmonte lavamanos</t>
  </si>
  <si>
    <t>Demolición pisos en madera tarima en mal estado</t>
  </si>
  <si>
    <t>Desmonte y retiro de canales</t>
  </si>
  <si>
    <t>Desmonte y retiro de bajantes</t>
  </si>
  <si>
    <t>Excavación manual en material común H=0.0-2.0 M (incluye retiro de sobrantes a una distancia menor de 5 KM)</t>
  </si>
  <si>
    <t>ESTRUCTURAS EN CONCRETO</t>
  </si>
  <si>
    <t>Escalera maciza 3500 PSI</t>
  </si>
  <si>
    <t>Entrepiso placa maciza 3500 PSI e=0.12 m</t>
  </si>
  <si>
    <t>Acero figurado 60000  PSI</t>
  </si>
  <si>
    <t>Refuerzo malla electrosoldada 4 mm 15x15</t>
  </si>
  <si>
    <t>Viga aérea 3500 PSI</t>
  </si>
  <si>
    <t>3.5</t>
  </si>
  <si>
    <t>Refuerzo malla electrosoldada</t>
  </si>
  <si>
    <t>Baranda metálica en acero inoxidable para escalera</t>
  </si>
  <si>
    <t>Suministro e Instalación sanitario tanque (incluye grifería)</t>
  </si>
  <si>
    <t>Suministro e Instalación lavamanos colgar (incluye grifería)</t>
  </si>
  <si>
    <t>Suministro de orinal de llave (incluye grifería)</t>
  </si>
  <si>
    <t xml:space="preserve">Desmonte de cubiertas (teja de barro) </t>
  </si>
  <si>
    <t>TOTAL LOTE</t>
  </si>
  <si>
    <t xml:space="preserve">TEATRO </t>
  </si>
  <si>
    <t>LONGITUD</t>
  </si>
  <si>
    <t>Suministro e instalación de recubrimiento para bajantes de aguas lluvias, elaborado en Eterboard (placa de fibrocemento de alta resistencia), con acabado liso y apto para exteriores. El sistema incluye la estructura de soporte metálica (en perfiles tipo canaleta o ángulo en acero galvanizado calibre adecuado, mínimo calibre 22), anclada firmemente a elementos estructurales existentes,
garantizando estabilidad y alineación vertical del recubrimiento.</t>
  </si>
  <si>
    <t>MURO TARIMA</t>
  </si>
  <si>
    <t>MURO BAÑO</t>
  </si>
  <si>
    <t xml:space="preserve">Demolición muros en mampostería e=0.25 </t>
  </si>
  <si>
    <t>MURO BAJO TARIMA</t>
  </si>
  <si>
    <t xml:space="preserve">Desmonte aparatos sanitarios </t>
  </si>
  <si>
    <t>Un</t>
  </si>
  <si>
    <t>ESCENARIO</t>
  </si>
  <si>
    <t>CANALES</t>
  </si>
  <si>
    <t>ITEM 2.1</t>
  </si>
  <si>
    <t>EXCAVACIÓN TARIMA</t>
  </si>
  <si>
    <t>ITEM 2.2</t>
  </si>
  <si>
    <t xml:space="preserve">Relleno en recebo común compactado mecánicamente </t>
  </si>
  <si>
    <t>RELLENO TARIMA</t>
  </si>
  <si>
    <t>ITEM 3.1</t>
  </si>
  <si>
    <t xml:space="preserve">Columnas 3500 PSI </t>
  </si>
  <si>
    <t>COLUMNA (C - 1)</t>
  </si>
  <si>
    <t>COLUMNA (C - 2)</t>
  </si>
  <si>
    <t>COLUMNA (C - 3)</t>
  </si>
  <si>
    <t>COLUMNA (C - 4)</t>
  </si>
  <si>
    <t>COLUMNA (C - 5)</t>
  </si>
  <si>
    <t>COLUMNA (C - 6)</t>
  </si>
  <si>
    <t>ITEM 3.2</t>
  </si>
  <si>
    <t>ESCALERA 1 - 2</t>
  </si>
  <si>
    <t>ESCALERA 3</t>
  </si>
  <si>
    <t>ESCALERA 4</t>
  </si>
  <si>
    <t>ITEM 3.3</t>
  </si>
  <si>
    <t>ENTREPISO</t>
  </si>
  <si>
    <t>MUNICIPIO DE NEMOCÓN - CUNDINAMARCA</t>
  </si>
  <si>
    <t>MEMORIA DE CANTIDADES</t>
  </si>
  <si>
    <t>DEPARTAMENTO:</t>
  </si>
  <si>
    <t>CUNDINAMARCA</t>
  </si>
  <si>
    <t>MUNICIPIO:</t>
  </si>
  <si>
    <t>NEMOCÓN</t>
  </si>
  <si>
    <t>FECHA:</t>
  </si>
  <si>
    <t>MARZO</t>
  </si>
  <si>
    <t>DE</t>
  </si>
  <si>
    <t>SUPERVISOR:</t>
  </si>
  <si>
    <t>SECRETARIA DE PLANEACIÓN E INFRAESTRUCTURA</t>
  </si>
  <si>
    <t>CAPÍTULO ALCALDÍA:</t>
  </si>
  <si>
    <t>ÍTEM ALCALDÍA:</t>
  </si>
  <si>
    <t>ÍTEM ICCU:</t>
  </si>
  <si>
    <t>DESCRIPCIÓN:</t>
  </si>
  <si>
    <t>UNIDAD:</t>
  </si>
  <si>
    <t>OBSERVACIÓN</t>
  </si>
  <si>
    <t>DIMENSIONES</t>
  </si>
  <si>
    <t>ACERO</t>
  </si>
  <si>
    <t>UNIDAD</t>
  </si>
  <si>
    <t>V. TOTAL</t>
  </si>
  <si>
    <t>DIAGRAMA</t>
  </si>
  <si>
    <t>ANCHO/ESPESOR [m]</t>
  </si>
  <si>
    <t>LONGITUD [m]</t>
  </si>
  <si>
    <t xml:space="preserve">ALTO/ DIÁMETRO [m] </t>
  </si>
  <si>
    <t>CUANTÍA</t>
  </si>
  <si>
    <t>PESO [Kg]</t>
  </si>
  <si>
    <t>ESCALERAS 1 Y 2</t>
  </si>
  <si>
    <t>ELEMENTO 1</t>
  </si>
  <si>
    <t>ELEMENTO 2</t>
  </si>
  <si>
    <t>ELEMENTO 3</t>
  </si>
  <si>
    <t>ELEMENTO 4</t>
  </si>
  <si>
    <t>ELEMENTO 5</t>
  </si>
  <si>
    <t>ELEMENTO 6</t>
  </si>
  <si>
    <t>ELEMENTO 13</t>
  </si>
  <si>
    <t>ELEMENTO 14</t>
  </si>
  <si>
    <t>ELEMENTO 15</t>
  </si>
  <si>
    <t>VIENEN</t>
  </si>
  <si>
    <t>SON</t>
  </si>
  <si>
    <t>OBSERVACIONES:</t>
  </si>
  <si>
    <t xml:space="preserve">SECRETARIA DE PLANEACIÓN E INFRAESTRUCTURA MUNICIPAL  </t>
  </si>
  <si>
    <t xml:space="preserve">ESTRUCTURAS EN CONCRETO </t>
  </si>
  <si>
    <t>ARQ. ANDREA NATALY RODRÍGUEZ</t>
  </si>
  <si>
    <t>VIGAS DE CIMENTACIÓN</t>
  </si>
  <si>
    <t>V-001</t>
  </si>
  <si>
    <t>V-002</t>
  </si>
  <si>
    <t>C1</t>
  </si>
  <si>
    <t>C2</t>
  </si>
  <si>
    <t>C4</t>
  </si>
  <si>
    <t>C5</t>
  </si>
  <si>
    <t>C7</t>
  </si>
  <si>
    <t>ZP (C1 - C2)</t>
  </si>
  <si>
    <t>Armadura Long. Inferior (P1)</t>
  </si>
  <si>
    <t>Armadura Trans. Inferior (P2)</t>
  </si>
  <si>
    <t>Armadura Long. Sup. (P3)</t>
  </si>
  <si>
    <t>Armadura Trans. Sup. (P4)</t>
  </si>
  <si>
    <t>Armados esquinas (C1)</t>
  </si>
  <si>
    <t xml:space="preserve">Armados  Long. (C1) </t>
  </si>
  <si>
    <t>Armados Trans. (C1)</t>
  </si>
  <si>
    <t>Arranque - Estribos</t>
  </si>
  <si>
    <t>Armados esquinas (C2)</t>
  </si>
  <si>
    <t>ZP (C4 - C7)</t>
  </si>
  <si>
    <t>Armados esquinas (C4)</t>
  </si>
  <si>
    <t xml:space="preserve">Armados  Long. (C4) </t>
  </si>
  <si>
    <t>Armados Trans.  (C4)</t>
  </si>
  <si>
    <t>Armados esquinas (C7)</t>
  </si>
  <si>
    <t>ZP (C3)</t>
  </si>
  <si>
    <t xml:space="preserve">Arranque - Armado Long. (C3) </t>
  </si>
  <si>
    <t>ZP (C5)</t>
  </si>
  <si>
    <t xml:space="preserve">Arranque - Armado Long. (C5) </t>
  </si>
  <si>
    <t>VIGAS CENTRADORAS</t>
  </si>
  <si>
    <t>[C5 - (C4-C7)]</t>
  </si>
  <si>
    <t>Armado viga - Armado de piel</t>
  </si>
  <si>
    <t>Armado viga - Armado inferior</t>
  </si>
  <si>
    <t>Armado viga - Armado superior</t>
  </si>
  <si>
    <t>Armado viga - Estribo</t>
  </si>
  <si>
    <t xml:space="preserve">[(C1-C2) - C5] </t>
  </si>
  <si>
    <t>[C3 - (C4-C7)]</t>
  </si>
  <si>
    <t>LISTADO DE ARMADURAS DE MUROS DE HORMIGÓN</t>
  </si>
  <si>
    <t>M1</t>
  </si>
  <si>
    <t>M5</t>
  </si>
  <si>
    <t>M6</t>
  </si>
  <si>
    <t>M4</t>
  </si>
  <si>
    <t>V-101</t>
  </si>
  <si>
    <t>V-102</t>
  </si>
  <si>
    <t>V-103</t>
  </si>
  <si>
    <t>V-104</t>
  </si>
  <si>
    <t>V-105</t>
  </si>
  <si>
    <t>V-106</t>
  </si>
  <si>
    <t>V-107</t>
  </si>
  <si>
    <t>V-108</t>
  </si>
  <si>
    <t>V-109</t>
  </si>
  <si>
    <t>V-110</t>
  </si>
  <si>
    <t>V-111</t>
  </si>
  <si>
    <t>V-112</t>
  </si>
  <si>
    <t>V-113</t>
  </si>
  <si>
    <t>V-114</t>
  </si>
  <si>
    <t>V-115</t>
  </si>
  <si>
    <t>V-116</t>
  </si>
  <si>
    <t>V-117</t>
  </si>
  <si>
    <t>V-118</t>
  </si>
  <si>
    <t>V-119</t>
  </si>
  <si>
    <t>ZP (C1-C2)</t>
  </si>
  <si>
    <t>ZP (C4-C7)</t>
  </si>
  <si>
    <t>ZP C3</t>
  </si>
  <si>
    <t>ZP C5</t>
  </si>
  <si>
    <t>V-101-TANQUE</t>
  </si>
  <si>
    <t>V-102-TANQUE</t>
  </si>
  <si>
    <t>V-103-TANQUE</t>
  </si>
  <si>
    <t>V-104-TANQIE</t>
  </si>
  <si>
    <t>V-105-TANQUE</t>
  </si>
  <si>
    <t>V-106-TANQUE</t>
  </si>
  <si>
    <t>V-107-TANQIE</t>
  </si>
  <si>
    <t>TARIMA V.C.-T-1.3</t>
  </si>
  <si>
    <t>TARIMA C.2.3</t>
  </si>
  <si>
    <t>AREA TANQUE</t>
  </si>
  <si>
    <t xml:space="preserve">Base en concreto pobre 1500 PSI </t>
  </si>
  <si>
    <t>ITEM 3.8</t>
  </si>
  <si>
    <t>ITEM 3.9</t>
  </si>
  <si>
    <t>ITEM 4.1</t>
  </si>
  <si>
    <t>CUBIERTA TEATRO</t>
  </si>
  <si>
    <t>ITEM 4.2</t>
  </si>
  <si>
    <t>ITEM 4.3</t>
  </si>
  <si>
    <t>ITEM 4.4</t>
  </si>
  <si>
    <t>ITEM 4.5</t>
  </si>
  <si>
    <t xml:space="preserve">AFINADO IMPERMEABILIZADO PARA TEJA DE BARRO EN ASFALTO
(INCLUYE TELA IMPERMEABLE) </t>
  </si>
  <si>
    <t>ITEM 4.6</t>
  </si>
  <si>
    <t xml:space="preserve">Canal en lámina galvanizada Cal. 22; DS=60 </t>
  </si>
  <si>
    <t>CANAL TEATRO</t>
  </si>
  <si>
    <t>AREA</t>
  </si>
  <si>
    <t>MALLA M2</t>
  </si>
  <si>
    <t>ITEM 4.7</t>
  </si>
  <si>
    <t>BAJANTE TEATRO</t>
  </si>
  <si>
    <t>ITEM 4.8</t>
  </si>
  <si>
    <t xml:space="preserve">Flanche en lámina galvanizada Cal. 22; DS=30 </t>
  </si>
  <si>
    <t>Teja de barro suministro e Instalación</t>
  </si>
  <si>
    <t>ITEM 4.9</t>
  </si>
  <si>
    <t>ITEM 5.3</t>
  </si>
  <si>
    <t>TEATRO</t>
  </si>
  <si>
    <t>SOBRE TARIMA</t>
  </si>
  <si>
    <t>DESCUENTO ESCALERAS</t>
  </si>
  <si>
    <t>PUERTA PRINCIPAL</t>
  </si>
  <si>
    <t>FRACHADA PRINCIPAL</t>
  </si>
  <si>
    <t>FACHADA LATERAL</t>
  </si>
  <si>
    <t>FACHADA LATERAL ARRIBA</t>
  </si>
  <si>
    <t>PUERTA LATERAL</t>
  </si>
  <si>
    <t>TEATRO FACHADA</t>
  </si>
  <si>
    <t>REGISTRADURIA FACHADA</t>
  </si>
  <si>
    <t>ITEM 6.7</t>
  </si>
  <si>
    <t xml:space="preserve">Vinilo sobre pañete 2 manos </t>
  </si>
  <si>
    <t>ITEM 6.8</t>
  </si>
  <si>
    <t>ITEM 6.10</t>
  </si>
  <si>
    <t>TEATRO GENERAL - LATERAL A SILLAS</t>
  </si>
  <si>
    <t>ITEM 6.11</t>
  </si>
  <si>
    <t xml:space="preserve">Vinilo sobre pañete 2 manos (lineal) </t>
  </si>
  <si>
    <t>TEATRO GENERAL</t>
  </si>
  <si>
    <t>ITEM 8.1</t>
  </si>
  <si>
    <t>BARANDA TEATRO</t>
  </si>
  <si>
    <t>ITEM 8.2</t>
  </si>
  <si>
    <t xml:space="preserve">División para baño en acero inoxidable 304 cal. 20 (incluye puertas y accesorios) </t>
  </si>
  <si>
    <t>BAÑOS</t>
  </si>
  <si>
    <t>ITEM 9,1</t>
  </si>
  <si>
    <t xml:space="preserve">SANITARIOS TEATRO </t>
  </si>
  <si>
    <t>ITEM 9,2</t>
  </si>
  <si>
    <t>LAVAMANOS TEATRO</t>
  </si>
  <si>
    <t>ITEM 9,3</t>
  </si>
  <si>
    <t xml:space="preserve">ORINALES TEATRO </t>
  </si>
  <si>
    <t>ITEM 9,4</t>
  </si>
  <si>
    <t xml:space="preserve">Juegos incrustar (incluye toallero, porta rollo, jabonera, cepillera y percha simple) </t>
  </si>
  <si>
    <t>BAÑOS TEATRO</t>
  </si>
  <si>
    <t>MEJORAMIENTO Y MANTENIMIENTO DE LA INFRAESTRUCTURA INSTITUCIONAL DE LA ALCALDÍA MUNICIPAL (PALACIO MUNICIPAL) Y LA INFRAESTRUCTURA INSTITUCIONAL SEDE TELECOM, SECTOR LA PLAZUELA EN EL MUNICIPIO DE NEMOCÓN, CUNDINAMARCA</t>
  </si>
  <si>
    <t>MEJORAMIENTO Y MANTENIMIENTO DE LA INFRAESTRUCTURA INSTITUCIONAL TEATRO MUNICIPAL EL CACIQUE NEMEQUENE EN EL MUNICIPIO DE NEMOCÓN, CUNDINAMARCA</t>
  </si>
  <si>
    <t>36.08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</si>
</sst>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(* #,##0.00_);_(* \(#,##0.00\);_(* &quot;-&quot;??_);_(@_)"/>
    <numFmt numFmtId="166" formatCode="#,##0.000"/>
    <numFmt numFmtId="167" formatCode="0.000"/>
    <numFmt numFmtId="168" formatCode="_ * #,##0.00_ ;_ * \-#,##0.00_ ;_ * &quot;-&quot;??_ ;_ @_ "/>
    <numFmt numFmtId="169" formatCode="_(&quot;$&quot;\ * #,##0.00_);_(&quot;$&quot;\ * \(#,##0.00\);_(&quot;$&quot;\ * &quot;-&quot;??_);_(@_)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20"/>
      <color indexed="43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Bodoni MT Poster Compressed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Bodoni MT Poster Compressed"/>
      <family val="1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2"/>
      <name val="Arial"/>
      <family val="2"/>
    </font>
    <font>
      <b/>
      <sz val="12"/>
      <name val="Calibri"/>
      <family val="2"/>
      <scheme val="minor"/>
    </font>
    <font>
      <sz val="10"/>
      <color rgb="FF000000"/>
      <name val="Times New Roman"/>
      <family val="1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/>
      <bottom style="hair">
        <color theme="0" tint="-0.249977111117893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/>
      <diagonal/>
    </border>
    <border>
      <left style="medium">
        <color indexed="64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thin">
        <color indexed="64"/>
      </right>
      <top style="medium">
        <color indexed="64"/>
      </top>
      <bottom style="hair">
        <color theme="0" tint="-0.249977111117893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theme="0" tint="-0.249977111117893"/>
      </left>
      <right/>
      <top/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theme="0" tint="-0.249977111117893"/>
      </right>
      <top style="medium">
        <color indexed="64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medium">
        <color indexed="64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/>
      <bottom style="medium">
        <color indexed="64"/>
      </bottom>
      <diagonal/>
    </border>
    <border>
      <left style="hair">
        <color theme="0" tint="-0.249977111117893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theme="0" tint="-0.249977111117893"/>
      </right>
      <top/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/>
      <diagonal/>
    </border>
    <border>
      <left/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/>
      <bottom/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1">
    <xf numFmtId="0" fontId="0" fillId="0" borderId="0"/>
    <xf numFmtId="165" fontId="18" fillId="0" borderId="0" applyFont="0" applyFill="0" applyBorder="0" applyAlignment="0" applyProtection="0"/>
    <xf numFmtId="0" fontId="1" fillId="0" borderId="0"/>
    <xf numFmtId="165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0" borderId="0"/>
    <xf numFmtId="165" fontId="18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28" fillId="0" borderId="0"/>
    <xf numFmtId="44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" fillId="0" borderId="0"/>
    <xf numFmtId="169" fontId="18" fillId="0" borderId="0" applyFont="0" applyFill="0" applyBorder="0" applyAlignment="0" applyProtection="0"/>
  </cellStyleXfs>
  <cellXfs count="503">
    <xf numFmtId="0" fontId="0" fillId="0" borderId="0" xfId="0"/>
    <xf numFmtId="0" fontId="0" fillId="0" borderId="1" xfId="0" applyBorder="1"/>
    <xf numFmtId="0" fontId="1" fillId="0" borderId="0" xfId="2" applyAlignment="1">
      <alignment vertical="center"/>
    </xf>
    <xf numFmtId="0" fontId="7" fillId="0" borderId="0" xfId="2" applyFont="1" applyAlignment="1">
      <alignment vertical="center"/>
    </xf>
    <xf numFmtId="0" fontId="1" fillId="0" borderId="0" xfId="2" applyAlignment="1">
      <alignment horizontal="justify" vertical="center"/>
    </xf>
    <xf numFmtId="0" fontId="9" fillId="2" borderId="2" xfId="2" applyFont="1" applyFill="1" applyBorder="1" applyAlignment="1">
      <alignment horizontal="center" vertical="center"/>
    </xf>
    <xf numFmtId="4" fontId="1" fillId="0" borderId="0" xfId="2" applyNumberFormat="1" applyAlignment="1">
      <alignment vertical="center"/>
    </xf>
    <xf numFmtId="0" fontId="10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" fillId="0" borderId="8" xfId="2" applyBorder="1" applyAlignment="1">
      <alignment vertical="center"/>
    </xf>
    <xf numFmtId="4" fontId="1" fillId="0" borderId="10" xfId="2" applyNumberFormat="1" applyBorder="1" applyAlignment="1">
      <alignment vertical="center"/>
    </xf>
    <xf numFmtId="0" fontId="1" fillId="0" borderId="0" xfId="2" applyAlignment="1">
      <alignment horizontal="left" vertical="center"/>
    </xf>
    <xf numFmtId="0" fontId="1" fillId="0" borderId="11" xfId="2" applyBorder="1" applyAlignment="1">
      <alignment vertical="center"/>
    </xf>
    <xf numFmtId="0" fontId="1" fillId="0" borderId="9" xfId="2" applyBorder="1" applyAlignment="1">
      <alignment horizontal="left" vertical="center"/>
    </xf>
    <xf numFmtId="0" fontId="1" fillId="0" borderId="13" xfId="2" applyBorder="1" applyAlignment="1">
      <alignment horizontal="left" vertical="center"/>
    </xf>
    <xf numFmtId="0" fontId="1" fillId="0" borderId="13" xfId="2" applyBorder="1" applyAlignment="1">
      <alignment horizontal="centerContinuous" vertical="center"/>
    </xf>
    <xf numFmtId="4" fontId="1" fillId="0" borderId="14" xfId="2" applyNumberFormat="1" applyBorder="1" applyAlignment="1">
      <alignment horizontal="centerContinuous" vertical="center"/>
    </xf>
    <xf numFmtId="0" fontId="2" fillId="0" borderId="0" xfId="2" applyFont="1" applyAlignment="1">
      <alignment vertical="center"/>
    </xf>
    <xf numFmtId="0" fontId="8" fillId="0" borderId="2" xfId="2" applyFont="1" applyBorder="1" applyAlignment="1">
      <alignment horizontal="center" vertical="center"/>
    </xf>
    <xf numFmtId="0" fontId="6" fillId="0" borderId="0" xfId="2" applyFont="1" applyAlignment="1">
      <alignment vertical="center" wrapText="1"/>
    </xf>
    <xf numFmtId="0" fontId="16" fillId="0" borderId="0" xfId="2" applyFont="1" applyAlignment="1">
      <alignment horizontal="left" vertical="center" wrapText="1"/>
    </xf>
    <xf numFmtId="0" fontId="10" fillId="0" borderId="0" xfId="2" applyFont="1" applyAlignment="1">
      <alignment horizontal="left" vertical="center"/>
    </xf>
    <xf numFmtId="0" fontId="1" fillId="0" borderId="13" xfId="2" applyBorder="1" applyAlignment="1">
      <alignment vertical="center"/>
    </xf>
    <xf numFmtId="0" fontId="1" fillId="0" borderId="9" xfId="2" quotePrefix="1" applyBorder="1" applyAlignment="1">
      <alignment horizontal="left" vertical="center"/>
    </xf>
    <xf numFmtId="0" fontId="1" fillId="0" borderId="10" xfId="2" applyBorder="1" applyAlignment="1">
      <alignment horizontal="right" vertical="center"/>
    </xf>
    <xf numFmtId="0" fontId="1" fillId="0" borderId="12" xfId="2" applyBorder="1" applyAlignment="1">
      <alignment horizontal="left" vertical="center"/>
    </xf>
    <xf numFmtId="0" fontId="1" fillId="0" borderId="14" xfId="2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166" fontId="8" fillId="0" borderId="1" xfId="2" applyNumberFormat="1" applyFont="1" applyBorder="1" applyAlignment="1">
      <alignment horizontal="center" vertical="center"/>
    </xf>
    <xf numFmtId="4" fontId="8" fillId="0" borderId="1" xfId="2" applyNumberFormat="1" applyFont="1" applyBorder="1" applyAlignment="1">
      <alignment horizontal="center" vertical="center"/>
    </xf>
    <xf numFmtId="2" fontId="8" fillId="0" borderId="1" xfId="2" applyNumberFormat="1" applyFont="1" applyBorder="1" applyAlignment="1">
      <alignment horizontal="center" vertical="center"/>
    </xf>
    <xf numFmtId="3" fontId="8" fillId="0" borderId="1" xfId="2" applyNumberFormat="1" applyFont="1" applyBorder="1" applyAlignment="1">
      <alignment vertical="center"/>
    </xf>
    <xf numFmtId="166" fontId="8" fillId="3" borderId="1" xfId="2" applyNumberFormat="1" applyFont="1" applyFill="1" applyBorder="1" applyAlignment="1">
      <alignment vertical="center" wrapText="1"/>
    </xf>
    <xf numFmtId="3" fontId="8" fillId="3" borderId="1" xfId="2" applyNumberFormat="1" applyFont="1" applyFill="1" applyBorder="1" applyAlignment="1">
      <alignment vertical="center"/>
    </xf>
    <xf numFmtId="2" fontId="8" fillId="0" borderId="1" xfId="0" applyNumberFormat="1" applyFont="1" applyBorder="1" applyAlignment="1">
      <alignment horizontal="center" vertical="center"/>
    </xf>
    <xf numFmtId="0" fontId="1" fillId="3" borderId="33" xfId="2" applyFill="1" applyBorder="1" applyAlignment="1">
      <alignment vertical="center" wrapText="1"/>
    </xf>
    <xf numFmtId="0" fontId="1" fillId="0" borderId="33" xfId="2" applyBorder="1" applyAlignment="1">
      <alignment vertical="center"/>
    </xf>
    <xf numFmtId="0" fontId="15" fillId="0" borderId="33" xfId="2" applyFont="1" applyBorder="1" applyAlignment="1">
      <alignment vertical="center" wrapText="1"/>
    </xf>
    <xf numFmtId="0" fontId="2" fillId="0" borderId="33" xfId="2" applyFont="1" applyBorder="1" applyAlignment="1">
      <alignment vertical="center"/>
    </xf>
    <xf numFmtId="0" fontId="1" fillId="0" borderId="33" xfId="2" applyBorder="1" applyAlignment="1">
      <alignment horizontal="center" vertical="center"/>
    </xf>
    <xf numFmtId="0" fontId="8" fillId="0" borderId="33" xfId="2" applyFont="1" applyBorder="1" applyAlignment="1">
      <alignment vertical="center"/>
    </xf>
    <xf numFmtId="2" fontId="1" fillId="0" borderId="33" xfId="2" applyNumberFormat="1" applyBorder="1" applyAlignment="1">
      <alignment horizontal="center" vertical="center" textRotation="180"/>
    </xf>
    <xf numFmtId="0" fontId="8" fillId="0" borderId="33" xfId="2" applyFont="1" applyBorder="1" applyAlignment="1">
      <alignment horizontal="center" vertical="center" textRotation="180"/>
    </xf>
    <xf numFmtId="0" fontId="5" fillId="0" borderId="33" xfId="2" applyFont="1" applyBorder="1" applyAlignment="1">
      <alignment horizontal="center" vertical="center" textRotation="180"/>
    </xf>
    <xf numFmtId="0" fontId="12" fillId="0" borderId="33" xfId="2" applyFont="1" applyBorder="1" applyAlignment="1">
      <alignment vertical="center"/>
    </xf>
    <xf numFmtId="0" fontId="1" fillId="3" borderId="33" xfId="2" applyFill="1" applyBorder="1" applyAlignment="1">
      <alignment vertical="center"/>
    </xf>
    <xf numFmtId="0" fontId="1" fillId="0" borderId="34" xfId="2" applyBorder="1" applyAlignment="1">
      <alignment vertical="center"/>
    </xf>
    <xf numFmtId="0" fontId="10" fillId="0" borderId="13" xfId="2" applyFont="1" applyBorder="1" applyAlignment="1">
      <alignment horizontal="left" vertical="center"/>
    </xf>
    <xf numFmtId="0" fontId="5" fillId="3" borderId="29" xfId="2" applyFont="1" applyFill="1" applyBorder="1" applyAlignment="1">
      <alignment vertical="center"/>
    </xf>
    <xf numFmtId="4" fontId="8" fillId="3" borderId="35" xfId="2" applyNumberFormat="1" applyFont="1" applyFill="1" applyBorder="1" applyAlignment="1">
      <alignment vertical="center"/>
    </xf>
    <xf numFmtId="0" fontId="5" fillId="0" borderId="29" xfId="2" applyFont="1" applyBorder="1" applyAlignment="1">
      <alignment vertical="center"/>
    </xf>
    <xf numFmtId="0" fontId="8" fillId="0" borderId="29" xfId="2" applyFont="1" applyBorder="1" applyAlignment="1">
      <alignment vertical="center"/>
    </xf>
    <xf numFmtId="4" fontId="8" fillId="0" borderId="35" xfId="2" applyNumberFormat="1" applyFont="1" applyBorder="1" applyAlignment="1">
      <alignment horizontal="center" vertical="center"/>
    </xf>
    <xf numFmtId="4" fontId="13" fillId="4" borderId="25" xfId="2" applyNumberFormat="1" applyFont="1" applyFill="1" applyBorder="1" applyAlignment="1">
      <alignment horizontal="center" vertical="center"/>
    </xf>
    <xf numFmtId="0" fontId="8" fillId="0" borderId="40" xfId="2" applyFont="1" applyBorder="1" applyAlignment="1">
      <alignment vertical="center"/>
    </xf>
    <xf numFmtId="0" fontId="8" fillId="0" borderId="41" xfId="2" applyFont="1" applyBorder="1" applyAlignment="1">
      <alignment vertical="center"/>
    </xf>
    <xf numFmtId="0" fontId="8" fillId="0" borderId="42" xfId="2" applyFont="1" applyBorder="1" applyAlignment="1">
      <alignment vertical="center"/>
    </xf>
    <xf numFmtId="0" fontId="8" fillId="0" borderId="43" xfId="2" applyFont="1" applyBorder="1" applyAlignment="1">
      <alignment vertical="center"/>
    </xf>
    <xf numFmtId="0" fontId="8" fillId="0" borderId="44" xfId="2" applyFont="1" applyBorder="1" applyAlignment="1">
      <alignment vertical="center"/>
    </xf>
    <xf numFmtId="0" fontId="1" fillId="0" borderId="20" xfId="2" applyBorder="1" applyAlignment="1">
      <alignment vertical="center"/>
    </xf>
    <xf numFmtId="0" fontId="1" fillId="0" borderId="39" xfId="2" applyBorder="1" applyAlignment="1">
      <alignment vertical="center"/>
    </xf>
    <xf numFmtId="2" fontId="8" fillId="0" borderId="39" xfId="2" applyNumberFormat="1" applyFont="1" applyBorder="1" applyAlignment="1">
      <alignment horizontal="center" vertical="center"/>
    </xf>
    <xf numFmtId="0" fontId="1" fillId="3" borderId="39" xfId="2" applyFill="1" applyBorder="1" applyAlignment="1">
      <alignment vertical="center"/>
    </xf>
    <xf numFmtId="0" fontId="7" fillId="0" borderId="3" xfId="2" applyFont="1" applyBorder="1" applyAlignment="1">
      <alignment horizontal="center" vertical="center"/>
    </xf>
    <xf numFmtId="2" fontId="8" fillId="3" borderId="1" xfId="1" applyNumberFormat="1" applyFont="1" applyFill="1" applyBorder="1" applyAlignment="1">
      <alignment horizontal="center" vertical="center"/>
    </xf>
    <xf numFmtId="2" fontId="8" fillId="3" borderId="1" xfId="1" quotePrefix="1" applyNumberFormat="1" applyFont="1" applyFill="1" applyBorder="1" applyAlignment="1">
      <alignment horizontal="center" vertical="center"/>
    </xf>
    <xf numFmtId="0" fontId="1" fillId="3" borderId="40" xfId="2" applyFill="1" applyBorder="1" applyAlignment="1">
      <alignment vertical="center" wrapText="1"/>
    </xf>
    <xf numFmtId="0" fontId="1" fillId="3" borderId="41" xfId="2" applyFill="1" applyBorder="1" applyAlignment="1">
      <alignment vertical="center" wrapText="1"/>
    </xf>
    <xf numFmtId="0" fontId="1" fillId="0" borderId="41" xfId="2" applyBorder="1" applyAlignment="1">
      <alignment vertical="center"/>
    </xf>
    <xf numFmtId="0" fontId="15" fillId="0" borderId="41" xfId="2" applyFont="1" applyBorder="1" applyAlignment="1">
      <alignment vertical="center" wrapText="1"/>
    </xf>
    <xf numFmtId="0" fontId="17" fillId="0" borderId="41" xfId="2" applyFont="1" applyBorder="1" applyAlignment="1">
      <alignment vertical="center"/>
    </xf>
    <xf numFmtId="0" fontId="2" fillId="0" borderId="42" xfId="2" applyFont="1" applyBorder="1" applyAlignment="1">
      <alignment vertical="center"/>
    </xf>
    <xf numFmtId="0" fontId="1" fillId="3" borderId="54" xfId="2" applyFill="1" applyBorder="1" applyAlignment="1">
      <alignment vertical="center" wrapText="1"/>
    </xf>
    <xf numFmtId="0" fontId="1" fillId="0" borderId="55" xfId="2" applyBorder="1" applyAlignment="1">
      <alignment vertical="center"/>
    </xf>
    <xf numFmtId="0" fontId="1" fillId="0" borderId="54" xfId="2" applyBorder="1" applyAlignment="1">
      <alignment vertical="center"/>
    </xf>
    <xf numFmtId="0" fontId="2" fillId="0" borderId="55" xfId="2" applyFont="1" applyBorder="1" applyAlignment="1">
      <alignment vertical="center"/>
    </xf>
    <xf numFmtId="0" fontId="1" fillId="0" borderId="56" xfId="2" applyBorder="1" applyAlignment="1">
      <alignment vertical="center"/>
    </xf>
    <xf numFmtId="0" fontId="2" fillId="0" borderId="57" xfId="2" applyFont="1" applyBorder="1" applyAlignment="1">
      <alignment vertical="center"/>
    </xf>
    <xf numFmtId="0" fontId="8" fillId="0" borderId="58" xfId="2" applyFont="1" applyBorder="1" applyAlignment="1">
      <alignment vertical="center"/>
    </xf>
    <xf numFmtId="0" fontId="8" fillId="0" borderId="59" xfId="2" applyFont="1" applyBorder="1" applyAlignment="1">
      <alignment vertical="center"/>
    </xf>
    <xf numFmtId="0" fontId="8" fillId="0" borderId="60" xfId="2" applyFont="1" applyBorder="1" applyAlignment="1">
      <alignment vertical="center"/>
    </xf>
    <xf numFmtId="0" fontId="8" fillId="0" borderId="29" xfId="2" applyFont="1" applyBorder="1" applyAlignment="1">
      <alignment vertical="center" wrapText="1"/>
    </xf>
    <xf numFmtId="2" fontId="14" fillId="3" borderId="1" xfId="2" applyNumberFormat="1" applyFont="1" applyFill="1" applyBorder="1" applyAlignment="1">
      <alignment horizontal="center" vertical="center"/>
    </xf>
    <xf numFmtId="2" fontId="14" fillId="3" borderId="1" xfId="2" quotePrefix="1" applyNumberFormat="1" applyFont="1" applyFill="1" applyBorder="1" applyAlignment="1">
      <alignment horizontal="center" vertical="center"/>
    </xf>
    <xf numFmtId="2" fontId="14" fillId="3" borderId="35" xfId="2" applyNumberFormat="1" applyFont="1" applyFill="1" applyBorder="1" applyAlignment="1">
      <alignment horizontal="center" vertical="center"/>
    </xf>
    <xf numFmtId="2" fontId="8" fillId="3" borderId="35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5" fillId="2" borderId="21" xfId="2" applyFont="1" applyFill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0" fontId="9" fillId="2" borderId="21" xfId="2" applyFont="1" applyFill="1" applyBorder="1" applyAlignment="1">
      <alignment horizontal="center" vertical="center"/>
    </xf>
    <xf numFmtId="0" fontId="1" fillId="3" borderId="34" xfId="2" applyFill="1" applyBorder="1" applyAlignment="1">
      <alignment vertical="center" wrapText="1"/>
    </xf>
    <xf numFmtId="0" fontId="1" fillId="3" borderId="71" xfId="2" applyFill="1" applyBorder="1" applyAlignment="1">
      <alignment vertical="center" wrapText="1"/>
    </xf>
    <xf numFmtId="0" fontId="1" fillId="3" borderId="72" xfId="2" applyFill="1" applyBorder="1" applyAlignment="1">
      <alignment vertical="center" wrapText="1"/>
    </xf>
    <xf numFmtId="0" fontId="1" fillId="0" borderId="72" xfId="2" applyBorder="1" applyAlignment="1">
      <alignment vertical="center"/>
    </xf>
    <xf numFmtId="0" fontId="5" fillId="3" borderId="1" xfId="2" applyFont="1" applyFill="1" applyBorder="1" applyAlignment="1">
      <alignment vertical="center"/>
    </xf>
    <xf numFmtId="0" fontId="8" fillId="5" borderId="1" xfId="2" applyFont="1" applyFill="1" applyBorder="1" applyAlignment="1">
      <alignment vertical="center"/>
    </xf>
    <xf numFmtId="2" fontId="8" fillId="5" borderId="1" xfId="0" applyNumberFormat="1" applyFont="1" applyFill="1" applyBorder="1" applyAlignment="1">
      <alignment horizontal="center" vertical="center"/>
    </xf>
    <xf numFmtId="4" fontId="8" fillId="5" borderId="35" xfId="2" applyNumberFormat="1" applyFont="1" applyFill="1" applyBorder="1" applyAlignment="1">
      <alignment vertical="center"/>
    </xf>
    <xf numFmtId="0" fontId="1" fillId="0" borderId="65" xfId="2" applyBorder="1" applyAlignment="1">
      <alignment vertical="center"/>
    </xf>
    <xf numFmtId="0" fontId="1" fillId="0" borderId="67" xfId="2" applyBorder="1" applyAlignment="1">
      <alignment vertical="center"/>
    </xf>
    <xf numFmtId="0" fontId="2" fillId="0" borderId="72" xfId="2" applyFont="1" applyBorder="1" applyAlignment="1">
      <alignment vertical="center"/>
    </xf>
    <xf numFmtId="0" fontId="1" fillId="0" borderId="68" xfId="2" applyBorder="1" applyAlignment="1">
      <alignment vertical="center"/>
    </xf>
    <xf numFmtId="0" fontId="1" fillId="0" borderId="19" xfId="2" applyBorder="1" applyAlignment="1">
      <alignment vertical="center"/>
    </xf>
    <xf numFmtId="0" fontId="5" fillId="5" borderId="1" xfId="2" applyFont="1" applyFill="1" applyBorder="1" applyAlignment="1">
      <alignment vertical="center"/>
    </xf>
    <xf numFmtId="166" fontId="8" fillId="5" borderId="1" xfId="2" applyNumberFormat="1" applyFont="1" applyFill="1" applyBorder="1" applyAlignment="1">
      <alignment horizontal="center" vertical="center"/>
    </xf>
    <xf numFmtId="4" fontId="8" fillId="5" borderId="1" xfId="2" applyNumberFormat="1" applyFont="1" applyFill="1" applyBorder="1" applyAlignment="1">
      <alignment horizontal="center" vertical="center"/>
    </xf>
    <xf numFmtId="2" fontId="8" fillId="5" borderId="1" xfId="2" applyNumberFormat="1" applyFont="1" applyFill="1" applyBorder="1" applyAlignment="1">
      <alignment horizontal="center" vertical="center"/>
    </xf>
    <xf numFmtId="3" fontId="8" fillId="5" borderId="1" xfId="2" applyNumberFormat="1" applyFont="1" applyFill="1" applyBorder="1" applyAlignment="1">
      <alignment vertical="center"/>
    </xf>
    <xf numFmtId="2" fontId="8" fillId="0" borderId="73" xfId="2" applyNumberFormat="1" applyFont="1" applyBorder="1" applyAlignment="1">
      <alignment horizontal="center" vertical="center"/>
    </xf>
    <xf numFmtId="0" fontId="1" fillId="0" borderId="71" xfId="2" applyBorder="1" applyAlignment="1">
      <alignment vertical="center"/>
    </xf>
    <xf numFmtId="0" fontId="1" fillId="0" borderId="66" xfId="2" applyBorder="1" applyAlignment="1">
      <alignment vertical="center"/>
    </xf>
    <xf numFmtId="0" fontId="5" fillId="0" borderId="1" xfId="2" applyFont="1" applyBorder="1" applyAlignment="1">
      <alignment vertical="center"/>
    </xf>
    <xf numFmtId="0" fontId="8" fillId="0" borderId="39" xfId="2" applyFont="1" applyBorder="1" applyAlignment="1">
      <alignment vertical="center"/>
    </xf>
    <xf numFmtId="0" fontId="8" fillId="0" borderId="73" xfId="2" applyFont="1" applyBorder="1" applyAlignment="1">
      <alignment vertical="center"/>
    </xf>
    <xf numFmtId="4" fontId="8" fillId="0" borderId="74" xfId="2" applyNumberFormat="1" applyFont="1" applyBorder="1" applyAlignment="1">
      <alignment horizontal="center" vertical="center"/>
    </xf>
    <xf numFmtId="0" fontId="8" fillId="0" borderId="75" xfId="2" applyFont="1" applyBorder="1" applyAlignment="1">
      <alignment vertical="center"/>
    </xf>
    <xf numFmtId="0" fontId="8" fillId="0" borderId="76" xfId="2" applyFont="1" applyBorder="1" applyAlignment="1">
      <alignment vertical="center"/>
    </xf>
    <xf numFmtId="0" fontId="8" fillId="0" borderId="77" xfId="2" applyFont="1" applyBorder="1" applyAlignment="1">
      <alignment vertical="center"/>
    </xf>
    <xf numFmtId="0" fontId="8" fillId="0" borderId="78" xfId="2" applyFont="1" applyBorder="1" applyAlignment="1">
      <alignment vertical="center"/>
    </xf>
    <xf numFmtId="4" fontId="8" fillId="0" borderId="24" xfId="2" applyNumberFormat="1" applyFont="1" applyBorder="1" applyAlignment="1">
      <alignment horizontal="center" vertical="center"/>
    </xf>
    <xf numFmtId="4" fontId="8" fillId="3" borderId="35" xfId="2" applyNumberFormat="1" applyFont="1" applyFill="1" applyBorder="1" applyAlignment="1">
      <alignment horizontal="center" vertical="center"/>
    </xf>
    <xf numFmtId="0" fontId="5" fillId="0" borderId="29" xfId="2" applyFont="1" applyBorder="1" applyAlignment="1">
      <alignment vertical="center" wrapText="1"/>
    </xf>
    <xf numFmtId="0" fontId="2" fillId="3" borderId="29" xfId="2" quotePrefix="1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1" xfId="2" quotePrefix="1" applyFont="1" applyFill="1" applyBorder="1" applyAlignment="1">
      <alignment horizontal="center" vertical="center"/>
    </xf>
    <xf numFmtId="4" fontId="10" fillId="3" borderId="35" xfId="2" applyNumberFormat="1" applyFont="1" applyFill="1" applyBorder="1" applyAlignment="1">
      <alignment horizontal="center" vertical="center"/>
    </xf>
    <xf numFmtId="0" fontId="8" fillId="3" borderId="29" xfId="2" applyFont="1" applyFill="1" applyBorder="1" applyAlignment="1">
      <alignment vertical="center"/>
    </xf>
    <xf numFmtId="2" fontId="8" fillId="0" borderId="1" xfId="1" applyNumberFormat="1" applyFont="1" applyBorder="1" applyAlignment="1">
      <alignment horizontal="center" vertical="center"/>
    </xf>
    <xf numFmtId="0" fontId="6" fillId="0" borderId="9" xfId="2" applyFont="1" applyBorder="1" applyAlignment="1">
      <alignment vertical="center" wrapText="1"/>
    </xf>
    <xf numFmtId="0" fontId="7" fillId="0" borderId="9" xfId="2" applyFont="1" applyBorder="1" applyAlignment="1">
      <alignment vertical="center"/>
    </xf>
    <xf numFmtId="0" fontId="5" fillId="0" borderId="10" xfId="2" applyFont="1" applyBorder="1" applyAlignment="1">
      <alignment vertical="center"/>
    </xf>
    <xf numFmtId="0" fontId="16" fillId="0" borderId="9" xfId="2" applyFont="1" applyBorder="1" applyAlignment="1">
      <alignment horizontal="left" vertical="center" wrapText="1"/>
    </xf>
    <xf numFmtId="0" fontId="1" fillId="0" borderId="10" xfId="2" applyBorder="1" applyAlignment="1">
      <alignment horizontal="left" vertical="center"/>
    </xf>
    <xf numFmtId="4" fontId="8" fillId="3" borderId="47" xfId="2" applyNumberFormat="1" applyFont="1" applyFill="1" applyBorder="1" applyAlignment="1">
      <alignment vertical="center"/>
    </xf>
    <xf numFmtId="2" fontId="8" fillId="0" borderId="35" xfId="1" applyNumberFormat="1" applyFont="1" applyBorder="1" applyAlignment="1">
      <alignment horizontal="center" vertical="center"/>
    </xf>
    <xf numFmtId="0" fontId="1" fillId="3" borderId="79" xfId="2" applyFill="1" applyBorder="1" applyAlignment="1">
      <alignment vertical="center" wrapText="1"/>
    </xf>
    <xf numFmtId="0" fontId="8" fillId="0" borderId="80" xfId="2" applyFont="1" applyBorder="1" applyAlignment="1">
      <alignment vertical="center"/>
    </xf>
    <xf numFmtId="0" fontId="15" fillId="0" borderId="72" xfId="2" applyFont="1" applyBorder="1" applyAlignment="1">
      <alignment horizontal="center" vertical="center" wrapText="1"/>
    </xf>
    <xf numFmtId="0" fontId="15" fillId="0" borderId="81" xfId="2" applyFont="1" applyBorder="1" applyAlignment="1">
      <alignment horizontal="center" vertical="center" wrapText="1"/>
    </xf>
    <xf numFmtId="0" fontId="15" fillId="0" borderId="82" xfId="2" applyFont="1" applyBorder="1" applyAlignment="1">
      <alignment horizontal="center" vertical="center" wrapText="1"/>
    </xf>
    <xf numFmtId="165" fontId="8" fillId="0" borderId="29" xfId="1" applyFont="1" applyBorder="1" applyAlignment="1">
      <alignment vertical="center"/>
    </xf>
    <xf numFmtId="0" fontId="15" fillId="0" borderId="72" xfId="2" applyFont="1" applyBorder="1" applyAlignment="1">
      <alignment vertical="center" wrapText="1"/>
    </xf>
    <xf numFmtId="0" fontId="15" fillId="0" borderId="81" xfId="2" applyFont="1" applyBorder="1" applyAlignment="1">
      <alignment vertical="center" wrapText="1"/>
    </xf>
    <xf numFmtId="0" fontId="1" fillId="0" borderId="81" xfId="2" applyBorder="1" applyAlignment="1">
      <alignment vertical="center"/>
    </xf>
    <xf numFmtId="0" fontId="1" fillId="0" borderId="82" xfId="2" applyBorder="1" applyAlignment="1">
      <alignment vertical="center"/>
    </xf>
    <xf numFmtId="0" fontId="8" fillId="3" borderId="29" xfId="2" quotePrefix="1" applyFont="1" applyFill="1" applyBorder="1" applyAlignment="1">
      <alignment horizontal="left" vertical="center"/>
    </xf>
    <xf numFmtId="165" fontId="8" fillId="3" borderId="1" xfId="1" quotePrefix="1" applyFont="1" applyFill="1" applyBorder="1" applyAlignment="1">
      <alignment horizontal="center" vertical="center"/>
    </xf>
    <xf numFmtId="165" fontId="8" fillId="3" borderId="1" xfId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1" applyFont="1" applyBorder="1"/>
    <xf numFmtId="0" fontId="0" fillId="0" borderId="1" xfId="0" applyBorder="1" applyAlignment="1">
      <alignment wrapText="1"/>
    </xf>
    <xf numFmtId="165" fontId="0" fillId="0" borderId="1" xfId="1" applyFont="1" applyFill="1" applyBorder="1"/>
    <xf numFmtId="9" fontId="0" fillId="0" borderId="1" xfId="5" applyFont="1" applyFill="1" applyBorder="1"/>
    <xf numFmtId="0" fontId="0" fillId="0" borderId="51" xfId="0" applyBorder="1"/>
    <xf numFmtId="0" fontId="19" fillId="0" borderId="29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0" fillId="0" borderId="29" xfId="0" applyBorder="1" applyAlignment="1">
      <alignment horizontal="center"/>
    </xf>
    <xf numFmtId="164" fontId="0" fillId="0" borderId="35" xfId="0" applyNumberFormat="1" applyBorder="1"/>
    <xf numFmtId="0" fontId="0" fillId="0" borderId="29" xfId="0" applyBorder="1" applyAlignment="1">
      <alignment horizontal="center" vertical="center"/>
    </xf>
    <xf numFmtId="165" fontId="0" fillId="0" borderId="35" xfId="1" applyFont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vertical="center"/>
    </xf>
    <xf numFmtId="165" fontId="0" fillId="0" borderId="3" xfId="1" applyFont="1" applyBorder="1"/>
    <xf numFmtId="164" fontId="0" fillId="0" borderId="25" xfId="0" applyNumberFormat="1" applyBorder="1"/>
    <xf numFmtId="0" fontId="0" fillId="0" borderId="3" xfId="0" applyBorder="1"/>
    <xf numFmtId="165" fontId="0" fillId="0" borderId="3" xfId="1" applyFont="1" applyFill="1" applyBorder="1"/>
    <xf numFmtId="164" fontId="19" fillId="0" borderId="38" xfId="0" applyNumberFormat="1" applyFont="1" applyBorder="1"/>
    <xf numFmtId="164" fontId="20" fillId="0" borderId="74" xfId="0" applyNumberFormat="1" applyFont="1" applyBorder="1"/>
    <xf numFmtId="9" fontId="0" fillId="0" borderId="28" xfId="5" applyFont="1" applyFill="1" applyBorder="1"/>
    <xf numFmtId="165" fontId="0" fillId="0" borderId="51" xfId="1" applyFont="1" applyBorder="1" applyAlignment="1">
      <alignment horizontal="center" vertical="center"/>
    </xf>
    <xf numFmtId="9" fontId="23" fillId="0" borderId="3" xfId="5" applyFont="1" applyBorder="1" applyAlignment="1"/>
    <xf numFmtId="165" fontId="19" fillId="0" borderId="25" xfId="1" applyFont="1" applyBorder="1"/>
    <xf numFmtId="165" fontId="14" fillId="3" borderId="1" xfId="1" applyFont="1" applyFill="1" applyBorder="1" applyAlignment="1">
      <alignment horizontal="center" vertical="center"/>
    </xf>
    <xf numFmtId="165" fontId="14" fillId="3" borderId="1" xfId="1" quotePrefix="1" applyFont="1" applyFill="1" applyBorder="1" applyAlignment="1">
      <alignment horizontal="center" vertical="center"/>
    </xf>
    <xf numFmtId="165" fontId="14" fillId="3" borderId="35" xfId="1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2" fontId="8" fillId="3" borderId="0" xfId="1" applyNumberFormat="1" applyFont="1" applyFill="1" applyBorder="1" applyAlignment="1">
      <alignment horizontal="center" vertical="center"/>
    </xf>
    <xf numFmtId="2" fontId="8" fillId="3" borderId="0" xfId="1" quotePrefix="1" applyNumberFormat="1" applyFont="1" applyFill="1" applyBorder="1" applyAlignment="1">
      <alignment horizontal="center" vertical="center"/>
    </xf>
    <xf numFmtId="2" fontId="14" fillId="3" borderId="0" xfId="2" applyNumberFormat="1" applyFont="1" applyFill="1" applyAlignment="1">
      <alignment horizontal="center" vertical="center"/>
    </xf>
    <xf numFmtId="0" fontId="1" fillId="0" borderId="80" xfId="2" applyBorder="1" applyAlignment="1">
      <alignment vertical="center"/>
    </xf>
    <xf numFmtId="0" fontId="1" fillId="0" borderId="84" xfId="2" applyBorder="1" applyAlignment="1">
      <alignment vertical="center"/>
    </xf>
    <xf numFmtId="0" fontId="2" fillId="0" borderId="85" xfId="2" applyFont="1" applyBorder="1" applyAlignment="1">
      <alignment vertical="center"/>
    </xf>
    <xf numFmtId="2" fontId="16" fillId="3" borderId="35" xfId="2" applyNumberFormat="1" applyFont="1" applyFill="1" applyBorder="1" applyAlignment="1">
      <alignment horizontal="center" vertical="center"/>
    </xf>
    <xf numFmtId="165" fontId="8" fillId="0" borderId="1" xfId="1" applyFont="1" applyBorder="1" applyAlignment="1">
      <alignment vertical="center"/>
    </xf>
    <xf numFmtId="165" fontId="8" fillId="0" borderId="1" xfId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6" fillId="0" borderId="90" xfId="6" applyFont="1" applyBorder="1" applyAlignment="1">
      <alignment horizontal="center" vertical="center"/>
    </xf>
    <xf numFmtId="4" fontId="8" fillId="0" borderId="91" xfId="6" applyNumberFormat="1" applyFont="1" applyBorder="1" applyAlignment="1">
      <alignment horizontal="center" vertical="center"/>
    </xf>
    <xf numFmtId="4" fontId="8" fillId="0" borderId="92" xfId="6" applyNumberFormat="1" applyFont="1" applyBorder="1" applyAlignment="1">
      <alignment horizontal="center" vertical="center"/>
    </xf>
    <xf numFmtId="3" fontId="8" fillId="0" borderId="93" xfId="6" applyNumberFormat="1" applyFont="1" applyBorder="1" applyAlignment="1">
      <alignment vertical="center"/>
    </xf>
    <xf numFmtId="4" fontId="8" fillId="0" borderId="94" xfId="6" applyNumberFormat="1" applyFont="1" applyBorder="1" applyAlignment="1">
      <alignment vertical="center"/>
    </xf>
    <xf numFmtId="4" fontId="8" fillId="0" borderId="95" xfId="6" applyNumberFormat="1" applyFont="1" applyBorder="1" applyAlignment="1">
      <alignment horizontal="center" vertical="center"/>
    </xf>
    <xf numFmtId="2" fontId="14" fillId="3" borderId="35" xfId="2" applyNumberFormat="1" applyFont="1" applyFill="1" applyBorder="1" applyAlignment="1">
      <alignment horizontal="right" vertical="center"/>
    </xf>
    <xf numFmtId="3" fontId="8" fillId="0" borderId="93" xfId="6" applyNumberFormat="1" applyFont="1" applyBorder="1" applyAlignment="1">
      <alignment horizontal="center" vertical="center"/>
    </xf>
    <xf numFmtId="0" fontId="20" fillId="0" borderId="27" xfId="0" applyFont="1" applyBorder="1" applyAlignment="1">
      <alignment horizontal="left" vertical="center"/>
    </xf>
    <xf numFmtId="0" fontId="21" fillId="0" borderId="4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0" fillId="0" borderId="29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36" xfId="0" applyFont="1" applyBorder="1" applyAlignment="1">
      <alignment horizontal="left" vertical="center"/>
    </xf>
    <xf numFmtId="0" fontId="21" fillId="0" borderId="1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left" vertical="center" wrapText="1"/>
    </xf>
    <xf numFmtId="2" fontId="21" fillId="0" borderId="28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2" fontId="21" fillId="0" borderId="35" xfId="0" applyNumberFormat="1" applyFont="1" applyBorder="1" applyAlignment="1">
      <alignment horizontal="center" vertical="center"/>
    </xf>
    <xf numFmtId="0" fontId="21" fillId="0" borderId="29" xfId="0" applyFont="1" applyBorder="1" applyAlignment="1">
      <alignment horizontal="left" vertical="center" wrapText="1"/>
    </xf>
    <xf numFmtId="2" fontId="21" fillId="0" borderId="1" xfId="0" applyNumberFormat="1" applyFont="1" applyBorder="1" applyAlignment="1">
      <alignment horizontal="center" vertical="center"/>
    </xf>
    <xf numFmtId="167" fontId="21" fillId="0" borderId="1" xfId="0" applyNumberFormat="1" applyFont="1" applyBorder="1" applyAlignment="1">
      <alignment horizontal="center" vertical="center"/>
    </xf>
    <xf numFmtId="0" fontId="20" fillId="0" borderId="29" xfId="0" applyFont="1" applyBorder="1" applyAlignment="1">
      <alignment horizontal="left" vertical="center" wrapText="1"/>
    </xf>
    <xf numFmtId="0" fontId="21" fillId="0" borderId="35" xfId="0" applyFont="1" applyBorder="1" applyAlignment="1">
      <alignment horizontal="center" vertical="center"/>
    </xf>
    <xf numFmtId="0" fontId="21" fillId="0" borderId="88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165" fontId="27" fillId="0" borderId="89" xfId="1" applyFont="1" applyFill="1" applyBorder="1" applyAlignment="1">
      <alignment horizontal="center" vertical="center" wrapText="1"/>
    </xf>
    <xf numFmtId="0" fontId="20" fillId="0" borderId="37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9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10" xfId="0" applyFont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1" fillId="0" borderId="14" xfId="0" applyFont="1" applyBorder="1" applyAlignment="1">
      <alignment vertical="center"/>
    </xf>
    <xf numFmtId="17" fontId="21" fillId="0" borderId="4" xfId="0" applyNumberFormat="1" applyFont="1" applyBorder="1" applyAlignment="1">
      <alignment horizontal="center" vertical="center"/>
    </xf>
    <xf numFmtId="0" fontId="21" fillId="0" borderId="27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center" vertical="center"/>
    </xf>
    <xf numFmtId="165" fontId="27" fillId="0" borderId="13" xfId="1" applyFont="1" applyFill="1" applyBorder="1" applyAlignment="1">
      <alignment horizontal="center" vertical="center" wrapText="1"/>
    </xf>
    <xf numFmtId="3" fontId="8" fillId="0" borderId="9" xfId="6" applyNumberFormat="1" applyFont="1" applyBorder="1" applyAlignment="1">
      <alignment vertical="center"/>
    </xf>
    <xf numFmtId="4" fontId="8" fillId="0" borderId="0" xfId="6" applyNumberFormat="1" applyFont="1" applyAlignment="1">
      <alignment horizontal="center" vertical="center"/>
    </xf>
    <xf numFmtId="4" fontId="8" fillId="0" borderId="94" xfId="6" applyNumberFormat="1" applyFont="1" applyBorder="1" applyAlignment="1">
      <alignment horizontal="right" vertical="center"/>
    </xf>
    <xf numFmtId="4" fontId="8" fillId="0" borderId="10" xfId="6" applyNumberFormat="1" applyFont="1" applyBorder="1" applyAlignment="1">
      <alignment horizontal="right" vertical="center"/>
    </xf>
    <xf numFmtId="0" fontId="1" fillId="0" borderId="31" xfId="2" applyBorder="1" applyAlignment="1">
      <alignment horizontal="center" vertical="center"/>
    </xf>
    <xf numFmtId="0" fontId="1" fillId="0" borderId="22" xfId="2" applyBorder="1" applyAlignment="1">
      <alignment horizontal="center" vertical="center"/>
    </xf>
    <xf numFmtId="0" fontId="15" fillId="0" borderId="72" xfId="2" applyFont="1" applyBorder="1" applyAlignment="1">
      <alignment horizontal="center" vertical="center" wrapText="1"/>
    </xf>
    <xf numFmtId="0" fontId="15" fillId="0" borderId="81" xfId="2" applyFont="1" applyBorder="1" applyAlignment="1">
      <alignment horizontal="center" vertical="center" wrapText="1"/>
    </xf>
    <xf numFmtId="0" fontId="15" fillId="0" borderId="82" xfId="2" applyFont="1" applyBorder="1" applyAlignment="1">
      <alignment horizontal="center" vertical="center" wrapText="1"/>
    </xf>
    <xf numFmtId="0" fontId="5" fillId="0" borderId="29" xfId="2" applyFont="1" applyBorder="1" applyAlignment="1">
      <alignment horizontal="center" vertical="center"/>
    </xf>
    <xf numFmtId="0" fontId="8" fillId="0" borderId="1" xfId="2" applyFont="1" applyBorder="1" applyAlignment="1">
      <alignment vertical="center"/>
    </xf>
    <xf numFmtId="0" fontId="8" fillId="0" borderId="50" xfId="2" applyFont="1" applyBorder="1" applyAlignment="1">
      <alignment horizontal="left" vertical="center" wrapText="1"/>
    </xf>
    <xf numFmtId="0" fontId="8" fillId="0" borderId="22" xfId="2" applyFont="1" applyBorder="1" applyAlignment="1">
      <alignment horizontal="left" vertical="center" wrapText="1"/>
    </xf>
    <xf numFmtId="0" fontId="8" fillId="0" borderId="23" xfId="2" applyFont="1" applyBorder="1" applyAlignment="1">
      <alignment horizontal="left" vertical="center" wrapText="1"/>
    </xf>
    <xf numFmtId="0" fontId="5" fillId="0" borderId="29" xfId="2" applyFont="1" applyBorder="1" applyAlignment="1">
      <alignment horizontal="center" vertical="center" wrapText="1"/>
    </xf>
    <xf numFmtId="0" fontId="1" fillId="0" borderId="1" xfId="2" applyBorder="1" applyAlignment="1">
      <alignment vertical="center"/>
    </xf>
    <xf numFmtId="0" fontId="10" fillId="0" borderId="4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3" fillId="2" borderId="36" xfId="2" applyFont="1" applyFill="1" applyBorder="1" applyAlignment="1">
      <alignment horizontal="center" vertical="center" wrapText="1"/>
    </xf>
    <xf numFmtId="0" fontId="12" fillId="2" borderId="3" xfId="2" applyFont="1" applyFill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13" xfId="2" applyBorder="1" applyAlignment="1">
      <alignment horizontal="center" vertical="center"/>
    </xf>
    <xf numFmtId="0" fontId="5" fillId="2" borderId="37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38" xfId="2" applyFont="1" applyBorder="1" applyAlignment="1">
      <alignment horizontal="center" vertical="center" wrapText="1"/>
    </xf>
    <xf numFmtId="0" fontId="2" fillId="2" borderId="32" xfId="2" quotePrefix="1" applyFont="1" applyFill="1" applyBorder="1" applyAlignment="1">
      <alignment horizontal="center" vertical="center"/>
    </xf>
    <xf numFmtId="0" fontId="2" fillId="2" borderId="29" xfId="2" quotePrefix="1" applyFont="1" applyFill="1" applyBorder="1" applyAlignment="1">
      <alignment horizontal="center" vertical="center"/>
    </xf>
    <xf numFmtId="0" fontId="2" fillId="2" borderId="18" xfId="2" quotePrefix="1" applyFont="1" applyFill="1" applyBorder="1" applyAlignment="1">
      <alignment horizontal="center" vertical="center"/>
    </xf>
    <xf numFmtId="0" fontId="2" fillId="2" borderId="18" xfId="2" applyFont="1" applyFill="1" applyBorder="1" applyAlignment="1">
      <alignment horizontal="center" vertical="center"/>
    </xf>
    <xf numFmtId="0" fontId="2" fillId="2" borderId="1" xfId="2" quotePrefix="1" applyFont="1" applyFill="1" applyBorder="1" applyAlignment="1">
      <alignment horizontal="center" vertical="center"/>
    </xf>
    <xf numFmtId="4" fontId="10" fillId="2" borderId="24" xfId="2" applyNumberFormat="1" applyFont="1" applyFill="1" applyBorder="1" applyAlignment="1">
      <alignment horizontal="center" vertical="center"/>
    </xf>
    <xf numFmtId="4" fontId="10" fillId="2" borderId="35" xfId="2" applyNumberFormat="1" applyFont="1" applyFill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10" xfId="2" applyFont="1" applyBorder="1" applyAlignment="1">
      <alignment vertical="center"/>
    </xf>
    <xf numFmtId="0" fontId="2" fillId="2" borderId="27" xfId="2" applyFont="1" applyFill="1" applyBorder="1" applyAlignment="1">
      <alignment horizontal="center" vertical="center" wrapText="1"/>
    </xf>
    <xf numFmtId="0" fontId="2" fillId="2" borderId="28" xfId="2" applyFont="1" applyFill="1" applyBorder="1" applyAlignment="1">
      <alignment horizontal="center" vertical="center" wrapText="1"/>
    </xf>
    <xf numFmtId="0" fontId="14" fillId="0" borderId="45" xfId="2" applyFont="1" applyBorder="1" applyAlignment="1">
      <alignment horizontal="left" vertical="center" wrapText="1"/>
    </xf>
    <xf numFmtId="0" fontId="14" fillId="0" borderId="6" xfId="2" applyFont="1" applyBorder="1" applyAlignment="1">
      <alignment horizontal="left" vertical="center" wrapText="1"/>
    </xf>
    <xf numFmtId="0" fontId="14" fillId="0" borderId="46" xfId="2" applyFont="1" applyBorder="1" applyAlignment="1">
      <alignment horizontal="left" vertical="center" wrapText="1"/>
    </xf>
    <xf numFmtId="0" fontId="2" fillId="2" borderId="29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2" fillId="2" borderId="17" xfId="2" applyFont="1" applyFill="1" applyBorder="1" applyAlignment="1">
      <alignment horizontal="center" vertical="center"/>
    </xf>
    <xf numFmtId="0" fontId="2" fillId="2" borderId="11" xfId="2" applyFont="1" applyFill="1" applyBorder="1" applyAlignment="1">
      <alignment horizontal="center" vertical="center"/>
    </xf>
    <xf numFmtId="0" fontId="2" fillId="2" borderId="16" xfId="2" applyFont="1" applyFill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47" xfId="2" applyFont="1" applyBorder="1" applyAlignment="1">
      <alignment horizontal="center" vertical="center"/>
    </xf>
    <xf numFmtId="0" fontId="2" fillId="2" borderId="36" xfId="2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2" fillId="2" borderId="48" xfId="2" applyFont="1" applyFill="1" applyBorder="1" applyAlignment="1">
      <alignment horizontal="center" vertical="center"/>
    </xf>
    <xf numFmtId="0" fontId="2" fillId="2" borderId="31" xfId="2" applyFon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12" fillId="0" borderId="48" xfId="2" applyFont="1" applyBorder="1" applyAlignment="1">
      <alignment horizontal="center" vertical="center"/>
    </xf>
    <xf numFmtId="0" fontId="12" fillId="0" borderId="31" xfId="2" applyFont="1" applyBorder="1" applyAlignment="1">
      <alignment horizontal="center" vertical="center"/>
    </xf>
    <xf numFmtId="0" fontId="12" fillId="0" borderId="49" xfId="2" applyFont="1" applyBorder="1" applyAlignment="1">
      <alignment horizontal="center" vertical="center"/>
    </xf>
    <xf numFmtId="0" fontId="2" fillId="3" borderId="5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0" fontId="2" fillId="3" borderId="7" xfId="2" applyFont="1" applyFill="1" applyBorder="1" applyAlignment="1">
      <alignment horizontal="center" vertical="center" wrapText="1"/>
    </xf>
    <xf numFmtId="0" fontId="2" fillId="3" borderId="12" xfId="2" applyFont="1" applyFill="1" applyBorder="1" applyAlignment="1">
      <alignment horizontal="center" vertical="center" wrapText="1"/>
    </xf>
    <xf numFmtId="0" fontId="2" fillId="3" borderId="13" xfId="2" applyFont="1" applyFill="1" applyBorder="1" applyAlignment="1">
      <alignment horizontal="center" vertical="center" wrapText="1"/>
    </xf>
    <xf numFmtId="0" fontId="2" fillId="3" borderId="14" xfId="2" applyFont="1" applyFill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8" fillId="0" borderId="10" xfId="2" applyFont="1" applyBorder="1" applyAlignment="1">
      <alignment vertical="center"/>
    </xf>
    <xf numFmtId="0" fontId="5" fillId="0" borderId="38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38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38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0" fontId="3" fillId="0" borderId="14" xfId="2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/>
    </xf>
    <xf numFmtId="0" fontId="12" fillId="0" borderId="26" xfId="2" applyFont="1" applyBorder="1" applyAlignment="1">
      <alignment horizontal="center" vertical="center"/>
    </xf>
    <xf numFmtId="0" fontId="5" fillId="0" borderId="87" xfId="2" applyFont="1" applyBorder="1" applyAlignment="1">
      <alignment horizontal="center" vertical="center"/>
    </xf>
    <xf numFmtId="0" fontId="5" fillId="0" borderId="22" xfId="2" applyFont="1" applyBorder="1" applyAlignment="1">
      <alignment horizontal="center" vertical="center"/>
    </xf>
    <xf numFmtId="0" fontId="5" fillId="0" borderId="101" xfId="2" applyFont="1" applyBorder="1" applyAlignment="1">
      <alignment horizontal="center" vertical="center"/>
    </xf>
    <xf numFmtId="0" fontId="5" fillId="0" borderId="7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6" xfId="2" applyFont="1" applyBorder="1" applyAlignment="1">
      <alignment horizontal="center" vertical="center" wrapText="1"/>
    </xf>
    <xf numFmtId="0" fontId="13" fillId="2" borderId="102" xfId="2" applyFont="1" applyFill="1" applyBorder="1" applyAlignment="1">
      <alignment horizontal="center" vertical="center" wrapText="1"/>
    </xf>
    <xf numFmtId="0" fontId="13" fillId="2" borderId="31" xfId="2" applyFont="1" applyFill="1" applyBorder="1" applyAlignment="1">
      <alignment horizontal="center" vertical="center" wrapText="1"/>
    </xf>
    <xf numFmtId="0" fontId="13" fillId="2" borderId="26" xfId="2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0" fillId="0" borderId="100" xfId="0" applyFont="1" applyBorder="1" applyAlignment="1">
      <alignment horizontal="center" vertical="center"/>
    </xf>
    <xf numFmtId="0" fontId="20" fillId="0" borderId="83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86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64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99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20" fillId="0" borderId="96" xfId="0" applyFont="1" applyBorder="1" applyAlignment="1">
      <alignment horizontal="center" vertical="center"/>
    </xf>
    <xf numFmtId="0" fontId="20" fillId="0" borderId="97" xfId="0" applyFont="1" applyBorder="1" applyAlignment="1">
      <alignment horizontal="center" vertical="center"/>
    </xf>
    <xf numFmtId="0" fontId="20" fillId="0" borderId="98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99" xfId="0" applyFont="1" applyBorder="1" applyAlignment="1">
      <alignment horizontal="center" vertical="center"/>
    </xf>
    <xf numFmtId="0" fontId="21" fillId="0" borderId="63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62" xfId="0" applyFont="1" applyBorder="1" applyAlignment="1">
      <alignment horizontal="center" vertical="center"/>
    </xf>
    <xf numFmtId="0" fontId="20" fillId="0" borderId="66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101" xfId="0" applyFont="1" applyBorder="1" applyAlignment="1">
      <alignment horizontal="center" vertical="center"/>
    </xf>
    <xf numFmtId="0" fontId="21" fillId="0" borderId="87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5" fillId="0" borderId="22" xfId="2" applyFont="1" applyBorder="1" applyAlignment="1">
      <alignment horizontal="left" vertical="center"/>
    </xf>
    <xf numFmtId="0" fontId="5" fillId="0" borderId="23" xfId="2" applyFont="1" applyBorder="1" applyAlignment="1">
      <alignment horizontal="left" vertical="center"/>
    </xf>
    <xf numFmtId="0" fontId="5" fillId="2" borderId="50" xfId="2" applyFont="1" applyFill="1" applyBorder="1" applyAlignment="1">
      <alignment horizontal="center" vertical="center"/>
    </xf>
    <xf numFmtId="0" fontId="5" fillId="2" borderId="22" xfId="2" applyFont="1" applyFill="1" applyBorder="1" applyAlignment="1">
      <alignment horizontal="center" vertical="center"/>
    </xf>
    <xf numFmtId="0" fontId="5" fillId="2" borderId="101" xfId="2" applyFont="1" applyFill="1" applyBorder="1" applyAlignment="1">
      <alignment horizontal="center" vertical="center"/>
    </xf>
    <xf numFmtId="0" fontId="5" fillId="2" borderId="87" xfId="2" applyFont="1" applyFill="1" applyBorder="1" applyAlignment="1">
      <alignment horizontal="center" vertical="center"/>
    </xf>
    <xf numFmtId="0" fontId="2" fillId="2" borderId="103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86" xfId="2" applyFont="1" applyFill="1" applyBorder="1" applyAlignment="1">
      <alignment horizontal="center" vertical="center" wrapText="1"/>
    </xf>
    <xf numFmtId="0" fontId="2" fillId="2" borderId="70" xfId="2" applyFont="1" applyFill="1" applyBorder="1" applyAlignment="1">
      <alignment horizontal="center" vertical="center"/>
    </xf>
    <xf numFmtId="0" fontId="5" fillId="0" borderId="23" xfId="2" applyFont="1" applyBorder="1" applyAlignment="1">
      <alignment horizontal="center" vertical="center"/>
    </xf>
    <xf numFmtId="0" fontId="7" fillId="0" borderId="87" xfId="2" applyFont="1" applyBorder="1" applyAlignment="1">
      <alignment horizontal="center" vertical="center"/>
    </xf>
    <xf numFmtId="0" fontId="7" fillId="0" borderId="22" xfId="2" applyFont="1" applyBorder="1" applyAlignment="1">
      <alignment horizontal="center" vertical="center"/>
    </xf>
    <xf numFmtId="0" fontId="7" fillId="0" borderId="23" xfId="2" applyFont="1" applyBorder="1" applyAlignment="1">
      <alignment horizontal="center" vertical="center"/>
    </xf>
    <xf numFmtId="0" fontId="12" fillId="0" borderId="87" xfId="2" applyFont="1" applyBorder="1" applyAlignment="1">
      <alignment horizontal="center" vertical="center"/>
    </xf>
    <xf numFmtId="0" fontId="12" fillId="0" borderId="22" xfId="2" applyFont="1" applyBorder="1" applyAlignment="1">
      <alignment horizontal="center" vertical="center"/>
    </xf>
    <xf numFmtId="0" fontId="12" fillId="0" borderId="23" xfId="2" applyFont="1" applyBorder="1" applyAlignment="1">
      <alignment horizontal="center" vertical="center"/>
    </xf>
    <xf numFmtId="0" fontId="5" fillId="0" borderId="4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4" fontId="10" fillId="2" borderId="53" xfId="2" applyNumberFormat="1" applyFont="1" applyFill="1" applyBorder="1" applyAlignment="1">
      <alignment horizontal="center" vertical="center"/>
    </xf>
    <xf numFmtId="0" fontId="2" fillId="2" borderId="102" xfId="2" applyFont="1" applyFill="1" applyBorder="1" applyAlignment="1">
      <alignment horizontal="center" vertical="center"/>
    </xf>
    <xf numFmtId="0" fontId="8" fillId="0" borderId="87" xfId="2" applyFont="1" applyBorder="1" applyAlignment="1">
      <alignment horizontal="center" vertical="center" wrapText="1"/>
    </xf>
    <xf numFmtId="0" fontId="8" fillId="0" borderId="22" xfId="2" applyFont="1" applyBorder="1" applyAlignment="1">
      <alignment horizontal="center" vertical="center" wrapText="1"/>
    </xf>
    <xf numFmtId="0" fontId="8" fillId="0" borderId="101" xfId="2" applyFont="1" applyBorder="1" applyAlignment="1">
      <alignment horizontal="center" vertical="center" wrapText="1"/>
    </xf>
    <xf numFmtId="0" fontId="5" fillId="0" borderId="87" xfId="2" applyFont="1" applyBorder="1" applyAlignment="1">
      <alignment horizontal="center" vertical="center" wrapText="1"/>
    </xf>
    <xf numFmtId="0" fontId="5" fillId="0" borderId="23" xfId="2" applyFont="1" applyBorder="1" applyAlignment="1">
      <alignment horizontal="center" vertical="center" wrapText="1"/>
    </xf>
    <xf numFmtId="0" fontId="2" fillId="2" borderId="100" xfId="2" quotePrefix="1" applyFont="1" applyFill="1" applyBorder="1" applyAlignment="1">
      <alignment horizontal="center" vertical="center"/>
    </xf>
    <xf numFmtId="0" fontId="2" fillId="2" borderId="45" xfId="2" quotePrefix="1" applyFont="1" applyFill="1" applyBorder="1" applyAlignment="1">
      <alignment horizontal="center" vertical="center"/>
    </xf>
    <xf numFmtId="0" fontId="2" fillId="2" borderId="6" xfId="2" quotePrefix="1" applyFont="1" applyFill="1" applyBorder="1" applyAlignment="1">
      <alignment horizontal="center" vertical="center"/>
    </xf>
    <xf numFmtId="0" fontId="2" fillId="2" borderId="86" xfId="2" quotePrefix="1" applyFont="1" applyFill="1" applyBorder="1" applyAlignment="1">
      <alignment horizontal="center" vertical="center"/>
    </xf>
    <xf numFmtId="0" fontId="2" fillId="2" borderId="21" xfId="2" quotePrefix="1" applyFont="1" applyFill="1" applyBorder="1" applyAlignment="1">
      <alignment horizontal="center" vertical="center" wrapText="1"/>
    </xf>
    <xf numFmtId="0" fontId="2" fillId="2" borderId="18" xfId="2" quotePrefix="1" applyFont="1" applyFill="1" applyBorder="1" applyAlignment="1">
      <alignment horizontal="center" vertical="center" wrapText="1"/>
    </xf>
    <xf numFmtId="0" fontId="2" fillId="2" borderId="1" xfId="2" quotePrefix="1" applyFont="1" applyFill="1" applyBorder="1" applyAlignment="1">
      <alignment horizontal="center" vertical="center" wrapText="1"/>
    </xf>
    <xf numFmtId="0" fontId="5" fillId="0" borderId="88" xfId="2" applyFont="1" applyBorder="1" applyAlignment="1">
      <alignment horizontal="center" vertical="center" wrapText="1"/>
    </xf>
    <xf numFmtId="0" fontId="5" fillId="0" borderId="32" xfId="2" applyFont="1" applyBorder="1" applyAlignment="1">
      <alignment horizontal="center" vertical="center" wrapText="1"/>
    </xf>
    <xf numFmtId="0" fontId="14" fillId="0" borderId="45" xfId="2" applyFont="1" applyBorder="1" applyAlignment="1">
      <alignment horizontal="center" wrapText="1"/>
    </xf>
    <xf numFmtId="0" fontId="14" fillId="0" borderId="6" xfId="2" applyFont="1" applyBorder="1" applyAlignment="1">
      <alignment horizontal="center" wrapText="1"/>
    </xf>
    <xf numFmtId="0" fontId="14" fillId="0" borderId="46" xfId="2" applyFont="1" applyBorder="1" applyAlignment="1">
      <alignment horizontal="center" wrapText="1"/>
    </xf>
    <xf numFmtId="0" fontId="8" fillId="0" borderId="0" xfId="2" applyFont="1" applyAlignment="1">
      <alignment vertical="center"/>
    </xf>
    <xf numFmtId="0" fontId="5" fillId="0" borderId="21" xfId="2" applyFont="1" applyBorder="1" applyAlignment="1">
      <alignment horizontal="center" vertical="center"/>
    </xf>
    <xf numFmtId="0" fontId="5" fillId="2" borderId="21" xfId="2" applyFont="1" applyFill="1" applyBorder="1" applyAlignment="1">
      <alignment horizontal="center" vertical="center"/>
    </xf>
    <xf numFmtId="0" fontId="12" fillId="0" borderId="30" xfId="2" applyFont="1" applyBorder="1" applyAlignment="1">
      <alignment horizontal="left" vertical="center" wrapText="1"/>
    </xf>
    <xf numFmtId="0" fontId="1" fillId="0" borderId="4" xfId="2" applyBorder="1" applyAlignment="1">
      <alignment horizontal="left" vertical="center" wrapText="1"/>
    </xf>
    <xf numFmtId="0" fontId="1" fillId="0" borderId="62" xfId="2" applyBorder="1" applyAlignment="1">
      <alignment horizontal="left" vertical="center" wrapText="1"/>
    </xf>
    <xf numFmtId="0" fontId="5" fillId="0" borderId="21" xfId="2" applyFont="1" applyBorder="1" applyAlignment="1">
      <alignment horizontal="center" vertical="center" wrapText="1"/>
    </xf>
    <xf numFmtId="0" fontId="5" fillId="0" borderId="53" xfId="2" applyFont="1" applyBorder="1" applyAlignment="1">
      <alignment horizontal="center" vertical="center" wrapText="1"/>
    </xf>
    <xf numFmtId="0" fontId="2" fillId="2" borderId="28" xfId="2" applyFont="1" applyFill="1" applyBorder="1" applyAlignment="1">
      <alignment horizontal="center" vertical="center"/>
    </xf>
    <xf numFmtId="0" fontId="2" fillId="2" borderId="28" xfId="2" quotePrefix="1" applyFont="1" applyFill="1" applyBorder="1" applyAlignment="1">
      <alignment horizontal="center" vertical="center"/>
    </xf>
    <xf numFmtId="4" fontId="10" fillId="2" borderId="51" xfId="2" applyNumberFormat="1" applyFont="1" applyFill="1" applyBorder="1" applyAlignment="1">
      <alignment horizontal="center" vertical="center"/>
    </xf>
    <xf numFmtId="0" fontId="2" fillId="0" borderId="70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0" fontId="5" fillId="3" borderId="27" xfId="2" applyFont="1" applyFill="1" applyBorder="1" applyAlignment="1">
      <alignment horizontal="center" vertical="center" wrapText="1"/>
    </xf>
    <xf numFmtId="0" fontId="5" fillId="3" borderId="28" xfId="2" applyFont="1" applyFill="1" applyBorder="1" applyAlignment="1">
      <alignment horizontal="center" vertical="center" wrapText="1"/>
    </xf>
    <xf numFmtId="0" fontId="5" fillId="3" borderId="29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16" fillId="0" borderId="28" xfId="2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22" fillId="0" borderId="28" xfId="2" applyFont="1" applyBorder="1" applyAlignment="1">
      <alignment horizontal="center" vertical="center"/>
    </xf>
    <xf numFmtId="0" fontId="22" fillId="0" borderId="1" xfId="2" applyFont="1" applyBorder="1" applyAlignment="1">
      <alignment horizontal="center" vertical="center"/>
    </xf>
    <xf numFmtId="0" fontId="16" fillId="0" borderId="28" xfId="2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166" fontId="8" fillId="0" borderId="15" xfId="2" applyNumberFormat="1" applyFont="1" applyBorder="1" applyAlignment="1">
      <alignment horizontal="center" vertical="center"/>
    </xf>
    <xf numFmtId="166" fontId="8" fillId="0" borderId="18" xfId="2" applyNumberFormat="1" applyFont="1" applyBorder="1" applyAlignment="1">
      <alignment horizontal="center" vertical="center"/>
    </xf>
    <xf numFmtId="4" fontId="8" fillId="0" borderId="15" xfId="2" applyNumberFormat="1" applyFont="1" applyBorder="1" applyAlignment="1">
      <alignment horizontal="center" vertical="center"/>
    </xf>
    <xf numFmtId="4" fontId="8" fillId="0" borderId="18" xfId="2" applyNumberFormat="1" applyFont="1" applyBorder="1" applyAlignment="1">
      <alignment horizontal="center" vertical="center"/>
    </xf>
    <xf numFmtId="2" fontId="8" fillId="0" borderId="15" xfId="2" applyNumberFormat="1" applyFont="1" applyBorder="1" applyAlignment="1">
      <alignment horizontal="center" vertical="center"/>
    </xf>
    <xf numFmtId="2" fontId="8" fillId="0" borderId="18" xfId="2" applyNumberFormat="1" applyFont="1" applyBorder="1" applyAlignment="1">
      <alignment horizontal="center" vertical="center"/>
    </xf>
    <xf numFmtId="3" fontId="8" fillId="0" borderId="15" xfId="2" applyNumberFormat="1" applyFont="1" applyBorder="1" applyAlignment="1">
      <alignment horizontal="center" vertical="center"/>
    </xf>
    <xf numFmtId="3" fontId="8" fillId="0" borderId="18" xfId="2" applyNumberFormat="1" applyFont="1" applyBorder="1" applyAlignment="1">
      <alignment horizontal="center" vertical="center"/>
    </xf>
    <xf numFmtId="4" fontId="8" fillId="3" borderId="52" xfId="2" applyNumberFormat="1" applyFont="1" applyFill="1" applyBorder="1" applyAlignment="1">
      <alignment horizontal="center" vertical="center"/>
    </xf>
    <xf numFmtId="4" fontId="8" fillId="3" borderId="24" xfId="2" applyNumberFormat="1" applyFont="1" applyFill="1" applyBorder="1" applyAlignment="1">
      <alignment horizontal="center" vertical="center"/>
    </xf>
    <xf numFmtId="0" fontId="2" fillId="5" borderId="29" xfId="2" applyFont="1" applyFill="1" applyBorder="1" applyAlignment="1">
      <alignment horizontal="center" vertical="center"/>
    </xf>
    <xf numFmtId="0" fontId="2" fillId="5" borderId="1" xfId="2" applyFont="1" applyFill="1" applyBorder="1" applyAlignment="1">
      <alignment horizontal="center" vertical="center"/>
    </xf>
    <xf numFmtId="0" fontId="8" fillId="5" borderId="1" xfId="2" applyFont="1" applyFill="1" applyBorder="1" applyAlignment="1">
      <alignment horizontal="center" vertical="center"/>
    </xf>
    <xf numFmtId="0" fontId="1" fillId="5" borderId="1" xfId="2" applyFill="1" applyBorder="1" applyAlignment="1">
      <alignment horizontal="center" vertical="center"/>
    </xf>
    <xf numFmtId="12" fontId="8" fillId="0" borderId="69" xfId="2" applyNumberFormat="1" applyFont="1" applyBorder="1" applyAlignment="1">
      <alignment horizontal="center" vertical="center"/>
    </xf>
    <xf numFmtId="12" fontId="8" fillId="0" borderId="66" xfId="2" applyNumberFormat="1" applyFont="1" applyBorder="1" applyAlignment="1">
      <alignment horizontal="center" vertical="center"/>
    </xf>
    <xf numFmtId="12" fontId="8" fillId="0" borderId="67" xfId="2" applyNumberFormat="1" applyFont="1" applyBorder="1" applyAlignment="1">
      <alignment horizontal="center" vertical="center"/>
    </xf>
    <xf numFmtId="12" fontId="8" fillId="0" borderId="61" xfId="2" applyNumberFormat="1" applyFont="1" applyBorder="1" applyAlignment="1">
      <alignment horizontal="center" vertical="center"/>
    </xf>
    <xf numFmtId="12" fontId="8" fillId="0" borderId="8" xfId="2" applyNumberFormat="1" applyFont="1" applyBorder="1" applyAlignment="1">
      <alignment horizontal="center" vertical="center"/>
    </xf>
    <xf numFmtId="12" fontId="8" fillId="0" borderId="19" xfId="2" applyNumberFormat="1" applyFont="1" applyBorder="1" applyAlignment="1">
      <alignment horizontal="center" vertical="center"/>
    </xf>
    <xf numFmtId="0" fontId="8" fillId="0" borderId="69" xfId="2" applyFont="1" applyBorder="1" applyAlignment="1">
      <alignment horizontal="center" vertical="center"/>
    </xf>
    <xf numFmtId="0" fontId="8" fillId="0" borderId="66" xfId="2" applyFont="1" applyBorder="1" applyAlignment="1">
      <alignment horizontal="center" vertical="center"/>
    </xf>
    <xf numFmtId="0" fontId="8" fillId="0" borderId="67" xfId="2" applyFont="1" applyBorder="1" applyAlignment="1">
      <alignment horizontal="center" vertical="center"/>
    </xf>
    <xf numFmtId="0" fontId="8" fillId="0" borderId="61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1" fillId="0" borderId="69" xfId="2" applyBorder="1" applyAlignment="1">
      <alignment horizontal="center" vertical="center"/>
    </xf>
    <xf numFmtId="0" fontId="1" fillId="0" borderId="66" xfId="2" applyBorder="1" applyAlignment="1">
      <alignment horizontal="center" vertical="center"/>
    </xf>
    <xf numFmtId="0" fontId="1" fillId="0" borderId="67" xfId="2" applyBorder="1" applyAlignment="1">
      <alignment horizontal="center" vertical="center"/>
    </xf>
    <xf numFmtId="0" fontId="1" fillId="0" borderId="61" xfId="2" applyBorder="1" applyAlignment="1">
      <alignment horizontal="center" vertical="center"/>
    </xf>
    <xf numFmtId="0" fontId="1" fillId="0" borderId="19" xfId="2" applyBorder="1" applyAlignment="1">
      <alignment horizontal="center" vertical="center"/>
    </xf>
    <xf numFmtId="2" fontId="1" fillId="0" borderId="11" xfId="2" applyNumberFormat="1" applyBorder="1" applyAlignment="1">
      <alignment horizontal="center" vertical="center"/>
    </xf>
    <xf numFmtId="165" fontId="1" fillId="0" borderId="11" xfId="1" applyFont="1" applyBorder="1" applyAlignment="1">
      <alignment horizontal="center" vertical="center"/>
    </xf>
    <xf numFmtId="2" fontId="8" fillId="0" borderId="15" xfId="0" applyNumberFormat="1" applyFont="1" applyBorder="1" applyAlignment="1">
      <alignment horizontal="center" vertical="center"/>
    </xf>
    <xf numFmtId="2" fontId="8" fillId="0" borderId="18" xfId="0" applyNumberFormat="1" applyFont="1" applyBorder="1" applyAlignment="1">
      <alignment horizontal="center" vertical="center"/>
    </xf>
    <xf numFmtId="0" fontId="1" fillId="0" borderId="11" xfId="2" applyBorder="1" applyAlignment="1">
      <alignment horizontal="center" vertical="center"/>
    </xf>
    <xf numFmtId="0" fontId="1" fillId="0" borderId="29" xfId="2" applyBorder="1" applyAlignment="1">
      <alignment horizontal="center" vertical="center"/>
    </xf>
    <xf numFmtId="0" fontId="8" fillId="0" borderId="36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5" fillId="0" borderId="63" xfId="2" applyFont="1" applyBorder="1" applyAlignment="1">
      <alignment horizontal="center" vertical="center"/>
    </xf>
    <xf numFmtId="0" fontId="8" fillId="0" borderId="64" xfId="2" applyFont="1" applyBorder="1" applyAlignment="1">
      <alignment vertical="center"/>
    </xf>
    <xf numFmtId="0" fontId="1" fillId="0" borderId="18" xfId="2" applyBorder="1" applyAlignment="1">
      <alignment vertical="center"/>
    </xf>
    <xf numFmtId="0" fontId="1" fillId="0" borderId="0" xfId="2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1" xfId="0" applyBorder="1" applyAlignment="1">
      <alignment horizontal="center"/>
    </xf>
    <xf numFmtId="0" fontId="19" fillId="0" borderId="36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20" fillId="0" borderId="83" xfId="0" applyFont="1" applyBorder="1" applyAlignment="1">
      <alignment horizontal="center"/>
    </xf>
    <xf numFmtId="0" fontId="20" fillId="0" borderId="64" xfId="0" applyFont="1" applyBorder="1" applyAlignment="1">
      <alignment horizontal="center"/>
    </xf>
    <xf numFmtId="0" fontId="20" fillId="0" borderId="27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19" fillId="0" borderId="37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</cellXfs>
  <cellStyles count="21">
    <cellStyle name="Millares" xfId="1" builtinId="3"/>
    <cellStyle name="Millares 2" xfId="4" xr:uid="{00000000-0005-0000-0000-000002000000}"/>
    <cellStyle name="Millares 2 2" xfId="7" xr:uid="{54967271-4573-404B-9D0C-EAAF6D51A673}"/>
    <cellStyle name="Millares 2 2 2" xfId="9" xr:uid="{D01AD473-321E-4566-B97C-FB4BDD880B85}"/>
    <cellStyle name="Millares 2 2 2 2" xfId="15" xr:uid="{D4E0C495-031F-4928-AD3F-C184C635B005}"/>
    <cellStyle name="Millares 4" xfId="3" xr:uid="{00000000-0005-0000-0000-000003000000}"/>
    <cellStyle name="Moneda [0] 2" xfId="13" xr:uid="{621D6FBA-E6A0-4512-9A67-447EBFC9FD1D}"/>
    <cellStyle name="Moneda 2 2" xfId="10" xr:uid="{D5167E90-B7ED-4709-9A2D-67AD80836FCF}"/>
    <cellStyle name="Moneda 2 2 2" xfId="16" xr:uid="{5F93A5D8-E736-4F43-BBF1-18BDC47C1CFA}"/>
    <cellStyle name="Moneda 2 3" xfId="20" xr:uid="{21D4ADDC-2FCD-4213-991C-7F265404BD35}"/>
    <cellStyle name="Moneda 23" xfId="18" xr:uid="{C913F900-86A5-4633-8F80-660D65DB1317}"/>
    <cellStyle name="Moneda 5" xfId="12" xr:uid="{DDBF6ECA-3A70-4493-8573-60279F7D30D2}"/>
    <cellStyle name="Normal" xfId="0" builtinId="0"/>
    <cellStyle name="Normal 11" xfId="19" xr:uid="{891FF46F-6EBE-4FF8-BAA1-C4E9DDACD839}"/>
    <cellStyle name="Normal 2" xfId="2" xr:uid="{00000000-0005-0000-0000-000009000000}"/>
    <cellStyle name="Normal 2 10" xfId="8" xr:uid="{6771536C-88A0-474D-9FB5-0EE8E5D43A9C}"/>
    <cellStyle name="Normal 2 2" xfId="6" xr:uid="{6F42FDAF-B640-44F5-B81C-C3D6BB8E5B22}"/>
    <cellStyle name="Normal 2 2 2 2" xfId="14" xr:uid="{2F9A279E-89F7-45B9-A76C-BE2E7AFF523D}"/>
    <cellStyle name="Normal 4 3" xfId="11" xr:uid="{1931F205-A79D-4BD4-B1CA-C40A5731F177}"/>
    <cellStyle name="Porcentaje" xfId="5" builtinId="5"/>
    <cellStyle name="Porcentaje 2 2" xfId="17" xr:uid="{AA76504B-096C-4398-9F3C-22B197456F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png"/><Relationship Id="rId13" Type="http://schemas.openxmlformats.org/officeDocument/2006/relationships/image" Target="../media/image31.png"/><Relationship Id="rId18" Type="http://schemas.openxmlformats.org/officeDocument/2006/relationships/image" Target="../media/image36.png"/><Relationship Id="rId3" Type="http://schemas.openxmlformats.org/officeDocument/2006/relationships/image" Target="../media/image21.png"/><Relationship Id="rId21" Type="http://schemas.openxmlformats.org/officeDocument/2006/relationships/image" Target="../media/image39.png"/><Relationship Id="rId7" Type="http://schemas.openxmlformats.org/officeDocument/2006/relationships/image" Target="../media/image25.png"/><Relationship Id="rId12" Type="http://schemas.openxmlformats.org/officeDocument/2006/relationships/image" Target="../media/image30.png"/><Relationship Id="rId17" Type="http://schemas.openxmlformats.org/officeDocument/2006/relationships/image" Target="../media/image35.png"/><Relationship Id="rId2" Type="http://schemas.openxmlformats.org/officeDocument/2006/relationships/image" Target="../media/image20.png"/><Relationship Id="rId16" Type="http://schemas.openxmlformats.org/officeDocument/2006/relationships/image" Target="../media/image34.png"/><Relationship Id="rId20" Type="http://schemas.openxmlformats.org/officeDocument/2006/relationships/image" Target="../media/image38.png"/><Relationship Id="rId1" Type="http://schemas.openxmlformats.org/officeDocument/2006/relationships/image" Target="../media/image19.jpeg"/><Relationship Id="rId6" Type="http://schemas.openxmlformats.org/officeDocument/2006/relationships/image" Target="../media/image24.png"/><Relationship Id="rId11" Type="http://schemas.openxmlformats.org/officeDocument/2006/relationships/image" Target="../media/image29.png"/><Relationship Id="rId5" Type="http://schemas.openxmlformats.org/officeDocument/2006/relationships/image" Target="../media/image23.png"/><Relationship Id="rId15" Type="http://schemas.openxmlformats.org/officeDocument/2006/relationships/image" Target="../media/image33.png"/><Relationship Id="rId10" Type="http://schemas.openxmlformats.org/officeDocument/2006/relationships/image" Target="../media/image28.png"/><Relationship Id="rId19" Type="http://schemas.openxmlformats.org/officeDocument/2006/relationships/image" Target="../media/image37.png"/><Relationship Id="rId4" Type="http://schemas.openxmlformats.org/officeDocument/2006/relationships/image" Target="../media/image22.png"/><Relationship Id="rId9" Type="http://schemas.openxmlformats.org/officeDocument/2006/relationships/image" Target="../media/image27.png"/><Relationship Id="rId14" Type="http://schemas.openxmlformats.org/officeDocument/2006/relationships/image" Target="../media/image32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4.png"/><Relationship Id="rId3" Type="http://schemas.openxmlformats.org/officeDocument/2006/relationships/image" Target="../media/image40.png"/><Relationship Id="rId7" Type="http://schemas.openxmlformats.org/officeDocument/2006/relationships/image" Target="../media/image43.png"/><Relationship Id="rId12" Type="http://schemas.openxmlformats.org/officeDocument/2006/relationships/image" Target="../media/image11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42.png"/><Relationship Id="rId11" Type="http://schemas.openxmlformats.org/officeDocument/2006/relationships/image" Target="../media/image47.png"/><Relationship Id="rId5" Type="http://schemas.openxmlformats.org/officeDocument/2006/relationships/image" Target="../media/image3.png"/><Relationship Id="rId10" Type="http://schemas.openxmlformats.org/officeDocument/2006/relationships/image" Target="../media/image46.jpeg"/><Relationship Id="rId4" Type="http://schemas.openxmlformats.org/officeDocument/2006/relationships/image" Target="../media/image41.png"/><Relationship Id="rId9" Type="http://schemas.openxmlformats.org/officeDocument/2006/relationships/image" Target="../media/image45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8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9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50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1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52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58.png"/><Relationship Id="rId3" Type="http://schemas.openxmlformats.org/officeDocument/2006/relationships/image" Target="../media/image53.png"/><Relationship Id="rId7" Type="http://schemas.openxmlformats.org/officeDocument/2006/relationships/image" Target="../media/image5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6.png"/><Relationship Id="rId5" Type="http://schemas.openxmlformats.org/officeDocument/2006/relationships/image" Target="../media/image55.png"/><Relationship Id="rId4" Type="http://schemas.openxmlformats.org/officeDocument/2006/relationships/image" Target="../media/image5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9.jp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9.jpg"/><Relationship Id="rId2" Type="http://schemas.openxmlformats.org/officeDocument/2006/relationships/image" Target="../media/image61.jpeg"/><Relationship Id="rId1" Type="http://schemas.openxmlformats.org/officeDocument/2006/relationships/image" Target="../media/image60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41</xdr:row>
      <xdr:rowOff>28575</xdr:rowOff>
    </xdr:from>
    <xdr:to>
      <xdr:col>17</xdr:col>
      <xdr:colOff>238125</xdr:colOff>
      <xdr:row>45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DBC5787-5EC6-41ED-9C3C-CA88BB4D7136}"/>
            </a:ext>
          </a:extLst>
        </xdr:cNvPr>
        <xdr:cNvSpPr>
          <a:spLocks noChangeShapeType="1"/>
        </xdr:cNvSpPr>
      </xdr:nvSpPr>
      <xdr:spPr bwMode="auto">
        <a:xfrm>
          <a:off x="4581525" y="10346055"/>
          <a:ext cx="0" cy="128968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85725</xdr:colOff>
      <xdr:row>0</xdr:row>
      <xdr:rowOff>209550</xdr:rowOff>
    </xdr:from>
    <xdr:to>
      <xdr:col>6</xdr:col>
      <xdr:colOff>26654</xdr:colOff>
      <xdr:row>1</xdr:row>
      <xdr:rowOff>558507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24334D2-CCED-486C-8800-AA557E797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645" y="209550"/>
          <a:ext cx="1015349" cy="1011897"/>
        </a:xfrm>
        <a:prstGeom prst="rect">
          <a:avLst/>
        </a:prstGeom>
      </xdr:spPr>
    </xdr:pic>
    <xdr:clientData/>
  </xdr:twoCellAnchor>
  <xdr:twoCellAnchor editAs="oneCell">
    <xdr:from>
      <xdr:col>37</xdr:col>
      <xdr:colOff>717672</xdr:colOff>
      <xdr:row>0</xdr:row>
      <xdr:rowOff>178219</xdr:rowOff>
    </xdr:from>
    <xdr:to>
      <xdr:col>39</xdr:col>
      <xdr:colOff>720074</xdr:colOff>
      <xdr:row>1</xdr:row>
      <xdr:rowOff>336863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DD34FED-FFF2-4248-92B1-2438954EB43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938372" y="178219"/>
          <a:ext cx="1724522" cy="821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5113</xdr:colOff>
      <xdr:row>14</xdr:row>
      <xdr:rowOff>95250</xdr:rowOff>
    </xdr:from>
    <xdr:ext cx="4223988" cy="1777414"/>
    <xdr:pic>
      <xdr:nvPicPr>
        <xdr:cNvPr id="5" name="Imagen 4">
          <a:extLst>
            <a:ext uri="{FF2B5EF4-FFF2-40B4-BE49-F238E27FC236}">
              <a16:creationId xmlns:a16="http://schemas.microsoft.com/office/drawing/2014/main" id="{D8CAAFD5-28C1-448E-9D9B-3C4241D3F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85373" y="4133850"/>
          <a:ext cx="4223988" cy="1777414"/>
        </a:xfrm>
        <a:prstGeom prst="rect">
          <a:avLst/>
        </a:prstGeom>
      </xdr:spPr>
    </xdr:pic>
    <xdr:clientData/>
  </xdr:oneCellAnchor>
  <xdr:oneCellAnchor>
    <xdr:from>
      <xdr:col>9</xdr:col>
      <xdr:colOff>28574</xdr:colOff>
      <xdr:row>25</xdr:row>
      <xdr:rowOff>17676</xdr:rowOff>
    </xdr:from>
    <xdr:ext cx="3682173" cy="2001624"/>
    <xdr:pic>
      <xdr:nvPicPr>
        <xdr:cNvPr id="6" name="Imagen 5">
          <a:extLst>
            <a:ext uri="{FF2B5EF4-FFF2-40B4-BE49-F238E27FC236}">
              <a16:creationId xmlns:a16="http://schemas.microsoft.com/office/drawing/2014/main" id="{67B1BDF7-FC3A-4DC3-8F45-CF7A750096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360294" y="6319416"/>
          <a:ext cx="3682173" cy="2001624"/>
        </a:xfrm>
        <a:prstGeom prst="rect">
          <a:avLst/>
        </a:prstGeom>
      </xdr:spPr>
    </xdr:pic>
    <xdr:clientData/>
  </xdr:oneCellAnchor>
  <xdr:twoCellAnchor>
    <xdr:from>
      <xdr:col>17</xdr:col>
      <xdr:colOff>238125</xdr:colOff>
      <xdr:row>87</xdr:row>
      <xdr:rowOff>28575</xdr:rowOff>
    </xdr:from>
    <xdr:to>
      <xdr:col>17</xdr:col>
      <xdr:colOff>238125</xdr:colOff>
      <xdr:row>91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E9D6C21-8A34-433A-8AEB-E57C2A7AD94D}"/>
            </a:ext>
          </a:extLst>
        </xdr:cNvPr>
        <xdr:cNvSpPr>
          <a:spLocks noChangeShapeType="1"/>
        </xdr:cNvSpPr>
      </xdr:nvSpPr>
      <xdr:spPr bwMode="auto">
        <a:xfrm>
          <a:off x="4581525" y="2098357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142875</xdr:colOff>
      <xdr:row>46</xdr:row>
      <xdr:rowOff>40005</xdr:rowOff>
    </xdr:from>
    <xdr:ext cx="1007729" cy="1015707"/>
    <xdr:pic>
      <xdr:nvPicPr>
        <xdr:cNvPr id="8" name="Imagen 7">
          <a:extLst>
            <a:ext uri="{FF2B5EF4-FFF2-40B4-BE49-F238E27FC236}">
              <a16:creationId xmlns:a16="http://schemas.microsoft.com/office/drawing/2014/main" id="{402478C0-833C-4ACE-8CB7-EC14B3DA1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95" y="11851005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717672</xdr:colOff>
      <xdr:row>46</xdr:row>
      <xdr:rowOff>178219</xdr:rowOff>
    </xdr:from>
    <xdr:ext cx="1726427" cy="825394"/>
    <xdr:pic>
      <xdr:nvPicPr>
        <xdr:cNvPr id="9" name="Imagen 8">
          <a:extLst>
            <a:ext uri="{FF2B5EF4-FFF2-40B4-BE49-F238E27FC236}">
              <a16:creationId xmlns:a16="http://schemas.microsoft.com/office/drawing/2014/main" id="{FFAD5521-1293-4565-84CC-3F539766148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938372" y="11981599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133</xdr:row>
      <xdr:rowOff>28575</xdr:rowOff>
    </xdr:from>
    <xdr:to>
      <xdr:col>17</xdr:col>
      <xdr:colOff>238125</xdr:colOff>
      <xdr:row>137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DF70376D-A550-43A2-9F15-2CC62E3A5311}"/>
            </a:ext>
          </a:extLst>
        </xdr:cNvPr>
        <xdr:cNvSpPr>
          <a:spLocks noChangeShapeType="1"/>
        </xdr:cNvSpPr>
      </xdr:nvSpPr>
      <xdr:spPr bwMode="auto">
        <a:xfrm>
          <a:off x="4581525" y="3271075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57150</xdr:colOff>
      <xdr:row>92</xdr:row>
      <xdr:rowOff>68580</xdr:rowOff>
    </xdr:from>
    <xdr:ext cx="1007729" cy="1015707"/>
    <xdr:pic>
      <xdr:nvPicPr>
        <xdr:cNvPr id="11" name="Imagen 10">
          <a:extLst>
            <a:ext uri="{FF2B5EF4-FFF2-40B4-BE49-F238E27FC236}">
              <a16:creationId xmlns:a16="http://schemas.microsoft.com/office/drawing/2014/main" id="{71C4B42D-BDF2-47CF-B738-A54037422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" y="2189988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717672</xdr:colOff>
      <xdr:row>92</xdr:row>
      <xdr:rowOff>178219</xdr:rowOff>
    </xdr:from>
    <xdr:ext cx="1726427" cy="825394"/>
    <xdr:pic>
      <xdr:nvPicPr>
        <xdr:cNvPr id="12" name="Imagen 11">
          <a:extLst>
            <a:ext uri="{FF2B5EF4-FFF2-40B4-BE49-F238E27FC236}">
              <a16:creationId xmlns:a16="http://schemas.microsoft.com/office/drawing/2014/main" id="{E3961BA6-921B-4C38-BBE9-3B504AE678F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938372" y="22001899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209550</xdr:colOff>
      <xdr:row>61</xdr:row>
      <xdr:rowOff>67394</xdr:rowOff>
    </xdr:from>
    <xdr:to>
      <xdr:col>31</xdr:col>
      <xdr:colOff>179899</xdr:colOff>
      <xdr:row>76</xdr:row>
      <xdr:rowOff>167967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4F0A654F-32EE-457E-8856-F592A8BE2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61010" y="15939854"/>
          <a:ext cx="7620829" cy="2973313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109</xdr:row>
      <xdr:rowOff>38100</xdr:rowOff>
    </xdr:from>
    <xdr:to>
      <xdr:col>32</xdr:col>
      <xdr:colOff>379924</xdr:colOff>
      <xdr:row>124</xdr:row>
      <xdr:rowOff>129148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605B5D49-89F2-4DF6-B28F-E737569C8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16305" y="28018740"/>
          <a:ext cx="7617019" cy="2971408"/>
        </a:xfrm>
        <a:prstGeom prst="rect">
          <a:avLst/>
        </a:prstGeom>
      </xdr:spPr>
    </xdr:pic>
    <xdr:clientData/>
  </xdr:twoCellAnchor>
  <xdr:twoCellAnchor>
    <xdr:from>
      <xdr:col>17</xdr:col>
      <xdr:colOff>238125</xdr:colOff>
      <xdr:row>138</xdr:row>
      <xdr:rowOff>0</xdr:rowOff>
    </xdr:from>
    <xdr:to>
      <xdr:col>17</xdr:col>
      <xdr:colOff>238125</xdr:colOff>
      <xdr:row>138</xdr:row>
      <xdr:rowOff>28575</xdr:rowOff>
    </xdr:to>
    <xdr:sp macro="" textlink="">
      <xdr:nvSpPr>
        <xdr:cNvPr id="44" name="Line 1">
          <a:extLst>
            <a:ext uri="{FF2B5EF4-FFF2-40B4-BE49-F238E27FC236}">
              <a16:creationId xmlns:a16="http://schemas.microsoft.com/office/drawing/2014/main" id="{6A3062B0-7E9A-4192-8CCA-24CD119E9E1B}"/>
            </a:ext>
          </a:extLst>
        </xdr:cNvPr>
        <xdr:cNvSpPr>
          <a:spLocks noChangeShapeType="1"/>
        </xdr:cNvSpPr>
      </xdr:nvSpPr>
      <xdr:spPr bwMode="auto">
        <a:xfrm>
          <a:off x="4581525" y="11458575"/>
          <a:ext cx="0" cy="1120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138</xdr:row>
      <xdr:rowOff>0</xdr:rowOff>
    </xdr:from>
    <xdr:to>
      <xdr:col>17</xdr:col>
      <xdr:colOff>238125</xdr:colOff>
      <xdr:row>138</xdr:row>
      <xdr:rowOff>28575</xdr:rowOff>
    </xdr:to>
    <xdr:sp macro="" textlink="">
      <xdr:nvSpPr>
        <xdr:cNvPr id="47" name="Line 1">
          <a:extLst>
            <a:ext uri="{FF2B5EF4-FFF2-40B4-BE49-F238E27FC236}">
              <a16:creationId xmlns:a16="http://schemas.microsoft.com/office/drawing/2014/main" id="{8D8F187E-752F-4181-9AB1-FE779749C5BD}"/>
            </a:ext>
          </a:extLst>
        </xdr:cNvPr>
        <xdr:cNvSpPr>
          <a:spLocks noChangeShapeType="1"/>
        </xdr:cNvSpPr>
      </xdr:nvSpPr>
      <xdr:spPr bwMode="auto">
        <a:xfrm>
          <a:off x="4581525" y="11458575"/>
          <a:ext cx="0" cy="1120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180</xdr:row>
      <xdr:rowOff>28575</xdr:rowOff>
    </xdr:from>
    <xdr:to>
      <xdr:col>17</xdr:col>
      <xdr:colOff>238125</xdr:colOff>
      <xdr:row>184</xdr:row>
      <xdr:rowOff>0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5420EB86-CA2E-43A6-9463-7E09709900F5}"/>
            </a:ext>
          </a:extLst>
        </xdr:cNvPr>
        <xdr:cNvSpPr>
          <a:spLocks noChangeShapeType="1"/>
        </xdr:cNvSpPr>
      </xdr:nvSpPr>
      <xdr:spPr bwMode="auto">
        <a:xfrm>
          <a:off x="4581525" y="4279201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57150</xdr:colOff>
      <xdr:row>139</xdr:row>
      <xdr:rowOff>68580</xdr:rowOff>
    </xdr:from>
    <xdr:ext cx="1007729" cy="1015707"/>
    <xdr:pic>
      <xdr:nvPicPr>
        <xdr:cNvPr id="14" name="Imagen 13">
          <a:extLst>
            <a:ext uri="{FF2B5EF4-FFF2-40B4-BE49-F238E27FC236}">
              <a16:creationId xmlns:a16="http://schemas.microsoft.com/office/drawing/2014/main" id="{5CD27EC2-5011-4617-8FE1-7C798F502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" y="3362706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717672</xdr:colOff>
      <xdr:row>139</xdr:row>
      <xdr:rowOff>178219</xdr:rowOff>
    </xdr:from>
    <xdr:ext cx="1726427" cy="825394"/>
    <xdr:pic>
      <xdr:nvPicPr>
        <xdr:cNvPr id="15" name="Imagen 14">
          <a:extLst>
            <a:ext uri="{FF2B5EF4-FFF2-40B4-BE49-F238E27FC236}">
              <a16:creationId xmlns:a16="http://schemas.microsoft.com/office/drawing/2014/main" id="{4A566AB8-4BBC-4B57-9FD8-8C53D2B1EB7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938372" y="33729079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114300</xdr:colOff>
      <xdr:row>151</xdr:row>
      <xdr:rowOff>161925</xdr:rowOff>
    </xdr:from>
    <xdr:ext cx="2705100" cy="4362450"/>
    <xdr:pic>
      <xdr:nvPicPr>
        <xdr:cNvPr id="16" name="Imagen 15">
          <a:extLst>
            <a:ext uri="{FF2B5EF4-FFF2-40B4-BE49-F238E27FC236}">
              <a16:creationId xmlns:a16="http://schemas.microsoft.com/office/drawing/2014/main" id="{747A2A31-9991-4866-87A9-7757CD19F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48940" y="37263705"/>
          <a:ext cx="2705100" cy="4362450"/>
        </a:xfrm>
        <a:prstGeom prst="rect">
          <a:avLst/>
        </a:prstGeom>
      </xdr:spPr>
    </xdr:pic>
    <xdr:clientData/>
  </xdr:oneCellAnchor>
  <xdr:twoCellAnchor>
    <xdr:from>
      <xdr:col>17</xdr:col>
      <xdr:colOff>238125</xdr:colOff>
      <xdr:row>226</xdr:row>
      <xdr:rowOff>28575</xdr:rowOff>
    </xdr:from>
    <xdr:to>
      <xdr:col>17</xdr:col>
      <xdr:colOff>238125</xdr:colOff>
      <xdr:row>230</xdr:row>
      <xdr:rowOff>0</xdr:rowOff>
    </xdr:to>
    <xdr:sp macro="" textlink="">
      <xdr:nvSpPr>
        <xdr:cNvPr id="17" name="Line 1">
          <a:extLst>
            <a:ext uri="{FF2B5EF4-FFF2-40B4-BE49-F238E27FC236}">
              <a16:creationId xmlns:a16="http://schemas.microsoft.com/office/drawing/2014/main" id="{5F159045-5209-4829-8897-B39C453A877A}"/>
            </a:ext>
          </a:extLst>
        </xdr:cNvPr>
        <xdr:cNvSpPr>
          <a:spLocks noChangeShapeType="1"/>
        </xdr:cNvSpPr>
      </xdr:nvSpPr>
      <xdr:spPr bwMode="auto">
        <a:xfrm>
          <a:off x="4581525" y="5269039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219075</xdr:colOff>
      <xdr:row>185</xdr:row>
      <xdr:rowOff>59056</xdr:rowOff>
    </xdr:from>
    <xdr:ext cx="885825" cy="892838"/>
    <xdr:pic>
      <xdr:nvPicPr>
        <xdr:cNvPr id="18" name="Imagen 17">
          <a:extLst>
            <a:ext uri="{FF2B5EF4-FFF2-40B4-BE49-F238E27FC236}">
              <a16:creationId xmlns:a16="http://schemas.microsoft.com/office/drawing/2014/main" id="{66CE5D1E-4A42-4BFF-90B2-9608BE351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" y="43698796"/>
          <a:ext cx="885825" cy="892838"/>
        </a:xfrm>
        <a:prstGeom prst="rect">
          <a:avLst/>
        </a:prstGeom>
      </xdr:spPr>
    </xdr:pic>
    <xdr:clientData/>
  </xdr:oneCellAnchor>
  <xdr:oneCellAnchor>
    <xdr:from>
      <xdr:col>37</xdr:col>
      <xdr:colOff>784347</xdr:colOff>
      <xdr:row>185</xdr:row>
      <xdr:rowOff>94399</xdr:rowOff>
    </xdr:from>
    <xdr:ext cx="1726427" cy="825394"/>
    <xdr:pic>
      <xdr:nvPicPr>
        <xdr:cNvPr id="19" name="Imagen 18">
          <a:extLst>
            <a:ext uri="{FF2B5EF4-FFF2-40B4-BE49-F238E27FC236}">
              <a16:creationId xmlns:a16="http://schemas.microsoft.com/office/drawing/2014/main" id="{384CB71C-0524-4A55-89D8-9412C145E18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4005047" y="43734139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28575</xdr:colOff>
      <xdr:row>202</xdr:row>
      <xdr:rowOff>57149</xdr:rowOff>
    </xdr:from>
    <xdr:ext cx="4112818" cy="2581275"/>
    <xdr:pic>
      <xdr:nvPicPr>
        <xdr:cNvPr id="20" name="Imagen 19">
          <a:extLst>
            <a:ext uri="{FF2B5EF4-FFF2-40B4-BE49-F238E27FC236}">
              <a16:creationId xmlns:a16="http://schemas.microsoft.com/office/drawing/2014/main" id="{DAF82DCD-3B7C-44B9-8672-FE1DB81D7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08835" y="48017429"/>
          <a:ext cx="4112818" cy="2581275"/>
        </a:xfrm>
        <a:prstGeom prst="rect">
          <a:avLst/>
        </a:prstGeom>
      </xdr:spPr>
    </xdr:pic>
    <xdr:clientData/>
  </xdr:oneCellAnchor>
  <xdr:twoCellAnchor>
    <xdr:from>
      <xdr:col>17</xdr:col>
      <xdr:colOff>238125</xdr:colOff>
      <xdr:row>272</xdr:row>
      <xdr:rowOff>28575</xdr:rowOff>
    </xdr:from>
    <xdr:to>
      <xdr:col>17</xdr:col>
      <xdr:colOff>238125</xdr:colOff>
      <xdr:row>276</xdr:row>
      <xdr:rowOff>0</xdr:rowOff>
    </xdr:to>
    <xdr:sp macro="" textlink="">
      <xdr:nvSpPr>
        <xdr:cNvPr id="21" name="Line 1">
          <a:extLst>
            <a:ext uri="{FF2B5EF4-FFF2-40B4-BE49-F238E27FC236}">
              <a16:creationId xmlns:a16="http://schemas.microsoft.com/office/drawing/2014/main" id="{01BC7710-534A-49D2-83C4-FC1E0343F2A1}"/>
            </a:ext>
          </a:extLst>
        </xdr:cNvPr>
        <xdr:cNvSpPr>
          <a:spLocks noChangeShapeType="1"/>
        </xdr:cNvSpPr>
      </xdr:nvSpPr>
      <xdr:spPr bwMode="auto">
        <a:xfrm>
          <a:off x="4581525" y="6269545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57150</xdr:colOff>
      <xdr:row>231</xdr:row>
      <xdr:rowOff>68580</xdr:rowOff>
    </xdr:from>
    <xdr:ext cx="1007729" cy="1015707"/>
    <xdr:pic>
      <xdr:nvPicPr>
        <xdr:cNvPr id="22" name="Imagen 21">
          <a:extLst>
            <a:ext uri="{FF2B5EF4-FFF2-40B4-BE49-F238E27FC236}">
              <a16:creationId xmlns:a16="http://schemas.microsoft.com/office/drawing/2014/main" id="{F7CDC6AF-CB66-47A8-8490-6E886568D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" y="5360670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717672</xdr:colOff>
      <xdr:row>231</xdr:row>
      <xdr:rowOff>178219</xdr:rowOff>
    </xdr:from>
    <xdr:ext cx="1726427" cy="825394"/>
    <xdr:pic>
      <xdr:nvPicPr>
        <xdr:cNvPr id="23" name="Imagen 22">
          <a:extLst>
            <a:ext uri="{FF2B5EF4-FFF2-40B4-BE49-F238E27FC236}">
              <a16:creationId xmlns:a16="http://schemas.microsoft.com/office/drawing/2014/main" id="{3D541E8A-512C-4F9B-95F4-A17BC61ACB3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938372" y="53708719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9525</xdr:colOff>
      <xdr:row>245</xdr:row>
      <xdr:rowOff>171449</xdr:rowOff>
    </xdr:from>
    <xdr:ext cx="3952875" cy="2838195"/>
    <xdr:pic>
      <xdr:nvPicPr>
        <xdr:cNvPr id="24" name="Imagen 23">
          <a:extLst>
            <a:ext uri="{FF2B5EF4-FFF2-40B4-BE49-F238E27FC236}">
              <a16:creationId xmlns:a16="http://schemas.microsoft.com/office/drawing/2014/main" id="{DE34BAFF-4176-4719-9B0C-19460A2DFA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b="31873"/>
        <a:stretch/>
      </xdr:blipFill>
      <xdr:spPr>
        <a:xfrm>
          <a:off x="2341245" y="57565289"/>
          <a:ext cx="3952875" cy="2838195"/>
        </a:xfrm>
        <a:prstGeom prst="rect">
          <a:avLst/>
        </a:prstGeom>
      </xdr:spPr>
    </xdr:pic>
    <xdr:clientData/>
  </xdr:oneCellAnchor>
  <xdr:twoCellAnchor>
    <xdr:from>
      <xdr:col>17</xdr:col>
      <xdr:colOff>238125</xdr:colOff>
      <xdr:row>318</xdr:row>
      <xdr:rowOff>28575</xdr:rowOff>
    </xdr:from>
    <xdr:to>
      <xdr:col>17</xdr:col>
      <xdr:colOff>238125</xdr:colOff>
      <xdr:row>322</xdr:row>
      <xdr:rowOff>0</xdr:rowOff>
    </xdr:to>
    <xdr:sp macro="" textlink="">
      <xdr:nvSpPr>
        <xdr:cNvPr id="25" name="Line 1">
          <a:extLst>
            <a:ext uri="{FF2B5EF4-FFF2-40B4-BE49-F238E27FC236}">
              <a16:creationId xmlns:a16="http://schemas.microsoft.com/office/drawing/2014/main" id="{85743E55-C1B7-492B-A6DE-F848DDC61217}"/>
            </a:ext>
          </a:extLst>
        </xdr:cNvPr>
        <xdr:cNvSpPr>
          <a:spLocks noChangeShapeType="1"/>
        </xdr:cNvSpPr>
      </xdr:nvSpPr>
      <xdr:spPr bwMode="auto">
        <a:xfrm>
          <a:off x="4581525" y="7263955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95251</xdr:colOff>
      <xdr:row>277</xdr:row>
      <xdr:rowOff>87630</xdr:rowOff>
    </xdr:from>
    <xdr:ext cx="905328" cy="912495"/>
    <xdr:pic>
      <xdr:nvPicPr>
        <xdr:cNvPr id="26" name="Imagen 25">
          <a:extLst>
            <a:ext uri="{FF2B5EF4-FFF2-40B4-BE49-F238E27FC236}">
              <a16:creationId xmlns:a16="http://schemas.microsoft.com/office/drawing/2014/main" id="{4AB99216-BF9E-490F-B5FC-4F2B59654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171" y="63630810"/>
          <a:ext cx="905328" cy="912495"/>
        </a:xfrm>
        <a:prstGeom prst="rect">
          <a:avLst/>
        </a:prstGeom>
      </xdr:spPr>
    </xdr:pic>
    <xdr:clientData/>
  </xdr:oneCellAnchor>
  <xdr:oneCellAnchor>
    <xdr:from>
      <xdr:col>37</xdr:col>
      <xdr:colOff>717672</xdr:colOff>
      <xdr:row>277</xdr:row>
      <xdr:rowOff>178219</xdr:rowOff>
    </xdr:from>
    <xdr:ext cx="1726427" cy="825394"/>
    <xdr:pic>
      <xdr:nvPicPr>
        <xdr:cNvPr id="27" name="Imagen 26">
          <a:extLst>
            <a:ext uri="{FF2B5EF4-FFF2-40B4-BE49-F238E27FC236}">
              <a16:creationId xmlns:a16="http://schemas.microsoft.com/office/drawing/2014/main" id="{BBC06E5E-9DC7-4C5F-BBCA-AD961719B16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938372" y="63713779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133350</xdr:colOff>
      <xdr:row>302</xdr:row>
      <xdr:rowOff>161925</xdr:rowOff>
    </xdr:from>
    <xdr:ext cx="3061992" cy="2294732"/>
    <xdr:pic>
      <xdr:nvPicPr>
        <xdr:cNvPr id="28" name="Imagen 27">
          <a:extLst>
            <a:ext uri="{FF2B5EF4-FFF2-40B4-BE49-F238E27FC236}">
              <a16:creationId xmlns:a16="http://schemas.microsoft.com/office/drawing/2014/main" id="{36283AEF-F3F8-4DFE-999A-DBEA51BAE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65070" y="69595365"/>
          <a:ext cx="3061992" cy="2294732"/>
        </a:xfrm>
        <a:prstGeom prst="rect">
          <a:avLst/>
        </a:prstGeom>
      </xdr:spPr>
    </xdr:pic>
    <xdr:clientData/>
  </xdr:oneCellAnchor>
  <xdr:oneCellAnchor>
    <xdr:from>
      <xdr:col>9</xdr:col>
      <xdr:colOff>123826</xdr:colOff>
      <xdr:row>289</xdr:row>
      <xdr:rowOff>19050</xdr:rowOff>
    </xdr:from>
    <xdr:ext cx="3409950" cy="2448371"/>
    <xdr:pic>
      <xdr:nvPicPr>
        <xdr:cNvPr id="29" name="Imagen 28">
          <a:extLst>
            <a:ext uri="{FF2B5EF4-FFF2-40B4-BE49-F238E27FC236}">
              <a16:creationId xmlns:a16="http://schemas.microsoft.com/office/drawing/2014/main" id="{22B4CE31-336E-442B-BA46-CBAC274064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b="31873"/>
        <a:stretch/>
      </xdr:blipFill>
      <xdr:spPr>
        <a:xfrm>
          <a:off x="2455546" y="66968370"/>
          <a:ext cx="3409950" cy="2448371"/>
        </a:xfrm>
        <a:prstGeom prst="rect">
          <a:avLst/>
        </a:prstGeom>
      </xdr:spPr>
    </xdr:pic>
    <xdr:clientData/>
  </xdr:oneCellAnchor>
  <xdr:twoCellAnchor>
    <xdr:from>
      <xdr:col>17</xdr:col>
      <xdr:colOff>238125</xdr:colOff>
      <xdr:row>364</xdr:row>
      <xdr:rowOff>28575</xdr:rowOff>
    </xdr:from>
    <xdr:to>
      <xdr:col>17</xdr:col>
      <xdr:colOff>238125</xdr:colOff>
      <xdr:row>368</xdr:row>
      <xdr:rowOff>0</xdr:rowOff>
    </xdr:to>
    <xdr:sp macro="" textlink="">
      <xdr:nvSpPr>
        <xdr:cNvPr id="30" name="Line 1">
          <a:extLst>
            <a:ext uri="{FF2B5EF4-FFF2-40B4-BE49-F238E27FC236}">
              <a16:creationId xmlns:a16="http://schemas.microsoft.com/office/drawing/2014/main" id="{141E9292-09B1-4E33-B6FA-4400CC037631}"/>
            </a:ext>
          </a:extLst>
        </xdr:cNvPr>
        <xdr:cNvSpPr>
          <a:spLocks noChangeShapeType="1"/>
        </xdr:cNvSpPr>
      </xdr:nvSpPr>
      <xdr:spPr bwMode="auto">
        <a:xfrm>
          <a:off x="4581525" y="8266747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171450</xdr:colOff>
      <xdr:row>323</xdr:row>
      <xdr:rowOff>87631</xdr:rowOff>
    </xdr:from>
    <xdr:ext cx="923925" cy="931240"/>
    <xdr:pic>
      <xdr:nvPicPr>
        <xdr:cNvPr id="31" name="Imagen 30">
          <a:extLst>
            <a:ext uri="{FF2B5EF4-FFF2-40B4-BE49-F238E27FC236}">
              <a16:creationId xmlns:a16="http://schemas.microsoft.com/office/drawing/2014/main" id="{94115211-3279-4FF2-A83B-7C822C3E9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370" y="73574911"/>
          <a:ext cx="923925" cy="931240"/>
        </a:xfrm>
        <a:prstGeom prst="rect">
          <a:avLst/>
        </a:prstGeom>
      </xdr:spPr>
    </xdr:pic>
    <xdr:clientData/>
  </xdr:oneCellAnchor>
  <xdr:oneCellAnchor>
    <xdr:from>
      <xdr:col>37</xdr:col>
      <xdr:colOff>717672</xdr:colOff>
      <xdr:row>323</xdr:row>
      <xdr:rowOff>178219</xdr:rowOff>
    </xdr:from>
    <xdr:ext cx="1726427" cy="825394"/>
    <xdr:pic>
      <xdr:nvPicPr>
        <xdr:cNvPr id="32" name="Imagen 31">
          <a:extLst>
            <a:ext uri="{FF2B5EF4-FFF2-40B4-BE49-F238E27FC236}">
              <a16:creationId xmlns:a16="http://schemas.microsoft.com/office/drawing/2014/main" id="{AF889972-3708-4576-A6F1-1B0CD1E3145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938372" y="73665499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</xdr:colOff>
      <xdr:row>335</xdr:row>
      <xdr:rowOff>180975</xdr:rowOff>
    </xdr:from>
    <xdr:ext cx="2705100" cy="4362450"/>
    <xdr:pic>
      <xdr:nvPicPr>
        <xdr:cNvPr id="33" name="Imagen 32">
          <a:extLst>
            <a:ext uri="{FF2B5EF4-FFF2-40B4-BE49-F238E27FC236}">
              <a16:creationId xmlns:a16="http://schemas.microsoft.com/office/drawing/2014/main" id="{1C926D0E-6BD8-4CB7-A30B-4B89C605E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53690" y="77158215"/>
          <a:ext cx="2705100" cy="4362450"/>
        </a:xfrm>
        <a:prstGeom prst="rect">
          <a:avLst/>
        </a:prstGeom>
      </xdr:spPr>
    </xdr:pic>
    <xdr:clientData/>
  </xdr:oneCellAnchor>
  <xdr:twoCellAnchor>
    <xdr:from>
      <xdr:col>17</xdr:col>
      <xdr:colOff>238125</xdr:colOff>
      <xdr:row>411</xdr:row>
      <xdr:rowOff>28575</xdr:rowOff>
    </xdr:from>
    <xdr:to>
      <xdr:col>17</xdr:col>
      <xdr:colOff>238125</xdr:colOff>
      <xdr:row>415</xdr:row>
      <xdr:rowOff>0</xdr:rowOff>
    </xdr:to>
    <xdr:sp macro="" textlink="">
      <xdr:nvSpPr>
        <xdr:cNvPr id="36" name="Line 1">
          <a:extLst>
            <a:ext uri="{FF2B5EF4-FFF2-40B4-BE49-F238E27FC236}">
              <a16:creationId xmlns:a16="http://schemas.microsoft.com/office/drawing/2014/main" id="{69CBC046-45D7-418D-86AC-3D54B9F54315}"/>
            </a:ext>
          </a:extLst>
        </xdr:cNvPr>
        <xdr:cNvSpPr>
          <a:spLocks noChangeShapeType="1"/>
        </xdr:cNvSpPr>
      </xdr:nvSpPr>
      <xdr:spPr bwMode="auto">
        <a:xfrm>
          <a:off x="4581525" y="9190291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57150</xdr:colOff>
      <xdr:row>370</xdr:row>
      <xdr:rowOff>68580</xdr:rowOff>
    </xdr:from>
    <xdr:ext cx="1007729" cy="1015707"/>
    <xdr:pic>
      <xdr:nvPicPr>
        <xdr:cNvPr id="37" name="Imagen 36">
          <a:extLst>
            <a:ext uri="{FF2B5EF4-FFF2-40B4-BE49-F238E27FC236}">
              <a16:creationId xmlns:a16="http://schemas.microsoft.com/office/drawing/2014/main" id="{43F79F12-26AA-4C39-8CD5-33F29598C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" y="8358378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717672</xdr:colOff>
      <xdr:row>370</xdr:row>
      <xdr:rowOff>178219</xdr:rowOff>
    </xdr:from>
    <xdr:ext cx="1726427" cy="825394"/>
    <xdr:pic>
      <xdr:nvPicPr>
        <xdr:cNvPr id="38" name="Imagen 37">
          <a:extLst>
            <a:ext uri="{FF2B5EF4-FFF2-40B4-BE49-F238E27FC236}">
              <a16:creationId xmlns:a16="http://schemas.microsoft.com/office/drawing/2014/main" id="{19932291-8501-4E38-98A8-FD24306F09A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938372" y="83685799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133350</xdr:colOff>
      <xdr:row>387</xdr:row>
      <xdr:rowOff>171450</xdr:rowOff>
    </xdr:from>
    <xdr:ext cx="3055635" cy="2199830"/>
    <xdr:pic>
      <xdr:nvPicPr>
        <xdr:cNvPr id="39" name="Imagen 38">
          <a:extLst>
            <a:ext uri="{FF2B5EF4-FFF2-40B4-BE49-F238E27FC236}">
              <a16:creationId xmlns:a16="http://schemas.microsoft.com/office/drawing/2014/main" id="{CA753CC5-A3CC-41B8-80AE-E17944CBC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16530" y="87344250"/>
          <a:ext cx="3055635" cy="2199830"/>
        </a:xfrm>
        <a:prstGeom prst="rect">
          <a:avLst/>
        </a:prstGeom>
      </xdr:spPr>
    </xdr:pic>
    <xdr:clientData/>
  </xdr:oneCellAnchor>
  <xdr:twoCellAnchor>
    <xdr:from>
      <xdr:col>17</xdr:col>
      <xdr:colOff>238125</xdr:colOff>
      <xdr:row>458</xdr:row>
      <xdr:rowOff>28575</xdr:rowOff>
    </xdr:from>
    <xdr:to>
      <xdr:col>17</xdr:col>
      <xdr:colOff>238125</xdr:colOff>
      <xdr:row>462</xdr:row>
      <xdr:rowOff>0</xdr:rowOff>
    </xdr:to>
    <xdr:sp macro="" textlink="">
      <xdr:nvSpPr>
        <xdr:cNvPr id="40" name="Line 1">
          <a:extLst>
            <a:ext uri="{FF2B5EF4-FFF2-40B4-BE49-F238E27FC236}">
              <a16:creationId xmlns:a16="http://schemas.microsoft.com/office/drawing/2014/main" id="{F2CF1354-361A-49AC-8D24-D711722F154E}"/>
            </a:ext>
          </a:extLst>
        </xdr:cNvPr>
        <xdr:cNvSpPr>
          <a:spLocks noChangeShapeType="1"/>
        </xdr:cNvSpPr>
      </xdr:nvSpPr>
      <xdr:spPr bwMode="auto">
        <a:xfrm>
          <a:off x="4581525" y="10199941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57150</xdr:colOff>
      <xdr:row>417</xdr:row>
      <xdr:rowOff>68580</xdr:rowOff>
    </xdr:from>
    <xdr:ext cx="1007729" cy="1015707"/>
    <xdr:pic>
      <xdr:nvPicPr>
        <xdr:cNvPr id="41" name="Imagen 40">
          <a:extLst>
            <a:ext uri="{FF2B5EF4-FFF2-40B4-BE49-F238E27FC236}">
              <a16:creationId xmlns:a16="http://schemas.microsoft.com/office/drawing/2014/main" id="{66271678-4A19-40CD-AB21-06E1DFCB8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" y="9281922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717672</xdr:colOff>
      <xdr:row>417</xdr:row>
      <xdr:rowOff>178219</xdr:rowOff>
    </xdr:from>
    <xdr:ext cx="1726427" cy="825394"/>
    <xdr:pic>
      <xdr:nvPicPr>
        <xdr:cNvPr id="42" name="Imagen 41">
          <a:extLst>
            <a:ext uri="{FF2B5EF4-FFF2-40B4-BE49-F238E27FC236}">
              <a16:creationId xmlns:a16="http://schemas.microsoft.com/office/drawing/2014/main" id="{8E23B509-17F7-4450-8E5D-2FC568F7536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938372" y="92921239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142875</xdr:colOff>
      <xdr:row>429</xdr:row>
      <xdr:rowOff>104775</xdr:rowOff>
    </xdr:from>
    <xdr:ext cx="3095936" cy="4826000"/>
    <xdr:pic>
      <xdr:nvPicPr>
        <xdr:cNvPr id="43" name="Imagen 42">
          <a:extLst>
            <a:ext uri="{FF2B5EF4-FFF2-40B4-BE49-F238E27FC236}">
              <a16:creationId xmlns:a16="http://schemas.microsoft.com/office/drawing/2014/main" id="{3144BD4F-49F6-4AC0-98A7-ACD303D6B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77515" y="96413955"/>
          <a:ext cx="3095936" cy="48260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33</xdr:row>
      <xdr:rowOff>28575</xdr:rowOff>
    </xdr:from>
    <xdr:to>
      <xdr:col>17</xdr:col>
      <xdr:colOff>238125</xdr:colOff>
      <xdr:row>37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7EF3717-E9DB-4DFF-A4FD-2973D50374E6}"/>
            </a:ext>
          </a:extLst>
        </xdr:cNvPr>
        <xdr:cNvSpPr>
          <a:spLocks noChangeShapeType="1"/>
        </xdr:cNvSpPr>
      </xdr:nvSpPr>
      <xdr:spPr bwMode="auto">
        <a:xfrm>
          <a:off x="4581525" y="9126855"/>
          <a:ext cx="0" cy="1120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9525</xdr:colOff>
      <xdr:row>0</xdr:row>
      <xdr:rowOff>193256</xdr:rowOff>
    </xdr:from>
    <xdr:to>
      <xdr:col>5</xdr:col>
      <xdr:colOff>198104</xdr:colOff>
      <xdr:row>1</xdr:row>
      <xdr:rowOff>542213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F841C34-491F-4BA0-A44C-0B7D9794A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445" y="193256"/>
          <a:ext cx="1011539" cy="1011897"/>
        </a:xfrm>
        <a:prstGeom prst="rect">
          <a:avLst/>
        </a:prstGeom>
      </xdr:spPr>
    </xdr:pic>
    <xdr:clientData/>
  </xdr:twoCellAnchor>
  <xdr:twoCellAnchor editAs="oneCell">
    <xdr:from>
      <xdr:col>37</xdr:col>
      <xdr:colOff>641472</xdr:colOff>
      <xdr:row>0</xdr:row>
      <xdr:rowOff>161925</xdr:rowOff>
    </xdr:from>
    <xdr:to>
      <xdr:col>39</xdr:col>
      <xdr:colOff>643874</xdr:colOff>
      <xdr:row>1</xdr:row>
      <xdr:rowOff>320569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75A6DC6-C7EC-4CB0-9264-F2AB5C4F282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161132" y="161925"/>
          <a:ext cx="1724522" cy="821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238125</xdr:colOff>
      <xdr:row>33</xdr:row>
      <xdr:rowOff>28575</xdr:rowOff>
    </xdr:from>
    <xdr:to>
      <xdr:col>17</xdr:col>
      <xdr:colOff>238125</xdr:colOff>
      <xdr:row>37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B1D471C1-70D0-4181-895F-AB719D8F11F4}"/>
            </a:ext>
          </a:extLst>
        </xdr:cNvPr>
        <xdr:cNvSpPr>
          <a:spLocks noChangeShapeType="1"/>
        </xdr:cNvSpPr>
      </xdr:nvSpPr>
      <xdr:spPr bwMode="auto">
        <a:xfrm>
          <a:off x="4581525" y="9126855"/>
          <a:ext cx="0" cy="10915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6</xdr:col>
      <xdr:colOff>28574</xdr:colOff>
      <xdr:row>16</xdr:row>
      <xdr:rowOff>66674</xdr:rowOff>
    </xdr:from>
    <xdr:ext cx="5098171" cy="2409825"/>
    <xdr:pic>
      <xdr:nvPicPr>
        <xdr:cNvPr id="6" name="Imagen 5">
          <a:extLst>
            <a:ext uri="{FF2B5EF4-FFF2-40B4-BE49-F238E27FC236}">
              <a16:creationId xmlns:a16="http://schemas.microsoft.com/office/drawing/2014/main" id="{B89CDECB-146D-433D-8DB8-19351D0F1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05914" y="4912994"/>
          <a:ext cx="5098171" cy="2409825"/>
        </a:xfrm>
        <a:prstGeom prst="rect">
          <a:avLst/>
        </a:prstGeom>
      </xdr:spPr>
    </xdr:pic>
    <xdr:clientData/>
  </xdr:oneCellAnchor>
  <xdr:twoCellAnchor>
    <xdr:from>
      <xdr:col>17</xdr:col>
      <xdr:colOff>238125</xdr:colOff>
      <xdr:row>71</xdr:row>
      <xdr:rowOff>28575</xdr:rowOff>
    </xdr:from>
    <xdr:to>
      <xdr:col>17</xdr:col>
      <xdr:colOff>238125</xdr:colOff>
      <xdr:row>75</xdr:row>
      <xdr:rowOff>28575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DF4FAA6-E3B1-4351-9FDB-ECCD2CCB4D1D}"/>
            </a:ext>
          </a:extLst>
        </xdr:cNvPr>
        <xdr:cNvSpPr>
          <a:spLocks noChangeShapeType="1"/>
        </xdr:cNvSpPr>
      </xdr:nvSpPr>
      <xdr:spPr bwMode="auto">
        <a:xfrm>
          <a:off x="4581525" y="1836991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9525</xdr:colOff>
      <xdr:row>38</xdr:row>
      <xdr:rowOff>193256</xdr:rowOff>
    </xdr:from>
    <xdr:ext cx="1007729" cy="1015707"/>
    <xdr:pic>
      <xdr:nvPicPr>
        <xdr:cNvPr id="8" name="Imagen 7">
          <a:extLst>
            <a:ext uri="{FF2B5EF4-FFF2-40B4-BE49-F238E27FC236}">
              <a16:creationId xmlns:a16="http://schemas.microsoft.com/office/drawing/2014/main" id="{638B4E1D-E6D5-42AA-860A-6E212BFAD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445" y="10564076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641472</xdr:colOff>
      <xdr:row>38</xdr:row>
      <xdr:rowOff>161925</xdr:rowOff>
    </xdr:from>
    <xdr:ext cx="1726427" cy="825394"/>
    <xdr:pic>
      <xdr:nvPicPr>
        <xdr:cNvPr id="9" name="Imagen 8">
          <a:extLst>
            <a:ext uri="{FF2B5EF4-FFF2-40B4-BE49-F238E27FC236}">
              <a16:creationId xmlns:a16="http://schemas.microsoft.com/office/drawing/2014/main" id="{36AFC00B-5C94-47C1-BD96-0898F79A6BD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161132" y="10555605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71</xdr:row>
      <xdr:rowOff>28575</xdr:rowOff>
    </xdr:from>
    <xdr:to>
      <xdr:col>17</xdr:col>
      <xdr:colOff>238125</xdr:colOff>
      <xdr:row>75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75182869-A794-4BD5-B9E6-ED9C6BA73330}"/>
            </a:ext>
          </a:extLst>
        </xdr:cNvPr>
        <xdr:cNvSpPr>
          <a:spLocks noChangeShapeType="1"/>
        </xdr:cNvSpPr>
      </xdr:nvSpPr>
      <xdr:spPr bwMode="auto">
        <a:xfrm>
          <a:off x="4581525" y="1836991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6</xdr:col>
      <xdr:colOff>28574</xdr:colOff>
      <xdr:row>54</xdr:row>
      <xdr:rowOff>66674</xdr:rowOff>
    </xdr:from>
    <xdr:ext cx="5098171" cy="2409825"/>
    <xdr:pic>
      <xdr:nvPicPr>
        <xdr:cNvPr id="11" name="Imagen 10">
          <a:extLst>
            <a:ext uri="{FF2B5EF4-FFF2-40B4-BE49-F238E27FC236}">
              <a16:creationId xmlns:a16="http://schemas.microsoft.com/office/drawing/2014/main" id="{B82C19BE-ED85-47D9-A58C-24F450769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05914" y="15093314"/>
          <a:ext cx="5098171" cy="240982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33</xdr:row>
      <xdr:rowOff>28575</xdr:rowOff>
    </xdr:from>
    <xdr:to>
      <xdr:col>17</xdr:col>
      <xdr:colOff>238125</xdr:colOff>
      <xdr:row>37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8DBCF2F-965E-4D1B-B508-542B9931474A}"/>
            </a:ext>
          </a:extLst>
        </xdr:cNvPr>
        <xdr:cNvSpPr>
          <a:spLocks noChangeShapeType="1"/>
        </xdr:cNvSpPr>
      </xdr:nvSpPr>
      <xdr:spPr bwMode="auto">
        <a:xfrm>
          <a:off x="4581525" y="9523095"/>
          <a:ext cx="0" cy="1120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133350</xdr:colOff>
      <xdr:row>0</xdr:row>
      <xdr:rowOff>221831</xdr:rowOff>
    </xdr:from>
    <xdr:to>
      <xdr:col>6</xdr:col>
      <xdr:colOff>74279</xdr:colOff>
      <xdr:row>1</xdr:row>
      <xdr:rowOff>570788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CDD7D6-CD79-42F0-9094-898708F41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270" y="221831"/>
          <a:ext cx="1015349" cy="1011897"/>
        </a:xfrm>
        <a:prstGeom prst="rect">
          <a:avLst/>
        </a:prstGeom>
      </xdr:spPr>
    </xdr:pic>
    <xdr:clientData/>
  </xdr:twoCellAnchor>
  <xdr:twoCellAnchor editAs="oneCell">
    <xdr:from>
      <xdr:col>37</xdr:col>
      <xdr:colOff>765297</xdr:colOff>
      <xdr:row>0</xdr:row>
      <xdr:rowOff>190500</xdr:rowOff>
    </xdr:from>
    <xdr:to>
      <xdr:col>39</xdr:col>
      <xdr:colOff>767699</xdr:colOff>
      <xdr:row>1</xdr:row>
      <xdr:rowOff>349144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6A4A96E-2CD1-463B-A11D-96A5898CEC8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84957" y="190500"/>
          <a:ext cx="1724522" cy="821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238125</xdr:colOff>
      <xdr:row>33</xdr:row>
      <xdr:rowOff>28575</xdr:rowOff>
    </xdr:from>
    <xdr:to>
      <xdr:col>17</xdr:col>
      <xdr:colOff>238125</xdr:colOff>
      <xdr:row>37</xdr:row>
      <xdr:rowOff>28575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22958429-E07D-4083-AB93-1BDCF26FF7EA}"/>
            </a:ext>
          </a:extLst>
        </xdr:cNvPr>
        <xdr:cNvSpPr>
          <a:spLocks noChangeShapeType="1"/>
        </xdr:cNvSpPr>
      </xdr:nvSpPr>
      <xdr:spPr bwMode="auto">
        <a:xfrm>
          <a:off x="4581525" y="9523095"/>
          <a:ext cx="0" cy="1120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33</xdr:row>
      <xdr:rowOff>28575</xdr:rowOff>
    </xdr:from>
    <xdr:to>
      <xdr:col>17</xdr:col>
      <xdr:colOff>238125</xdr:colOff>
      <xdr:row>37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4D95BD0B-1991-42DB-B82D-95716D087FDA}"/>
            </a:ext>
          </a:extLst>
        </xdr:cNvPr>
        <xdr:cNvSpPr>
          <a:spLocks noChangeShapeType="1"/>
        </xdr:cNvSpPr>
      </xdr:nvSpPr>
      <xdr:spPr bwMode="auto">
        <a:xfrm>
          <a:off x="4581525" y="9523095"/>
          <a:ext cx="0" cy="10915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9</xdr:col>
      <xdr:colOff>238125</xdr:colOff>
      <xdr:row>12</xdr:row>
      <xdr:rowOff>66675</xdr:rowOff>
    </xdr:from>
    <xdr:ext cx="2686418" cy="4298748"/>
    <xdr:pic>
      <xdr:nvPicPr>
        <xdr:cNvPr id="7" name="Imagen 6">
          <a:extLst>
            <a:ext uri="{FF2B5EF4-FFF2-40B4-BE49-F238E27FC236}">
              <a16:creationId xmlns:a16="http://schemas.microsoft.com/office/drawing/2014/main" id="{55200197-CA47-47D6-98F3-3DF2C59F36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69845" y="4189095"/>
          <a:ext cx="2686418" cy="4298748"/>
        </a:xfrm>
        <a:prstGeom prst="rect">
          <a:avLst/>
        </a:prstGeom>
      </xdr:spPr>
    </xdr:pic>
    <xdr:clientData/>
  </xdr:oneCellAnchor>
  <xdr:twoCellAnchor>
    <xdr:from>
      <xdr:col>17</xdr:col>
      <xdr:colOff>238125</xdr:colOff>
      <xdr:row>71</xdr:row>
      <xdr:rowOff>28575</xdr:rowOff>
    </xdr:from>
    <xdr:to>
      <xdr:col>17</xdr:col>
      <xdr:colOff>238125</xdr:colOff>
      <xdr:row>75</xdr:row>
      <xdr:rowOff>28575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DFD28686-4963-4A2C-AB3C-52B2D52DB988}"/>
            </a:ext>
          </a:extLst>
        </xdr:cNvPr>
        <xdr:cNvSpPr>
          <a:spLocks noChangeShapeType="1"/>
        </xdr:cNvSpPr>
      </xdr:nvSpPr>
      <xdr:spPr bwMode="auto">
        <a:xfrm>
          <a:off x="4581525" y="1826323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152400</xdr:colOff>
      <xdr:row>38</xdr:row>
      <xdr:rowOff>54192</xdr:rowOff>
    </xdr:from>
    <xdr:ext cx="885825" cy="892838"/>
    <xdr:pic>
      <xdr:nvPicPr>
        <xdr:cNvPr id="9" name="Imagen 8">
          <a:extLst>
            <a:ext uri="{FF2B5EF4-FFF2-40B4-BE49-F238E27FC236}">
              <a16:creationId xmlns:a16="http://schemas.microsoft.com/office/drawing/2014/main" id="{F0A1E58A-5B9A-4667-A15C-D17E18E2C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320" y="10844112"/>
          <a:ext cx="885825" cy="892838"/>
        </a:xfrm>
        <a:prstGeom prst="rect">
          <a:avLst/>
        </a:prstGeom>
      </xdr:spPr>
    </xdr:pic>
    <xdr:clientData/>
  </xdr:oneCellAnchor>
  <xdr:oneCellAnchor>
    <xdr:from>
      <xdr:col>37</xdr:col>
      <xdr:colOff>765297</xdr:colOff>
      <xdr:row>38</xdr:row>
      <xdr:rowOff>190500</xdr:rowOff>
    </xdr:from>
    <xdr:ext cx="1726427" cy="825394"/>
    <xdr:pic>
      <xdr:nvPicPr>
        <xdr:cNvPr id="10" name="Imagen 9">
          <a:extLst>
            <a:ext uri="{FF2B5EF4-FFF2-40B4-BE49-F238E27FC236}">
              <a16:creationId xmlns:a16="http://schemas.microsoft.com/office/drawing/2014/main" id="{4B34B393-6B49-4B11-9B50-4BD7765423A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84957" y="10957560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71</xdr:row>
      <xdr:rowOff>28575</xdr:rowOff>
    </xdr:from>
    <xdr:to>
      <xdr:col>17</xdr:col>
      <xdr:colOff>238125</xdr:colOff>
      <xdr:row>75</xdr:row>
      <xdr:rowOff>28575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57A7EA79-DA1D-4607-9AE2-246F234A4A77}"/>
            </a:ext>
          </a:extLst>
        </xdr:cNvPr>
        <xdr:cNvSpPr>
          <a:spLocks noChangeShapeType="1"/>
        </xdr:cNvSpPr>
      </xdr:nvSpPr>
      <xdr:spPr bwMode="auto">
        <a:xfrm>
          <a:off x="4581525" y="1826323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71</xdr:row>
      <xdr:rowOff>28575</xdr:rowOff>
    </xdr:from>
    <xdr:to>
      <xdr:col>17</xdr:col>
      <xdr:colOff>238125</xdr:colOff>
      <xdr:row>75</xdr:row>
      <xdr:rowOff>0</xdr:rowOff>
    </xdr:to>
    <xdr:sp macro="" textlink="">
      <xdr:nvSpPr>
        <xdr:cNvPr id="12" name="Line 1">
          <a:extLst>
            <a:ext uri="{FF2B5EF4-FFF2-40B4-BE49-F238E27FC236}">
              <a16:creationId xmlns:a16="http://schemas.microsoft.com/office/drawing/2014/main" id="{7CE88D59-B556-467F-B5F9-7A80617DE473}"/>
            </a:ext>
          </a:extLst>
        </xdr:cNvPr>
        <xdr:cNvSpPr>
          <a:spLocks noChangeShapeType="1"/>
        </xdr:cNvSpPr>
      </xdr:nvSpPr>
      <xdr:spPr bwMode="auto">
        <a:xfrm>
          <a:off x="4581525" y="1826323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109</xdr:row>
      <xdr:rowOff>28575</xdr:rowOff>
    </xdr:from>
    <xdr:to>
      <xdr:col>17</xdr:col>
      <xdr:colOff>238125</xdr:colOff>
      <xdr:row>113</xdr:row>
      <xdr:rowOff>28575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8C11DE6B-2EE4-4E34-A20A-921E16305F71}"/>
            </a:ext>
          </a:extLst>
        </xdr:cNvPr>
        <xdr:cNvSpPr>
          <a:spLocks noChangeShapeType="1"/>
        </xdr:cNvSpPr>
      </xdr:nvSpPr>
      <xdr:spPr bwMode="auto">
        <a:xfrm>
          <a:off x="4581525" y="267290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95250</xdr:colOff>
      <xdr:row>76</xdr:row>
      <xdr:rowOff>82766</xdr:rowOff>
    </xdr:from>
    <xdr:ext cx="1007729" cy="1015707"/>
    <xdr:pic>
      <xdr:nvPicPr>
        <xdr:cNvPr id="14" name="Imagen 13">
          <a:extLst>
            <a:ext uri="{FF2B5EF4-FFF2-40B4-BE49-F238E27FC236}">
              <a16:creationId xmlns:a16="http://schemas.microsoft.com/office/drawing/2014/main" id="{F81427A8-4954-4796-A4E0-EE44802BA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170" y="19193726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765297</xdr:colOff>
      <xdr:row>76</xdr:row>
      <xdr:rowOff>190500</xdr:rowOff>
    </xdr:from>
    <xdr:ext cx="1726427" cy="825394"/>
    <xdr:pic>
      <xdr:nvPicPr>
        <xdr:cNvPr id="15" name="Imagen 14">
          <a:extLst>
            <a:ext uri="{FF2B5EF4-FFF2-40B4-BE49-F238E27FC236}">
              <a16:creationId xmlns:a16="http://schemas.microsoft.com/office/drawing/2014/main" id="{C88BA576-0BDC-407C-B3BE-B1C448C00A1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84957" y="19278600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109</xdr:row>
      <xdr:rowOff>28575</xdr:rowOff>
    </xdr:from>
    <xdr:to>
      <xdr:col>17</xdr:col>
      <xdr:colOff>238125</xdr:colOff>
      <xdr:row>113</xdr:row>
      <xdr:rowOff>28575</xdr:rowOff>
    </xdr:to>
    <xdr:sp macro="" textlink="">
      <xdr:nvSpPr>
        <xdr:cNvPr id="16" name="Line 1">
          <a:extLst>
            <a:ext uri="{FF2B5EF4-FFF2-40B4-BE49-F238E27FC236}">
              <a16:creationId xmlns:a16="http://schemas.microsoft.com/office/drawing/2014/main" id="{172C5F39-05F2-41FC-8E5A-2D4A3B8A3D6D}"/>
            </a:ext>
          </a:extLst>
        </xdr:cNvPr>
        <xdr:cNvSpPr>
          <a:spLocks noChangeShapeType="1"/>
        </xdr:cNvSpPr>
      </xdr:nvSpPr>
      <xdr:spPr bwMode="auto">
        <a:xfrm>
          <a:off x="4581525" y="267290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109</xdr:row>
      <xdr:rowOff>28575</xdr:rowOff>
    </xdr:from>
    <xdr:to>
      <xdr:col>17</xdr:col>
      <xdr:colOff>238125</xdr:colOff>
      <xdr:row>113</xdr:row>
      <xdr:rowOff>0</xdr:rowOff>
    </xdr:to>
    <xdr:sp macro="" textlink="">
      <xdr:nvSpPr>
        <xdr:cNvPr id="17" name="Line 1">
          <a:extLst>
            <a:ext uri="{FF2B5EF4-FFF2-40B4-BE49-F238E27FC236}">
              <a16:creationId xmlns:a16="http://schemas.microsoft.com/office/drawing/2014/main" id="{81423FCC-3BC8-4729-A763-1DC81B7A0F8A}"/>
            </a:ext>
          </a:extLst>
        </xdr:cNvPr>
        <xdr:cNvSpPr>
          <a:spLocks noChangeShapeType="1"/>
        </xdr:cNvSpPr>
      </xdr:nvSpPr>
      <xdr:spPr bwMode="auto">
        <a:xfrm>
          <a:off x="4581525" y="2672905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147</xdr:row>
      <xdr:rowOff>28575</xdr:rowOff>
    </xdr:from>
    <xdr:to>
      <xdr:col>17</xdr:col>
      <xdr:colOff>238125</xdr:colOff>
      <xdr:row>151</xdr:row>
      <xdr:rowOff>28575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9067C1F9-B90E-4605-B5B2-4704D19559AA}"/>
            </a:ext>
          </a:extLst>
        </xdr:cNvPr>
        <xdr:cNvSpPr>
          <a:spLocks noChangeShapeType="1"/>
        </xdr:cNvSpPr>
      </xdr:nvSpPr>
      <xdr:spPr bwMode="auto">
        <a:xfrm>
          <a:off x="4581525" y="3542347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133350</xdr:colOff>
      <xdr:row>114</xdr:row>
      <xdr:rowOff>221831</xdr:rowOff>
    </xdr:from>
    <xdr:ext cx="1007729" cy="1015707"/>
    <xdr:pic>
      <xdr:nvPicPr>
        <xdr:cNvPr id="19" name="Imagen 18">
          <a:extLst>
            <a:ext uri="{FF2B5EF4-FFF2-40B4-BE49-F238E27FC236}">
              <a16:creationId xmlns:a16="http://schemas.microsoft.com/office/drawing/2014/main" id="{DB7E7B4A-F2BB-46B9-A3DF-D79A671D6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270" y="27775751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765297</xdr:colOff>
      <xdr:row>114</xdr:row>
      <xdr:rowOff>190500</xdr:rowOff>
    </xdr:from>
    <xdr:ext cx="1726427" cy="825394"/>
    <xdr:pic>
      <xdr:nvPicPr>
        <xdr:cNvPr id="20" name="Imagen 19">
          <a:extLst>
            <a:ext uri="{FF2B5EF4-FFF2-40B4-BE49-F238E27FC236}">
              <a16:creationId xmlns:a16="http://schemas.microsoft.com/office/drawing/2014/main" id="{48625FD2-4524-4B9E-8ACF-186B154A946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84957" y="27774900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147</xdr:row>
      <xdr:rowOff>28575</xdr:rowOff>
    </xdr:from>
    <xdr:to>
      <xdr:col>17</xdr:col>
      <xdr:colOff>238125</xdr:colOff>
      <xdr:row>151</xdr:row>
      <xdr:rowOff>28575</xdr:rowOff>
    </xdr:to>
    <xdr:sp macro="" textlink="">
      <xdr:nvSpPr>
        <xdr:cNvPr id="21" name="Line 1">
          <a:extLst>
            <a:ext uri="{FF2B5EF4-FFF2-40B4-BE49-F238E27FC236}">
              <a16:creationId xmlns:a16="http://schemas.microsoft.com/office/drawing/2014/main" id="{95C00322-7998-44C3-9E79-EF06CC3830E5}"/>
            </a:ext>
          </a:extLst>
        </xdr:cNvPr>
        <xdr:cNvSpPr>
          <a:spLocks noChangeShapeType="1"/>
        </xdr:cNvSpPr>
      </xdr:nvSpPr>
      <xdr:spPr bwMode="auto">
        <a:xfrm>
          <a:off x="4581525" y="3542347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147</xdr:row>
      <xdr:rowOff>28575</xdr:rowOff>
    </xdr:from>
    <xdr:to>
      <xdr:col>17</xdr:col>
      <xdr:colOff>238125</xdr:colOff>
      <xdr:row>151</xdr:row>
      <xdr:rowOff>0</xdr:rowOff>
    </xdr:to>
    <xdr:sp macro="" textlink="">
      <xdr:nvSpPr>
        <xdr:cNvPr id="22" name="Line 1">
          <a:extLst>
            <a:ext uri="{FF2B5EF4-FFF2-40B4-BE49-F238E27FC236}">
              <a16:creationId xmlns:a16="http://schemas.microsoft.com/office/drawing/2014/main" id="{654BB1BC-A20C-4B60-BB63-97E75D763E17}"/>
            </a:ext>
          </a:extLst>
        </xdr:cNvPr>
        <xdr:cNvSpPr>
          <a:spLocks noChangeShapeType="1"/>
        </xdr:cNvSpPr>
      </xdr:nvSpPr>
      <xdr:spPr bwMode="auto">
        <a:xfrm>
          <a:off x="4581525" y="3542347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185</xdr:row>
      <xdr:rowOff>28575</xdr:rowOff>
    </xdr:from>
    <xdr:to>
      <xdr:col>17</xdr:col>
      <xdr:colOff>238125</xdr:colOff>
      <xdr:row>189</xdr:row>
      <xdr:rowOff>28575</xdr:rowOff>
    </xdr:to>
    <xdr:sp macro="" textlink="">
      <xdr:nvSpPr>
        <xdr:cNvPr id="23" name="Line 1">
          <a:extLst>
            <a:ext uri="{FF2B5EF4-FFF2-40B4-BE49-F238E27FC236}">
              <a16:creationId xmlns:a16="http://schemas.microsoft.com/office/drawing/2014/main" id="{CDFC5A89-DDB9-460C-9063-2EC22D86B2C1}"/>
            </a:ext>
          </a:extLst>
        </xdr:cNvPr>
        <xdr:cNvSpPr>
          <a:spLocks noChangeShapeType="1"/>
        </xdr:cNvSpPr>
      </xdr:nvSpPr>
      <xdr:spPr bwMode="auto">
        <a:xfrm>
          <a:off x="4581525" y="4312729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133350</xdr:colOff>
      <xdr:row>152</xdr:row>
      <xdr:rowOff>221831</xdr:rowOff>
    </xdr:from>
    <xdr:ext cx="1007729" cy="1015707"/>
    <xdr:pic>
      <xdr:nvPicPr>
        <xdr:cNvPr id="24" name="Imagen 23">
          <a:extLst>
            <a:ext uri="{FF2B5EF4-FFF2-40B4-BE49-F238E27FC236}">
              <a16:creationId xmlns:a16="http://schemas.microsoft.com/office/drawing/2014/main" id="{BCBBF851-0C28-4009-8502-86E209EC2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270" y="36439691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765297</xdr:colOff>
      <xdr:row>152</xdr:row>
      <xdr:rowOff>190500</xdr:rowOff>
    </xdr:from>
    <xdr:ext cx="1726427" cy="825394"/>
    <xdr:pic>
      <xdr:nvPicPr>
        <xdr:cNvPr id="25" name="Imagen 24">
          <a:extLst>
            <a:ext uri="{FF2B5EF4-FFF2-40B4-BE49-F238E27FC236}">
              <a16:creationId xmlns:a16="http://schemas.microsoft.com/office/drawing/2014/main" id="{111A591E-A72C-4B99-ABF1-D3BF73122BE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84957" y="36438840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185</xdr:row>
      <xdr:rowOff>28575</xdr:rowOff>
    </xdr:from>
    <xdr:to>
      <xdr:col>17</xdr:col>
      <xdr:colOff>238125</xdr:colOff>
      <xdr:row>189</xdr:row>
      <xdr:rowOff>28575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4CF1A7EF-46D0-44EA-86E4-F59F8E2CB12A}"/>
            </a:ext>
          </a:extLst>
        </xdr:cNvPr>
        <xdr:cNvSpPr>
          <a:spLocks noChangeShapeType="1"/>
        </xdr:cNvSpPr>
      </xdr:nvSpPr>
      <xdr:spPr bwMode="auto">
        <a:xfrm>
          <a:off x="4581525" y="4312729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185</xdr:row>
      <xdr:rowOff>28575</xdr:rowOff>
    </xdr:from>
    <xdr:to>
      <xdr:col>17</xdr:col>
      <xdr:colOff>238125</xdr:colOff>
      <xdr:row>189</xdr:row>
      <xdr:rowOff>0</xdr:rowOff>
    </xdr:to>
    <xdr:sp macro="" textlink="">
      <xdr:nvSpPr>
        <xdr:cNvPr id="27" name="Line 1">
          <a:extLst>
            <a:ext uri="{FF2B5EF4-FFF2-40B4-BE49-F238E27FC236}">
              <a16:creationId xmlns:a16="http://schemas.microsoft.com/office/drawing/2014/main" id="{953F04D3-2502-4DED-9E42-A05BD8A65629}"/>
            </a:ext>
          </a:extLst>
        </xdr:cNvPr>
        <xdr:cNvSpPr>
          <a:spLocks noChangeShapeType="1"/>
        </xdr:cNvSpPr>
      </xdr:nvSpPr>
      <xdr:spPr bwMode="auto">
        <a:xfrm>
          <a:off x="4581525" y="4312729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190</xdr:row>
      <xdr:rowOff>0</xdr:rowOff>
    </xdr:from>
    <xdr:to>
      <xdr:col>17</xdr:col>
      <xdr:colOff>238125</xdr:colOff>
      <xdr:row>190</xdr:row>
      <xdr:rowOff>28575</xdr:rowOff>
    </xdr:to>
    <xdr:sp macro="" textlink="">
      <xdr:nvSpPr>
        <xdr:cNvPr id="28" name="Line 1">
          <a:extLst>
            <a:ext uri="{FF2B5EF4-FFF2-40B4-BE49-F238E27FC236}">
              <a16:creationId xmlns:a16="http://schemas.microsoft.com/office/drawing/2014/main" id="{7F00C874-8A2F-4123-B59F-4EDA5DEB3382}"/>
            </a:ext>
          </a:extLst>
        </xdr:cNvPr>
        <xdr:cNvSpPr>
          <a:spLocks noChangeShapeType="1"/>
        </xdr:cNvSpPr>
      </xdr:nvSpPr>
      <xdr:spPr bwMode="auto">
        <a:xfrm>
          <a:off x="4581525" y="43967400"/>
          <a:ext cx="0" cy="28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190</xdr:row>
      <xdr:rowOff>0</xdr:rowOff>
    </xdr:from>
    <xdr:to>
      <xdr:col>17</xdr:col>
      <xdr:colOff>238125</xdr:colOff>
      <xdr:row>190</xdr:row>
      <xdr:rowOff>28575</xdr:rowOff>
    </xdr:to>
    <xdr:sp macro="" textlink="">
      <xdr:nvSpPr>
        <xdr:cNvPr id="29" name="Line 1">
          <a:extLst>
            <a:ext uri="{FF2B5EF4-FFF2-40B4-BE49-F238E27FC236}">
              <a16:creationId xmlns:a16="http://schemas.microsoft.com/office/drawing/2014/main" id="{74C96BCE-D800-457E-80F9-D4616150B595}"/>
            </a:ext>
          </a:extLst>
        </xdr:cNvPr>
        <xdr:cNvSpPr>
          <a:spLocks noChangeShapeType="1"/>
        </xdr:cNvSpPr>
      </xdr:nvSpPr>
      <xdr:spPr bwMode="auto">
        <a:xfrm>
          <a:off x="4581525" y="43967400"/>
          <a:ext cx="0" cy="28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16418</xdr:colOff>
      <xdr:row>51</xdr:row>
      <xdr:rowOff>133349</xdr:rowOff>
    </xdr:from>
    <xdr:ext cx="3967152" cy="2638425"/>
    <xdr:pic>
      <xdr:nvPicPr>
        <xdr:cNvPr id="30" name="Imagen 29">
          <a:extLst>
            <a:ext uri="{FF2B5EF4-FFF2-40B4-BE49-F238E27FC236}">
              <a16:creationId xmlns:a16="http://schemas.microsoft.com/office/drawing/2014/main" id="{66C0BB7E-8C9C-4F5C-B314-300EA7CE2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7878" y="14436089"/>
          <a:ext cx="3967152" cy="2638425"/>
        </a:xfrm>
        <a:prstGeom prst="rect">
          <a:avLst/>
        </a:prstGeom>
      </xdr:spPr>
    </xdr:pic>
    <xdr:clientData/>
  </xdr:oneCellAnchor>
  <xdr:oneCellAnchor>
    <xdr:from>
      <xdr:col>20</xdr:col>
      <xdr:colOff>76199</xdr:colOff>
      <xdr:row>50</xdr:row>
      <xdr:rowOff>14165</xdr:rowOff>
    </xdr:from>
    <xdr:ext cx="2809875" cy="3282536"/>
    <xdr:pic>
      <xdr:nvPicPr>
        <xdr:cNvPr id="31" name="Imagen 30">
          <a:extLst>
            <a:ext uri="{FF2B5EF4-FFF2-40B4-BE49-F238E27FC236}">
              <a16:creationId xmlns:a16="http://schemas.microsoft.com/office/drawing/2014/main" id="{0177057D-FD41-4219-96D2-911D4FA8A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173979" y="14149265"/>
          <a:ext cx="2809875" cy="3282536"/>
        </a:xfrm>
        <a:prstGeom prst="rect">
          <a:avLst/>
        </a:prstGeom>
      </xdr:spPr>
    </xdr:pic>
    <xdr:clientData/>
  </xdr:oneCellAnchor>
  <xdr:oneCellAnchor>
    <xdr:from>
      <xdr:col>9</xdr:col>
      <xdr:colOff>19050</xdr:colOff>
      <xdr:row>89</xdr:row>
      <xdr:rowOff>85724</xdr:rowOff>
    </xdr:from>
    <xdr:ext cx="3495675" cy="3134033"/>
    <xdr:pic>
      <xdr:nvPicPr>
        <xdr:cNvPr id="32" name="Imagen 31">
          <a:extLst>
            <a:ext uri="{FF2B5EF4-FFF2-40B4-BE49-F238E27FC236}">
              <a16:creationId xmlns:a16="http://schemas.microsoft.com/office/drawing/2014/main" id="{3EBAC083-8D76-4BEB-B451-C874E6C7B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0770" y="22854284"/>
          <a:ext cx="3495675" cy="3134033"/>
        </a:xfrm>
        <a:prstGeom prst="rect">
          <a:avLst/>
        </a:prstGeom>
      </xdr:spPr>
    </xdr:pic>
    <xdr:clientData/>
  </xdr:oneCellAnchor>
  <xdr:oneCellAnchor>
    <xdr:from>
      <xdr:col>8</xdr:col>
      <xdr:colOff>133350</xdr:colOff>
      <xdr:row>126</xdr:row>
      <xdr:rowOff>66674</xdr:rowOff>
    </xdr:from>
    <xdr:ext cx="3905250" cy="3249403"/>
    <xdr:pic>
      <xdr:nvPicPr>
        <xdr:cNvPr id="33" name="Imagen 32">
          <a:extLst>
            <a:ext uri="{FF2B5EF4-FFF2-40B4-BE49-F238E27FC236}">
              <a16:creationId xmlns:a16="http://schemas.microsoft.com/office/drawing/2014/main" id="{C3B5E3FD-D4CB-4082-B1CD-094900A10F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213610" y="31316294"/>
          <a:ext cx="3905250" cy="3249403"/>
        </a:xfrm>
        <a:prstGeom prst="rect">
          <a:avLst/>
        </a:prstGeom>
      </xdr:spPr>
    </xdr:pic>
    <xdr:clientData/>
  </xdr:oneCellAnchor>
  <xdr:oneCellAnchor>
    <xdr:from>
      <xdr:col>9</xdr:col>
      <xdr:colOff>180975</xdr:colOff>
      <xdr:row>164</xdr:row>
      <xdr:rowOff>161924</xdr:rowOff>
    </xdr:from>
    <xdr:ext cx="3533775" cy="3165299"/>
    <xdr:pic>
      <xdr:nvPicPr>
        <xdr:cNvPr id="34" name="Imagen 33">
          <a:extLst>
            <a:ext uri="{FF2B5EF4-FFF2-40B4-BE49-F238E27FC236}">
              <a16:creationId xmlns:a16="http://schemas.microsoft.com/office/drawing/2014/main" id="{848A6E16-9A47-476E-8908-2240BCA2D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12695" y="39130604"/>
          <a:ext cx="3533775" cy="3165299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68580</xdr:colOff>
      <xdr:row>0</xdr:row>
      <xdr:rowOff>30480</xdr:rowOff>
    </xdr:from>
    <xdr:ext cx="586311" cy="541020"/>
    <xdr:pic>
      <xdr:nvPicPr>
        <xdr:cNvPr id="2" name="Imagen 1">
          <a:extLst>
            <a:ext uri="{FF2B5EF4-FFF2-40B4-BE49-F238E27FC236}">
              <a16:creationId xmlns:a16="http://schemas.microsoft.com/office/drawing/2014/main" id="{6C3FA1C3-EEC0-4CAB-88AC-B56F7E9557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30480"/>
          <a:ext cx="586311" cy="541020"/>
        </a:xfrm>
        <a:prstGeom prst="rect">
          <a:avLst/>
        </a:prstGeom>
      </xdr:spPr>
    </xdr:pic>
    <xdr:clientData/>
  </xdr:oneCellAnchor>
  <xdr:oneCellAnchor>
    <xdr:from>
      <xdr:col>9</xdr:col>
      <xdr:colOff>208643</xdr:colOff>
      <xdr:row>14</xdr:row>
      <xdr:rowOff>34471</xdr:rowOff>
    </xdr:from>
    <xdr:ext cx="3119068" cy="2941411"/>
    <xdr:pic>
      <xdr:nvPicPr>
        <xdr:cNvPr id="3" name="Imagen 2">
          <a:extLst>
            <a:ext uri="{FF2B5EF4-FFF2-40B4-BE49-F238E27FC236}">
              <a16:creationId xmlns:a16="http://schemas.microsoft.com/office/drawing/2014/main" id="{B82F9E02-77B2-4BEA-A7B7-7BC4E82E9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47743" y="3989251"/>
          <a:ext cx="3119068" cy="2941411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42</xdr:row>
      <xdr:rowOff>30480</xdr:rowOff>
    </xdr:from>
    <xdr:ext cx="586311" cy="541020"/>
    <xdr:pic>
      <xdr:nvPicPr>
        <xdr:cNvPr id="4" name="Imagen 3">
          <a:extLst>
            <a:ext uri="{FF2B5EF4-FFF2-40B4-BE49-F238E27FC236}">
              <a16:creationId xmlns:a16="http://schemas.microsoft.com/office/drawing/2014/main" id="{D2105397-DE0D-4202-A667-07CC9BAA42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10165080"/>
          <a:ext cx="586311" cy="541020"/>
        </a:xfrm>
        <a:prstGeom prst="rect">
          <a:avLst/>
        </a:prstGeom>
      </xdr:spPr>
    </xdr:pic>
    <xdr:clientData/>
  </xdr:oneCellAnchor>
  <xdr:oneCellAnchor>
    <xdr:from>
      <xdr:col>9</xdr:col>
      <xdr:colOff>355599</xdr:colOff>
      <xdr:row>52</xdr:row>
      <xdr:rowOff>12700</xdr:rowOff>
    </xdr:from>
    <xdr:ext cx="2925535" cy="4483100"/>
    <xdr:pic>
      <xdr:nvPicPr>
        <xdr:cNvPr id="5" name="Imagen 4">
          <a:extLst>
            <a:ext uri="{FF2B5EF4-FFF2-40B4-BE49-F238E27FC236}">
              <a16:creationId xmlns:a16="http://schemas.microsoft.com/office/drawing/2014/main" id="{7DB1B1CC-DA57-43FF-8CC0-52AA4C313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94699" y="13355320"/>
          <a:ext cx="2925535" cy="448310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42</xdr:row>
      <xdr:rowOff>30480</xdr:rowOff>
    </xdr:from>
    <xdr:ext cx="586311" cy="541020"/>
    <xdr:pic>
      <xdr:nvPicPr>
        <xdr:cNvPr id="6" name="Imagen 5">
          <a:extLst>
            <a:ext uri="{FF2B5EF4-FFF2-40B4-BE49-F238E27FC236}">
              <a16:creationId xmlns:a16="http://schemas.microsoft.com/office/drawing/2014/main" id="{BA258236-63F9-4D61-88A2-63BC90F024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1016508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84</xdr:row>
      <xdr:rowOff>30480</xdr:rowOff>
    </xdr:from>
    <xdr:ext cx="586311" cy="541020"/>
    <xdr:pic>
      <xdr:nvPicPr>
        <xdr:cNvPr id="7" name="Imagen 6">
          <a:extLst>
            <a:ext uri="{FF2B5EF4-FFF2-40B4-BE49-F238E27FC236}">
              <a16:creationId xmlns:a16="http://schemas.microsoft.com/office/drawing/2014/main" id="{C1F9C89C-2902-4736-B092-38134B740E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20246340"/>
          <a:ext cx="586311" cy="541020"/>
        </a:xfrm>
        <a:prstGeom prst="rect">
          <a:avLst/>
        </a:prstGeom>
      </xdr:spPr>
    </xdr:pic>
    <xdr:clientData/>
  </xdr:oneCellAnchor>
  <xdr:oneCellAnchor>
    <xdr:from>
      <xdr:col>9</xdr:col>
      <xdr:colOff>304800</xdr:colOff>
      <xdr:row>93</xdr:row>
      <xdr:rowOff>101599</xdr:rowOff>
    </xdr:from>
    <xdr:ext cx="2959100" cy="3584039"/>
    <xdr:pic>
      <xdr:nvPicPr>
        <xdr:cNvPr id="8" name="Imagen 7">
          <a:extLst>
            <a:ext uri="{FF2B5EF4-FFF2-40B4-BE49-F238E27FC236}">
              <a16:creationId xmlns:a16="http://schemas.microsoft.com/office/drawing/2014/main" id="{C2F36632-927D-442E-8BDF-DC079C77C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43900" y="23182579"/>
          <a:ext cx="2959100" cy="3584039"/>
        </a:xfrm>
        <a:prstGeom prst="rect">
          <a:avLst/>
        </a:prstGeom>
      </xdr:spPr>
    </xdr:pic>
    <xdr:clientData/>
  </xdr:oneCellAnchor>
  <xdr:oneCellAnchor>
    <xdr:from>
      <xdr:col>9</xdr:col>
      <xdr:colOff>244724</xdr:colOff>
      <xdr:row>102</xdr:row>
      <xdr:rowOff>134970</xdr:rowOff>
    </xdr:from>
    <xdr:ext cx="2965210" cy="3344829"/>
    <xdr:pic>
      <xdr:nvPicPr>
        <xdr:cNvPr id="9" name="Imagen 8">
          <a:extLst>
            <a:ext uri="{FF2B5EF4-FFF2-40B4-BE49-F238E27FC236}">
              <a16:creationId xmlns:a16="http://schemas.microsoft.com/office/drawing/2014/main" id="{3FCE3165-C451-4F9B-8EDC-F9330B934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83824" y="24999030"/>
          <a:ext cx="2965210" cy="3344829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84</xdr:row>
      <xdr:rowOff>30480</xdr:rowOff>
    </xdr:from>
    <xdr:ext cx="586311" cy="541020"/>
    <xdr:pic>
      <xdr:nvPicPr>
        <xdr:cNvPr id="10" name="Imagen 9">
          <a:extLst>
            <a:ext uri="{FF2B5EF4-FFF2-40B4-BE49-F238E27FC236}">
              <a16:creationId xmlns:a16="http://schemas.microsoft.com/office/drawing/2014/main" id="{9D600D1D-6D22-404A-8668-A05915233F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2024634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84</xdr:row>
      <xdr:rowOff>30480</xdr:rowOff>
    </xdr:from>
    <xdr:ext cx="586311" cy="541020"/>
    <xdr:pic>
      <xdr:nvPicPr>
        <xdr:cNvPr id="11" name="Imagen 10">
          <a:extLst>
            <a:ext uri="{FF2B5EF4-FFF2-40B4-BE49-F238E27FC236}">
              <a16:creationId xmlns:a16="http://schemas.microsoft.com/office/drawing/2014/main" id="{9F5DE5BB-C5AA-4039-A721-E4D508ADF9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2024634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126</xdr:row>
      <xdr:rowOff>30480</xdr:rowOff>
    </xdr:from>
    <xdr:ext cx="586311" cy="541020"/>
    <xdr:pic>
      <xdr:nvPicPr>
        <xdr:cNvPr id="12" name="Imagen 11">
          <a:extLst>
            <a:ext uri="{FF2B5EF4-FFF2-40B4-BE49-F238E27FC236}">
              <a16:creationId xmlns:a16="http://schemas.microsoft.com/office/drawing/2014/main" id="{AD41E802-DAE9-49B2-82EC-9C60108D0D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30190440"/>
          <a:ext cx="586311" cy="541020"/>
        </a:xfrm>
        <a:prstGeom prst="rect">
          <a:avLst/>
        </a:prstGeom>
      </xdr:spPr>
    </xdr:pic>
    <xdr:clientData/>
  </xdr:oneCellAnchor>
  <xdr:oneCellAnchor>
    <xdr:from>
      <xdr:col>9</xdr:col>
      <xdr:colOff>784085</xdr:colOff>
      <xdr:row>141</xdr:row>
      <xdr:rowOff>157107</xdr:rowOff>
    </xdr:from>
    <xdr:ext cx="1984515" cy="2289360"/>
    <xdr:pic>
      <xdr:nvPicPr>
        <xdr:cNvPr id="13" name="Imagen 12">
          <a:extLst>
            <a:ext uri="{FF2B5EF4-FFF2-40B4-BE49-F238E27FC236}">
              <a16:creationId xmlns:a16="http://schemas.microsoft.com/office/drawing/2014/main" id="{1F6B1394-2F32-4906-B9EB-2F4D99CE3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23185" y="34454727"/>
          <a:ext cx="1984515" cy="2289360"/>
        </a:xfrm>
        <a:prstGeom prst="rect">
          <a:avLst/>
        </a:prstGeom>
      </xdr:spPr>
    </xdr:pic>
    <xdr:clientData/>
  </xdr:oneCellAnchor>
  <xdr:oneCellAnchor>
    <xdr:from>
      <xdr:col>9</xdr:col>
      <xdr:colOff>558800</xdr:colOff>
      <xdr:row>135</xdr:row>
      <xdr:rowOff>101601</xdr:rowOff>
    </xdr:from>
    <xdr:ext cx="2324100" cy="2674460"/>
    <xdr:pic>
      <xdr:nvPicPr>
        <xdr:cNvPr id="14" name="Imagen 13">
          <a:extLst>
            <a:ext uri="{FF2B5EF4-FFF2-40B4-BE49-F238E27FC236}">
              <a16:creationId xmlns:a16="http://schemas.microsoft.com/office/drawing/2014/main" id="{384293DF-94FD-4EFC-B54D-EB24814AF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597900" y="33210501"/>
          <a:ext cx="2324100" cy="2674460"/>
        </a:xfrm>
        <a:prstGeom prst="rect">
          <a:avLst/>
        </a:prstGeom>
      </xdr:spPr>
    </xdr:pic>
    <xdr:clientData/>
  </xdr:oneCellAnchor>
  <xdr:oneCellAnchor>
    <xdr:from>
      <xdr:col>9</xdr:col>
      <xdr:colOff>190500</xdr:colOff>
      <xdr:row>149</xdr:row>
      <xdr:rowOff>304800</xdr:rowOff>
    </xdr:from>
    <xdr:ext cx="3218736" cy="2400300"/>
    <xdr:pic>
      <xdr:nvPicPr>
        <xdr:cNvPr id="15" name="Imagen 14">
          <a:extLst>
            <a:ext uri="{FF2B5EF4-FFF2-40B4-BE49-F238E27FC236}">
              <a16:creationId xmlns:a16="http://schemas.microsoft.com/office/drawing/2014/main" id="{638E3D34-854E-408A-B417-7E0AB14B8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29600" y="36781740"/>
          <a:ext cx="3218736" cy="240030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126</xdr:row>
      <xdr:rowOff>30480</xdr:rowOff>
    </xdr:from>
    <xdr:ext cx="586311" cy="541020"/>
    <xdr:pic>
      <xdr:nvPicPr>
        <xdr:cNvPr id="16" name="Imagen 15">
          <a:extLst>
            <a:ext uri="{FF2B5EF4-FFF2-40B4-BE49-F238E27FC236}">
              <a16:creationId xmlns:a16="http://schemas.microsoft.com/office/drawing/2014/main" id="{B69B6618-757A-41CA-8987-76DFC48514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3019044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126</xdr:row>
      <xdr:rowOff>30480</xdr:rowOff>
    </xdr:from>
    <xdr:ext cx="586311" cy="541020"/>
    <xdr:pic>
      <xdr:nvPicPr>
        <xdr:cNvPr id="17" name="Imagen 16">
          <a:extLst>
            <a:ext uri="{FF2B5EF4-FFF2-40B4-BE49-F238E27FC236}">
              <a16:creationId xmlns:a16="http://schemas.microsoft.com/office/drawing/2014/main" id="{B58D2F4F-98CD-48E4-86BE-24F2CEA313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3019044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126</xdr:row>
      <xdr:rowOff>30480</xdr:rowOff>
    </xdr:from>
    <xdr:ext cx="586311" cy="541020"/>
    <xdr:pic>
      <xdr:nvPicPr>
        <xdr:cNvPr id="18" name="Imagen 17">
          <a:extLst>
            <a:ext uri="{FF2B5EF4-FFF2-40B4-BE49-F238E27FC236}">
              <a16:creationId xmlns:a16="http://schemas.microsoft.com/office/drawing/2014/main" id="{2C89A9F0-C9E2-491E-8314-6C0215F59F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3019044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168</xdr:row>
      <xdr:rowOff>30480</xdr:rowOff>
    </xdr:from>
    <xdr:ext cx="586311" cy="541020"/>
    <xdr:pic>
      <xdr:nvPicPr>
        <xdr:cNvPr id="19" name="Imagen 18">
          <a:extLst>
            <a:ext uri="{FF2B5EF4-FFF2-40B4-BE49-F238E27FC236}">
              <a16:creationId xmlns:a16="http://schemas.microsoft.com/office/drawing/2014/main" id="{E56F62BD-F337-4232-BF96-632297DE0D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41330880"/>
          <a:ext cx="586311" cy="541020"/>
        </a:xfrm>
        <a:prstGeom prst="rect">
          <a:avLst/>
        </a:prstGeom>
      </xdr:spPr>
    </xdr:pic>
    <xdr:clientData/>
  </xdr:oneCellAnchor>
  <xdr:twoCellAnchor editAs="oneCell">
    <xdr:from>
      <xdr:col>9</xdr:col>
      <xdr:colOff>304801</xdr:colOff>
      <xdr:row>177</xdr:row>
      <xdr:rowOff>241300</xdr:rowOff>
    </xdr:from>
    <xdr:to>
      <xdr:col>10</xdr:col>
      <xdr:colOff>1854200</xdr:colOff>
      <xdr:row>191</xdr:row>
      <xdr:rowOff>20074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E5A0EC41-C66C-49A3-9963-B0DD8E3C6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43901" y="44330620"/>
          <a:ext cx="3004819" cy="3985014"/>
        </a:xfrm>
        <a:prstGeom prst="rect">
          <a:avLst/>
        </a:prstGeom>
      </xdr:spPr>
    </xdr:pic>
    <xdr:clientData/>
  </xdr:twoCellAnchor>
  <xdr:twoCellAnchor editAs="oneCell">
    <xdr:from>
      <xdr:col>9</xdr:col>
      <xdr:colOff>292100</xdr:colOff>
      <xdr:row>182</xdr:row>
      <xdr:rowOff>381000</xdr:rowOff>
    </xdr:from>
    <xdr:to>
      <xdr:col>10</xdr:col>
      <xdr:colOff>1878319</xdr:colOff>
      <xdr:row>205</xdr:row>
      <xdr:rowOff>12700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65E48AEA-DBAD-46B9-AF73-E69BC7EB7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31200" y="46101000"/>
          <a:ext cx="3041639" cy="5422900"/>
        </a:xfrm>
        <a:prstGeom prst="rect">
          <a:avLst/>
        </a:prstGeom>
      </xdr:spPr>
    </xdr:pic>
    <xdr:clientData/>
  </xdr:twoCellAnchor>
  <xdr:oneCellAnchor>
    <xdr:from>
      <xdr:col>5</xdr:col>
      <xdr:colOff>68580</xdr:colOff>
      <xdr:row>168</xdr:row>
      <xdr:rowOff>30480</xdr:rowOff>
    </xdr:from>
    <xdr:ext cx="586311" cy="541020"/>
    <xdr:pic>
      <xdr:nvPicPr>
        <xdr:cNvPr id="22" name="Imagen 21">
          <a:extLst>
            <a:ext uri="{FF2B5EF4-FFF2-40B4-BE49-F238E27FC236}">
              <a16:creationId xmlns:a16="http://schemas.microsoft.com/office/drawing/2014/main" id="{3C3BF8F1-46AE-4F4F-B677-8520D0AAD0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4133088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168</xdr:row>
      <xdr:rowOff>30480</xdr:rowOff>
    </xdr:from>
    <xdr:ext cx="586311" cy="541020"/>
    <xdr:pic>
      <xdr:nvPicPr>
        <xdr:cNvPr id="23" name="Imagen 22">
          <a:extLst>
            <a:ext uri="{FF2B5EF4-FFF2-40B4-BE49-F238E27FC236}">
              <a16:creationId xmlns:a16="http://schemas.microsoft.com/office/drawing/2014/main" id="{F30A3785-A6CE-4FCE-A345-888AB4B431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4133088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168</xdr:row>
      <xdr:rowOff>30480</xdr:rowOff>
    </xdr:from>
    <xdr:ext cx="586311" cy="541020"/>
    <xdr:pic>
      <xdr:nvPicPr>
        <xdr:cNvPr id="24" name="Imagen 23">
          <a:extLst>
            <a:ext uri="{FF2B5EF4-FFF2-40B4-BE49-F238E27FC236}">
              <a16:creationId xmlns:a16="http://schemas.microsoft.com/office/drawing/2014/main" id="{87B651CA-7AD6-45D8-9F90-F60AE8DF45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4133088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168</xdr:row>
      <xdr:rowOff>30480</xdr:rowOff>
    </xdr:from>
    <xdr:ext cx="586311" cy="541020"/>
    <xdr:pic>
      <xdr:nvPicPr>
        <xdr:cNvPr id="25" name="Imagen 24">
          <a:extLst>
            <a:ext uri="{FF2B5EF4-FFF2-40B4-BE49-F238E27FC236}">
              <a16:creationId xmlns:a16="http://schemas.microsoft.com/office/drawing/2014/main" id="{E0E3A1EC-A3F6-4623-96F0-BD8FCB90FB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4133088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210</xdr:row>
      <xdr:rowOff>30480</xdr:rowOff>
    </xdr:from>
    <xdr:ext cx="586311" cy="541020"/>
    <xdr:pic>
      <xdr:nvPicPr>
        <xdr:cNvPr id="26" name="Imagen 25">
          <a:extLst>
            <a:ext uri="{FF2B5EF4-FFF2-40B4-BE49-F238E27FC236}">
              <a16:creationId xmlns:a16="http://schemas.microsoft.com/office/drawing/2014/main" id="{7860B034-7791-4841-A631-1634DD8651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52981860"/>
          <a:ext cx="586311" cy="541020"/>
        </a:xfrm>
        <a:prstGeom prst="rect">
          <a:avLst/>
        </a:prstGeom>
      </xdr:spPr>
    </xdr:pic>
    <xdr:clientData/>
  </xdr:oneCellAnchor>
  <xdr:twoCellAnchor editAs="oneCell">
    <xdr:from>
      <xdr:col>9</xdr:col>
      <xdr:colOff>177800</xdr:colOff>
      <xdr:row>219</xdr:row>
      <xdr:rowOff>177800</xdr:rowOff>
    </xdr:from>
    <xdr:to>
      <xdr:col>10</xdr:col>
      <xdr:colOff>1905000</xdr:colOff>
      <xdr:row>242</xdr:row>
      <xdr:rowOff>122768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D0D18387-80C0-462E-B7BE-374402EF9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16900" y="56040020"/>
          <a:ext cx="3182620" cy="7877388"/>
        </a:xfrm>
        <a:prstGeom prst="rect">
          <a:avLst/>
        </a:prstGeom>
      </xdr:spPr>
    </xdr:pic>
    <xdr:clientData/>
  </xdr:twoCellAnchor>
  <xdr:twoCellAnchor editAs="oneCell">
    <xdr:from>
      <xdr:col>9</xdr:col>
      <xdr:colOff>152400</xdr:colOff>
      <xdr:row>230</xdr:row>
      <xdr:rowOff>254000</xdr:rowOff>
    </xdr:from>
    <xdr:to>
      <xdr:col>10</xdr:col>
      <xdr:colOff>1893801</xdr:colOff>
      <xdr:row>247</xdr:row>
      <xdr:rowOff>106678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F9BE1357-D1E1-402F-92F6-DF577F9AE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91500" y="59682380"/>
          <a:ext cx="3196821" cy="5247638"/>
        </a:xfrm>
        <a:prstGeom prst="rect">
          <a:avLst/>
        </a:prstGeom>
      </xdr:spPr>
    </xdr:pic>
    <xdr:clientData/>
  </xdr:twoCellAnchor>
  <xdr:oneCellAnchor>
    <xdr:from>
      <xdr:col>5</xdr:col>
      <xdr:colOff>68580</xdr:colOff>
      <xdr:row>210</xdr:row>
      <xdr:rowOff>30480</xdr:rowOff>
    </xdr:from>
    <xdr:ext cx="586311" cy="541020"/>
    <xdr:pic>
      <xdr:nvPicPr>
        <xdr:cNvPr id="29" name="Imagen 28">
          <a:extLst>
            <a:ext uri="{FF2B5EF4-FFF2-40B4-BE49-F238E27FC236}">
              <a16:creationId xmlns:a16="http://schemas.microsoft.com/office/drawing/2014/main" id="{629595C5-F1D8-4FEF-8820-274F1F9595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5298186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210</xdr:row>
      <xdr:rowOff>30480</xdr:rowOff>
    </xdr:from>
    <xdr:ext cx="586311" cy="541020"/>
    <xdr:pic>
      <xdr:nvPicPr>
        <xdr:cNvPr id="30" name="Imagen 29">
          <a:extLst>
            <a:ext uri="{FF2B5EF4-FFF2-40B4-BE49-F238E27FC236}">
              <a16:creationId xmlns:a16="http://schemas.microsoft.com/office/drawing/2014/main" id="{100E9329-D2D6-4284-862B-323FEB7EF6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5298186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210</xdr:row>
      <xdr:rowOff>30480</xdr:rowOff>
    </xdr:from>
    <xdr:ext cx="586311" cy="541020"/>
    <xdr:pic>
      <xdr:nvPicPr>
        <xdr:cNvPr id="31" name="Imagen 30">
          <a:extLst>
            <a:ext uri="{FF2B5EF4-FFF2-40B4-BE49-F238E27FC236}">
              <a16:creationId xmlns:a16="http://schemas.microsoft.com/office/drawing/2014/main" id="{69121CF9-B339-49DD-825E-59F43358AF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5298186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210</xdr:row>
      <xdr:rowOff>30480</xdr:rowOff>
    </xdr:from>
    <xdr:ext cx="586311" cy="541020"/>
    <xdr:pic>
      <xdr:nvPicPr>
        <xdr:cNvPr id="32" name="Imagen 31">
          <a:extLst>
            <a:ext uri="{FF2B5EF4-FFF2-40B4-BE49-F238E27FC236}">
              <a16:creationId xmlns:a16="http://schemas.microsoft.com/office/drawing/2014/main" id="{CB6B32EF-4E14-45CA-97D4-739D44AA26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5298186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210</xdr:row>
      <xdr:rowOff>30480</xdr:rowOff>
    </xdr:from>
    <xdr:ext cx="586311" cy="541020"/>
    <xdr:pic>
      <xdr:nvPicPr>
        <xdr:cNvPr id="33" name="Imagen 32">
          <a:extLst>
            <a:ext uri="{FF2B5EF4-FFF2-40B4-BE49-F238E27FC236}">
              <a16:creationId xmlns:a16="http://schemas.microsoft.com/office/drawing/2014/main" id="{96EFC91C-B6F7-4E76-9685-E173F0E86B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5298186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252</xdr:row>
      <xdr:rowOff>30480</xdr:rowOff>
    </xdr:from>
    <xdr:ext cx="586311" cy="541020"/>
    <xdr:pic>
      <xdr:nvPicPr>
        <xdr:cNvPr id="34" name="Imagen 33">
          <a:extLst>
            <a:ext uri="{FF2B5EF4-FFF2-40B4-BE49-F238E27FC236}">
              <a16:creationId xmlns:a16="http://schemas.microsoft.com/office/drawing/2014/main" id="{55EFB508-9F61-4E4B-B125-083E80BD98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66217800"/>
          <a:ext cx="586311" cy="541020"/>
        </a:xfrm>
        <a:prstGeom prst="rect">
          <a:avLst/>
        </a:prstGeom>
      </xdr:spPr>
    </xdr:pic>
    <xdr:clientData/>
  </xdr:oneCellAnchor>
  <xdr:twoCellAnchor editAs="oneCell">
    <xdr:from>
      <xdr:col>9</xdr:col>
      <xdr:colOff>809172</xdr:colOff>
      <xdr:row>261</xdr:row>
      <xdr:rowOff>81642</xdr:rowOff>
    </xdr:from>
    <xdr:to>
      <xdr:col>10</xdr:col>
      <xdr:colOff>1240971</xdr:colOff>
      <xdr:row>267</xdr:row>
      <xdr:rowOff>158851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E8B692CE-48AA-4AA8-94C2-687537D59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48272" y="69202662"/>
          <a:ext cx="1887219" cy="2652769"/>
        </a:xfrm>
        <a:prstGeom prst="rect">
          <a:avLst/>
        </a:prstGeom>
      </xdr:spPr>
    </xdr:pic>
    <xdr:clientData/>
  </xdr:twoCellAnchor>
  <xdr:twoCellAnchor editAs="oneCell">
    <xdr:from>
      <xdr:col>9</xdr:col>
      <xdr:colOff>887466</xdr:colOff>
      <xdr:row>268</xdr:row>
      <xdr:rowOff>136208</xdr:rowOff>
    </xdr:from>
    <xdr:to>
      <xdr:col>10</xdr:col>
      <xdr:colOff>1012371</xdr:colOff>
      <xdr:row>286</xdr:row>
      <xdr:rowOff>45655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8A93ECC-9D24-4512-B6B7-685E43AFF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7967495" y="72989979"/>
          <a:ext cx="3498467" cy="1580325"/>
        </a:xfrm>
        <a:prstGeom prst="rect">
          <a:avLst/>
        </a:prstGeom>
      </xdr:spPr>
    </xdr:pic>
    <xdr:clientData/>
  </xdr:twoCellAnchor>
  <xdr:oneCellAnchor>
    <xdr:from>
      <xdr:col>5</xdr:col>
      <xdr:colOff>68580</xdr:colOff>
      <xdr:row>252</xdr:row>
      <xdr:rowOff>30480</xdr:rowOff>
    </xdr:from>
    <xdr:ext cx="586311" cy="541020"/>
    <xdr:pic>
      <xdr:nvPicPr>
        <xdr:cNvPr id="37" name="Imagen 36">
          <a:extLst>
            <a:ext uri="{FF2B5EF4-FFF2-40B4-BE49-F238E27FC236}">
              <a16:creationId xmlns:a16="http://schemas.microsoft.com/office/drawing/2014/main" id="{ECF3A102-7B3E-419A-A85B-E57E059EA3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6621780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252</xdr:row>
      <xdr:rowOff>30480</xdr:rowOff>
    </xdr:from>
    <xdr:ext cx="586311" cy="541020"/>
    <xdr:pic>
      <xdr:nvPicPr>
        <xdr:cNvPr id="38" name="Imagen 37">
          <a:extLst>
            <a:ext uri="{FF2B5EF4-FFF2-40B4-BE49-F238E27FC236}">
              <a16:creationId xmlns:a16="http://schemas.microsoft.com/office/drawing/2014/main" id="{C0F71375-B22D-43AF-9E04-10273007E0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6621780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252</xdr:row>
      <xdr:rowOff>30480</xdr:rowOff>
    </xdr:from>
    <xdr:ext cx="586311" cy="541020"/>
    <xdr:pic>
      <xdr:nvPicPr>
        <xdr:cNvPr id="39" name="Imagen 38">
          <a:extLst>
            <a:ext uri="{FF2B5EF4-FFF2-40B4-BE49-F238E27FC236}">
              <a16:creationId xmlns:a16="http://schemas.microsoft.com/office/drawing/2014/main" id="{A9B6E072-F8E4-47A0-9AF2-86168C69FC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6621780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252</xdr:row>
      <xdr:rowOff>30480</xdr:rowOff>
    </xdr:from>
    <xdr:ext cx="586311" cy="541020"/>
    <xdr:pic>
      <xdr:nvPicPr>
        <xdr:cNvPr id="40" name="Imagen 39">
          <a:extLst>
            <a:ext uri="{FF2B5EF4-FFF2-40B4-BE49-F238E27FC236}">
              <a16:creationId xmlns:a16="http://schemas.microsoft.com/office/drawing/2014/main" id="{4F863244-54DD-4A69-8F19-BBF54D44E23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6621780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252</xdr:row>
      <xdr:rowOff>30480</xdr:rowOff>
    </xdr:from>
    <xdr:ext cx="586311" cy="541020"/>
    <xdr:pic>
      <xdr:nvPicPr>
        <xdr:cNvPr id="41" name="Imagen 40">
          <a:extLst>
            <a:ext uri="{FF2B5EF4-FFF2-40B4-BE49-F238E27FC236}">
              <a16:creationId xmlns:a16="http://schemas.microsoft.com/office/drawing/2014/main" id="{1F1C3663-C765-4E9E-9808-27806BAC52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6621780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252</xdr:row>
      <xdr:rowOff>30480</xdr:rowOff>
    </xdr:from>
    <xdr:ext cx="586311" cy="541020"/>
    <xdr:pic>
      <xdr:nvPicPr>
        <xdr:cNvPr id="42" name="Imagen 41">
          <a:extLst>
            <a:ext uri="{FF2B5EF4-FFF2-40B4-BE49-F238E27FC236}">
              <a16:creationId xmlns:a16="http://schemas.microsoft.com/office/drawing/2014/main" id="{4983E568-67A0-4043-A1CE-605203F39B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66217800"/>
          <a:ext cx="586311" cy="541020"/>
        </a:xfrm>
        <a:prstGeom prst="rect">
          <a:avLst/>
        </a:prstGeom>
      </xdr:spPr>
    </xdr:pic>
    <xdr:clientData/>
  </xdr:oneCellAnchor>
  <xdr:twoCellAnchor editAs="oneCell">
    <xdr:from>
      <xdr:col>9</xdr:col>
      <xdr:colOff>818705</xdr:colOff>
      <xdr:row>303</xdr:row>
      <xdr:rowOff>174172</xdr:rowOff>
    </xdr:from>
    <xdr:to>
      <xdr:col>10</xdr:col>
      <xdr:colOff>1182138</xdr:colOff>
      <xdr:row>328</xdr:row>
      <xdr:rowOff>10887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368FDACB-0399-4021-8916-9089A655A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7063764" y="82321113"/>
          <a:ext cx="5406935" cy="1818853"/>
        </a:xfrm>
        <a:prstGeom prst="rect">
          <a:avLst/>
        </a:prstGeom>
      </xdr:spPr>
    </xdr:pic>
    <xdr:clientData/>
  </xdr:twoCellAnchor>
  <xdr:oneCellAnchor>
    <xdr:from>
      <xdr:col>5</xdr:col>
      <xdr:colOff>68580</xdr:colOff>
      <xdr:row>294</xdr:row>
      <xdr:rowOff>30480</xdr:rowOff>
    </xdr:from>
    <xdr:ext cx="586311" cy="541020"/>
    <xdr:pic>
      <xdr:nvPicPr>
        <xdr:cNvPr id="44" name="Imagen 43">
          <a:extLst>
            <a:ext uri="{FF2B5EF4-FFF2-40B4-BE49-F238E27FC236}">
              <a16:creationId xmlns:a16="http://schemas.microsoft.com/office/drawing/2014/main" id="{656CA686-6D2C-4CDA-961C-27097D1D79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7746492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372</xdr:row>
      <xdr:rowOff>30480</xdr:rowOff>
    </xdr:from>
    <xdr:ext cx="586311" cy="541020"/>
    <xdr:pic>
      <xdr:nvPicPr>
        <xdr:cNvPr id="45" name="Imagen 44">
          <a:extLst>
            <a:ext uri="{FF2B5EF4-FFF2-40B4-BE49-F238E27FC236}">
              <a16:creationId xmlns:a16="http://schemas.microsoft.com/office/drawing/2014/main" id="{076E049A-53F6-4AC2-94E2-F6D9A5E02D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96118680"/>
          <a:ext cx="586311" cy="541020"/>
        </a:xfrm>
        <a:prstGeom prst="rect">
          <a:avLst/>
        </a:prstGeom>
      </xdr:spPr>
    </xdr:pic>
    <xdr:clientData/>
  </xdr:oneCellAnchor>
  <xdr:twoCellAnchor editAs="oneCell">
    <xdr:from>
      <xdr:col>9</xdr:col>
      <xdr:colOff>566058</xdr:colOff>
      <xdr:row>381</xdr:row>
      <xdr:rowOff>25041</xdr:rowOff>
    </xdr:from>
    <xdr:to>
      <xdr:col>10</xdr:col>
      <xdr:colOff>1436914</xdr:colOff>
      <xdr:row>389</xdr:row>
      <xdr:rowOff>41118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3F5A696D-9955-48E1-A13B-F46E7FF8C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05158" y="98909781"/>
          <a:ext cx="2326276" cy="1601037"/>
        </a:xfrm>
        <a:prstGeom prst="rect">
          <a:avLst/>
        </a:prstGeom>
      </xdr:spPr>
    </xdr:pic>
    <xdr:clientData/>
  </xdr:twoCellAnchor>
  <xdr:twoCellAnchor editAs="oneCell">
    <xdr:from>
      <xdr:col>9</xdr:col>
      <xdr:colOff>457199</xdr:colOff>
      <xdr:row>388</xdr:row>
      <xdr:rowOff>175260</xdr:rowOff>
    </xdr:from>
    <xdr:to>
      <xdr:col>10</xdr:col>
      <xdr:colOff>1491344</xdr:colOff>
      <xdr:row>398</xdr:row>
      <xdr:rowOff>193570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56F36EF0-A6F1-4992-A927-0AF6FEA53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496299" y="100446840"/>
          <a:ext cx="2489565" cy="1999510"/>
        </a:xfrm>
        <a:prstGeom prst="rect">
          <a:avLst/>
        </a:prstGeom>
      </xdr:spPr>
    </xdr:pic>
    <xdr:clientData/>
  </xdr:twoCellAnchor>
  <xdr:twoCellAnchor editAs="oneCell">
    <xdr:from>
      <xdr:col>9</xdr:col>
      <xdr:colOff>402774</xdr:colOff>
      <xdr:row>397</xdr:row>
      <xdr:rowOff>5442</xdr:rowOff>
    </xdr:from>
    <xdr:to>
      <xdr:col>10</xdr:col>
      <xdr:colOff>1564077</xdr:colOff>
      <xdr:row>406</xdr:row>
      <xdr:rowOff>174172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CE77D3D6-6D3C-4431-BCFE-E4E58F145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441874" y="102060102"/>
          <a:ext cx="2616723" cy="1974670"/>
        </a:xfrm>
        <a:prstGeom prst="rect">
          <a:avLst/>
        </a:prstGeom>
      </xdr:spPr>
    </xdr:pic>
    <xdr:clientData/>
  </xdr:twoCellAnchor>
  <xdr:oneCellAnchor>
    <xdr:from>
      <xdr:col>5</xdr:col>
      <xdr:colOff>68580</xdr:colOff>
      <xdr:row>372</xdr:row>
      <xdr:rowOff>30480</xdr:rowOff>
    </xdr:from>
    <xdr:ext cx="586311" cy="541020"/>
    <xdr:pic>
      <xdr:nvPicPr>
        <xdr:cNvPr id="49" name="Imagen 48">
          <a:extLst>
            <a:ext uri="{FF2B5EF4-FFF2-40B4-BE49-F238E27FC236}">
              <a16:creationId xmlns:a16="http://schemas.microsoft.com/office/drawing/2014/main" id="{3B4F3B7D-F51A-41D4-A831-5EEDF82F2E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9611868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414</xdr:row>
      <xdr:rowOff>30480</xdr:rowOff>
    </xdr:from>
    <xdr:ext cx="586311" cy="541020"/>
    <xdr:pic>
      <xdr:nvPicPr>
        <xdr:cNvPr id="50" name="Imagen 49">
          <a:extLst>
            <a:ext uri="{FF2B5EF4-FFF2-40B4-BE49-F238E27FC236}">
              <a16:creationId xmlns:a16="http://schemas.microsoft.com/office/drawing/2014/main" id="{1BA79B3A-4CCA-491E-89E3-7781E917EA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105780840"/>
          <a:ext cx="586311" cy="541020"/>
        </a:xfrm>
        <a:prstGeom prst="rect">
          <a:avLst/>
        </a:prstGeom>
      </xdr:spPr>
    </xdr:pic>
    <xdr:clientData/>
  </xdr:oneCellAnchor>
  <xdr:twoCellAnchor editAs="oneCell">
    <xdr:from>
      <xdr:col>9</xdr:col>
      <xdr:colOff>39004</xdr:colOff>
      <xdr:row>428</xdr:row>
      <xdr:rowOff>55419</xdr:rowOff>
    </xdr:from>
    <xdr:to>
      <xdr:col>10</xdr:col>
      <xdr:colOff>1964783</xdr:colOff>
      <xdr:row>439</xdr:row>
      <xdr:rowOff>95319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08F031FD-3BC2-4142-9E28-89F795EBF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78104" y="109791039"/>
          <a:ext cx="3381199" cy="2219220"/>
        </a:xfrm>
        <a:prstGeom prst="rect">
          <a:avLst/>
        </a:prstGeom>
      </xdr:spPr>
    </xdr:pic>
    <xdr:clientData/>
  </xdr:twoCellAnchor>
  <xdr:oneCellAnchor>
    <xdr:from>
      <xdr:col>5</xdr:col>
      <xdr:colOff>68580</xdr:colOff>
      <xdr:row>414</xdr:row>
      <xdr:rowOff>30480</xdr:rowOff>
    </xdr:from>
    <xdr:ext cx="586311" cy="541020"/>
    <xdr:pic>
      <xdr:nvPicPr>
        <xdr:cNvPr id="52" name="Imagen 51">
          <a:extLst>
            <a:ext uri="{FF2B5EF4-FFF2-40B4-BE49-F238E27FC236}">
              <a16:creationId xmlns:a16="http://schemas.microsoft.com/office/drawing/2014/main" id="{5BA790F7-A34D-47FF-8154-3A15E4F174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10578084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414</xdr:row>
      <xdr:rowOff>30480</xdr:rowOff>
    </xdr:from>
    <xdr:ext cx="586311" cy="541020"/>
    <xdr:pic>
      <xdr:nvPicPr>
        <xdr:cNvPr id="53" name="Imagen 52">
          <a:extLst>
            <a:ext uri="{FF2B5EF4-FFF2-40B4-BE49-F238E27FC236}">
              <a16:creationId xmlns:a16="http://schemas.microsoft.com/office/drawing/2014/main" id="{65293777-F181-4104-BFB3-31B5F50D7A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105780840"/>
          <a:ext cx="586311" cy="541020"/>
        </a:xfrm>
        <a:prstGeom prst="rect">
          <a:avLst/>
        </a:prstGeom>
      </xdr:spPr>
    </xdr:pic>
    <xdr:clientData/>
  </xdr:oneCellAnchor>
  <xdr:oneCellAnchor>
    <xdr:from>
      <xdr:col>5</xdr:col>
      <xdr:colOff>68580</xdr:colOff>
      <xdr:row>330</xdr:row>
      <xdr:rowOff>30480</xdr:rowOff>
    </xdr:from>
    <xdr:ext cx="586311" cy="541020"/>
    <xdr:pic>
      <xdr:nvPicPr>
        <xdr:cNvPr id="54" name="Imagen 53">
          <a:extLst>
            <a:ext uri="{FF2B5EF4-FFF2-40B4-BE49-F238E27FC236}">
              <a16:creationId xmlns:a16="http://schemas.microsoft.com/office/drawing/2014/main" id="{DA272187-A239-45E7-8C07-F4DD712A20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937760" y="86365080"/>
          <a:ext cx="586311" cy="541020"/>
        </a:xfrm>
        <a:prstGeom prst="rect">
          <a:avLst/>
        </a:prstGeom>
      </xdr:spPr>
    </xdr:pic>
    <xdr:clientData/>
  </xdr:oneCellAnchor>
  <xdr:twoCellAnchor editAs="oneCell">
    <xdr:from>
      <xdr:col>9</xdr:col>
      <xdr:colOff>401954</xdr:colOff>
      <xdr:row>339</xdr:row>
      <xdr:rowOff>97972</xdr:rowOff>
    </xdr:from>
    <xdr:to>
      <xdr:col>10</xdr:col>
      <xdr:colOff>1449527</xdr:colOff>
      <xdr:row>350</xdr:row>
      <xdr:rowOff>130631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9A4016E4-57E9-4759-AA9B-D5E4FD0DD8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8441054" y="89076712"/>
          <a:ext cx="2502993" cy="2211979"/>
        </a:xfrm>
        <a:prstGeom prst="rect">
          <a:avLst/>
        </a:prstGeom>
      </xdr:spPr>
    </xdr:pic>
    <xdr:clientData/>
  </xdr:twoCellAnchor>
  <xdr:twoCellAnchor editAs="oneCell">
    <xdr:from>
      <xdr:col>9</xdr:col>
      <xdr:colOff>500743</xdr:colOff>
      <xdr:row>352</xdr:row>
      <xdr:rowOff>42553</xdr:rowOff>
    </xdr:from>
    <xdr:to>
      <xdr:col>10</xdr:col>
      <xdr:colOff>1382486</xdr:colOff>
      <xdr:row>363</xdr:row>
      <xdr:rowOff>204872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D18E1330-FFB1-44AE-AB74-11D97F1909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8539843" y="91596853"/>
          <a:ext cx="2337163" cy="235687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40</xdr:row>
      <xdr:rowOff>28575</xdr:rowOff>
    </xdr:from>
    <xdr:to>
      <xdr:col>17</xdr:col>
      <xdr:colOff>238125</xdr:colOff>
      <xdr:row>44</xdr:row>
      <xdr:rowOff>28575</xdr:rowOff>
    </xdr:to>
    <xdr:sp macro="" textlink="">
      <xdr:nvSpPr>
        <xdr:cNvPr id="28" name="Line 1">
          <a:extLst>
            <a:ext uri="{FF2B5EF4-FFF2-40B4-BE49-F238E27FC236}">
              <a16:creationId xmlns:a16="http://schemas.microsoft.com/office/drawing/2014/main" id="{B71B3A76-75E0-4AE5-A468-719A55F1F08F}"/>
            </a:ext>
          </a:extLst>
        </xdr:cNvPr>
        <xdr:cNvSpPr>
          <a:spLocks noChangeShapeType="1"/>
        </xdr:cNvSpPr>
      </xdr:nvSpPr>
      <xdr:spPr bwMode="auto">
        <a:xfrm>
          <a:off x="4581525" y="6287833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219075</xdr:colOff>
      <xdr:row>0</xdr:row>
      <xdr:rowOff>133350</xdr:rowOff>
    </xdr:from>
    <xdr:ext cx="1007729" cy="1015707"/>
    <xdr:pic>
      <xdr:nvPicPr>
        <xdr:cNvPr id="29" name="Imagen 28">
          <a:extLst>
            <a:ext uri="{FF2B5EF4-FFF2-40B4-BE49-F238E27FC236}">
              <a16:creationId xmlns:a16="http://schemas.microsoft.com/office/drawing/2014/main" id="{5CC13ED0-15AD-4F18-9A5F-6ED7D6E2E0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535" y="5391531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784347</xdr:colOff>
      <xdr:row>0</xdr:row>
      <xdr:rowOff>187744</xdr:rowOff>
    </xdr:from>
    <xdr:ext cx="1726427" cy="825394"/>
    <xdr:pic>
      <xdr:nvPicPr>
        <xdr:cNvPr id="30" name="Imagen 29">
          <a:extLst>
            <a:ext uri="{FF2B5EF4-FFF2-40B4-BE49-F238E27FC236}">
              <a16:creationId xmlns:a16="http://schemas.microsoft.com/office/drawing/2014/main" id="{72014B9F-9B24-4985-AF9E-B27E9C9F387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418307" y="53946844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40</xdr:row>
      <xdr:rowOff>28575</xdr:rowOff>
    </xdr:from>
    <xdr:to>
      <xdr:col>17</xdr:col>
      <xdr:colOff>238125</xdr:colOff>
      <xdr:row>44</xdr:row>
      <xdr:rowOff>28575</xdr:rowOff>
    </xdr:to>
    <xdr:sp macro="" textlink="">
      <xdr:nvSpPr>
        <xdr:cNvPr id="31" name="Line 1">
          <a:extLst>
            <a:ext uri="{FF2B5EF4-FFF2-40B4-BE49-F238E27FC236}">
              <a16:creationId xmlns:a16="http://schemas.microsoft.com/office/drawing/2014/main" id="{35C9BCF6-6333-4E4A-8AB3-74BFDDC9A718}"/>
            </a:ext>
          </a:extLst>
        </xdr:cNvPr>
        <xdr:cNvSpPr>
          <a:spLocks noChangeShapeType="1"/>
        </xdr:cNvSpPr>
      </xdr:nvSpPr>
      <xdr:spPr bwMode="auto">
        <a:xfrm>
          <a:off x="4581525" y="6287833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40</xdr:row>
      <xdr:rowOff>28575</xdr:rowOff>
    </xdr:from>
    <xdr:to>
      <xdr:col>17</xdr:col>
      <xdr:colOff>238125</xdr:colOff>
      <xdr:row>44</xdr:row>
      <xdr:rowOff>0</xdr:rowOff>
    </xdr:to>
    <xdr:sp macro="" textlink="">
      <xdr:nvSpPr>
        <xdr:cNvPr id="32" name="Line 1">
          <a:extLst>
            <a:ext uri="{FF2B5EF4-FFF2-40B4-BE49-F238E27FC236}">
              <a16:creationId xmlns:a16="http://schemas.microsoft.com/office/drawing/2014/main" id="{DE7297ED-2C39-49C6-9968-A6429151289A}"/>
            </a:ext>
          </a:extLst>
        </xdr:cNvPr>
        <xdr:cNvSpPr>
          <a:spLocks noChangeShapeType="1"/>
        </xdr:cNvSpPr>
      </xdr:nvSpPr>
      <xdr:spPr bwMode="auto">
        <a:xfrm>
          <a:off x="4581525" y="6287833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85</xdr:row>
      <xdr:rowOff>28575</xdr:rowOff>
    </xdr:from>
    <xdr:to>
      <xdr:col>17</xdr:col>
      <xdr:colOff>238125</xdr:colOff>
      <xdr:row>89</xdr:row>
      <xdr:rowOff>28575</xdr:rowOff>
    </xdr:to>
    <xdr:sp macro="" textlink="">
      <xdr:nvSpPr>
        <xdr:cNvPr id="38" name="Line 1">
          <a:extLst>
            <a:ext uri="{FF2B5EF4-FFF2-40B4-BE49-F238E27FC236}">
              <a16:creationId xmlns:a16="http://schemas.microsoft.com/office/drawing/2014/main" id="{5854C5BF-0AFC-4881-99E4-43D919B4B3CC}"/>
            </a:ext>
          </a:extLst>
        </xdr:cNvPr>
        <xdr:cNvSpPr>
          <a:spLocks noChangeShapeType="1"/>
        </xdr:cNvSpPr>
      </xdr:nvSpPr>
      <xdr:spPr bwMode="auto">
        <a:xfrm>
          <a:off x="4581525" y="828884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219075</xdr:colOff>
      <xdr:row>45</xdr:row>
      <xdr:rowOff>133350</xdr:rowOff>
    </xdr:from>
    <xdr:ext cx="1007729" cy="1015707"/>
    <xdr:pic>
      <xdr:nvPicPr>
        <xdr:cNvPr id="39" name="Imagen 38">
          <a:extLst>
            <a:ext uri="{FF2B5EF4-FFF2-40B4-BE49-F238E27FC236}">
              <a16:creationId xmlns:a16="http://schemas.microsoft.com/office/drawing/2014/main" id="{81B488B3-9191-4870-9B3A-46D3E428F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535" y="7388733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784347</xdr:colOff>
      <xdr:row>45</xdr:row>
      <xdr:rowOff>187744</xdr:rowOff>
    </xdr:from>
    <xdr:ext cx="1726427" cy="825394"/>
    <xdr:pic>
      <xdr:nvPicPr>
        <xdr:cNvPr id="40" name="Imagen 39">
          <a:extLst>
            <a:ext uri="{FF2B5EF4-FFF2-40B4-BE49-F238E27FC236}">
              <a16:creationId xmlns:a16="http://schemas.microsoft.com/office/drawing/2014/main" id="{9B510EA9-E1B9-4354-A111-47C8C411850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418307" y="73918864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85</xdr:row>
      <xdr:rowOff>28575</xdr:rowOff>
    </xdr:from>
    <xdr:to>
      <xdr:col>17</xdr:col>
      <xdr:colOff>238125</xdr:colOff>
      <xdr:row>89</xdr:row>
      <xdr:rowOff>28575</xdr:rowOff>
    </xdr:to>
    <xdr:sp macro="" textlink="">
      <xdr:nvSpPr>
        <xdr:cNvPr id="41" name="Line 1">
          <a:extLst>
            <a:ext uri="{FF2B5EF4-FFF2-40B4-BE49-F238E27FC236}">
              <a16:creationId xmlns:a16="http://schemas.microsoft.com/office/drawing/2014/main" id="{396B5EBF-A9C2-4809-8597-22B0D8A552F7}"/>
            </a:ext>
          </a:extLst>
        </xdr:cNvPr>
        <xdr:cNvSpPr>
          <a:spLocks noChangeShapeType="1"/>
        </xdr:cNvSpPr>
      </xdr:nvSpPr>
      <xdr:spPr bwMode="auto">
        <a:xfrm>
          <a:off x="4581525" y="828884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85</xdr:row>
      <xdr:rowOff>28575</xdr:rowOff>
    </xdr:from>
    <xdr:to>
      <xdr:col>17</xdr:col>
      <xdr:colOff>238125</xdr:colOff>
      <xdr:row>89</xdr:row>
      <xdr:rowOff>0</xdr:rowOff>
    </xdr:to>
    <xdr:sp macro="" textlink="">
      <xdr:nvSpPr>
        <xdr:cNvPr id="42" name="Line 1">
          <a:extLst>
            <a:ext uri="{FF2B5EF4-FFF2-40B4-BE49-F238E27FC236}">
              <a16:creationId xmlns:a16="http://schemas.microsoft.com/office/drawing/2014/main" id="{DD14F8AC-1266-4FE8-BBBB-746E612E7A55}"/>
            </a:ext>
          </a:extLst>
        </xdr:cNvPr>
        <xdr:cNvSpPr>
          <a:spLocks noChangeShapeType="1"/>
        </xdr:cNvSpPr>
      </xdr:nvSpPr>
      <xdr:spPr bwMode="auto">
        <a:xfrm>
          <a:off x="4581525" y="8288845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130</xdr:row>
      <xdr:rowOff>28575</xdr:rowOff>
    </xdr:from>
    <xdr:to>
      <xdr:col>17</xdr:col>
      <xdr:colOff>238125</xdr:colOff>
      <xdr:row>134</xdr:row>
      <xdr:rowOff>28575</xdr:rowOff>
    </xdr:to>
    <xdr:sp macro="" textlink="">
      <xdr:nvSpPr>
        <xdr:cNvPr id="43" name="Line 1">
          <a:extLst>
            <a:ext uri="{FF2B5EF4-FFF2-40B4-BE49-F238E27FC236}">
              <a16:creationId xmlns:a16="http://schemas.microsoft.com/office/drawing/2014/main" id="{610B3226-6A71-4895-B7F8-592350B88FBE}"/>
            </a:ext>
          </a:extLst>
        </xdr:cNvPr>
        <xdr:cNvSpPr>
          <a:spLocks noChangeShapeType="1"/>
        </xdr:cNvSpPr>
      </xdr:nvSpPr>
      <xdr:spPr bwMode="auto">
        <a:xfrm>
          <a:off x="4581525" y="9292399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219075</xdr:colOff>
      <xdr:row>90</xdr:row>
      <xdr:rowOff>133350</xdr:rowOff>
    </xdr:from>
    <xdr:ext cx="1007729" cy="1015707"/>
    <xdr:pic>
      <xdr:nvPicPr>
        <xdr:cNvPr id="44" name="Imagen 43">
          <a:extLst>
            <a:ext uri="{FF2B5EF4-FFF2-40B4-BE49-F238E27FC236}">
              <a16:creationId xmlns:a16="http://schemas.microsoft.com/office/drawing/2014/main" id="{B2CA3196-1589-42BF-8EE3-C7DF928E1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535" y="8386953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784347</xdr:colOff>
      <xdr:row>90</xdr:row>
      <xdr:rowOff>187744</xdr:rowOff>
    </xdr:from>
    <xdr:ext cx="1726427" cy="825394"/>
    <xdr:pic>
      <xdr:nvPicPr>
        <xdr:cNvPr id="45" name="Imagen 44">
          <a:extLst>
            <a:ext uri="{FF2B5EF4-FFF2-40B4-BE49-F238E27FC236}">
              <a16:creationId xmlns:a16="http://schemas.microsoft.com/office/drawing/2014/main" id="{72E4B592-DAFD-4EE0-B814-0793B063AA0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418307" y="83901064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130</xdr:row>
      <xdr:rowOff>28575</xdr:rowOff>
    </xdr:from>
    <xdr:to>
      <xdr:col>17</xdr:col>
      <xdr:colOff>238125</xdr:colOff>
      <xdr:row>134</xdr:row>
      <xdr:rowOff>28575</xdr:rowOff>
    </xdr:to>
    <xdr:sp macro="" textlink="">
      <xdr:nvSpPr>
        <xdr:cNvPr id="46" name="Line 1">
          <a:extLst>
            <a:ext uri="{FF2B5EF4-FFF2-40B4-BE49-F238E27FC236}">
              <a16:creationId xmlns:a16="http://schemas.microsoft.com/office/drawing/2014/main" id="{B7A3FE8E-0A98-4EF4-ACF4-5E7375480427}"/>
            </a:ext>
          </a:extLst>
        </xdr:cNvPr>
        <xdr:cNvSpPr>
          <a:spLocks noChangeShapeType="1"/>
        </xdr:cNvSpPr>
      </xdr:nvSpPr>
      <xdr:spPr bwMode="auto">
        <a:xfrm>
          <a:off x="4581525" y="9292399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130</xdr:row>
      <xdr:rowOff>28575</xdr:rowOff>
    </xdr:from>
    <xdr:to>
      <xdr:col>17</xdr:col>
      <xdr:colOff>238125</xdr:colOff>
      <xdr:row>134</xdr:row>
      <xdr:rowOff>0</xdr:rowOff>
    </xdr:to>
    <xdr:sp macro="" textlink="">
      <xdr:nvSpPr>
        <xdr:cNvPr id="47" name="Line 1">
          <a:extLst>
            <a:ext uri="{FF2B5EF4-FFF2-40B4-BE49-F238E27FC236}">
              <a16:creationId xmlns:a16="http://schemas.microsoft.com/office/drawing/2014/main" id="{E3E5A779-DE98-4124-8366-665F57FAEEF7}"/>
            </a:ext>
          </a:extLst>
        </xdr:cNvPr>
        <xdr:cNvSpPr>
          <a:spLocks noChangeShapeType="1"/>
        </xdr:cNvSpPr>
      </xdr:nvSpPr>
      <xdr:spPr bwMode="auto">
        <a:xfrm>
          <a:off x="4581525" y="9292399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135</xdr:row>
      <xdr:rowOff>0</xdr:rowOff>
    </xdr:from>
    <xdr:to>
      <xdr:col>17</xdr:col>
      <xdr:colOff>238125</xdr:colOff>
      <xdr:row>136</xdr:row>
      <xdr:rowOff>28575</xdr:rowOff>
    </xdr:to>
    <xdr:sp macro="" textlink="">
      <xdr:nvSpPr>
        <xdr:cNvPr id="58" name="Line 1">
          <a:extLst>
            <a:ext uri="{FF2B5EF4-FFF2-40B4-BE49-F238E27FC236}">
              <a16:creationId xmlns:a16="http://schemas.microsoft.com/office/drawing/2014/main" id="{7A85A2A2-6BA2-4826-86F8-9433992BE46B}"/>
            </a:ext>
          </a:extLst>
        </xdr:cNvPr>
        <xdr:cNvSpPr>
          <a:spLocks noChangeShapeType="1"/>
        </xdr:cNvSpPr>
      </xdr:nvSpPr>
      <xdr:spPr bwMode="auto">
        <a:xfrm>
          <a:off x="4581525" y="12360973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135</xdr:row>
      <xdr:rowOff>0</xdr:rowOff>
    </xdr:from>
    <xdr:to>
      <xdr:col>17</xdr:col>
      <xdr:colOff>238125</xdr:colOff>
      <xdr:row>136</xdr:row>
      <xdr:rowOff>28575</xdr:rowOff>
    </xdr:to>
    <xdr:sp macro="" textlink="">
      <xdr:nvSpPr>
        <xdr:cNvPr id="61" name="Line 1">
          <a:extLst>
            <a:ext uri="{FF2B5EF4-FFF2-40B4-BE49-F238E27FC236}">
              <a16:creationId xmlns:a16="http://schemas.microsoft.com/office/drawing/2014/main" id="{DFAC2BC9-5B96-4AEA-B7E6-8207B101D7D8}"/>
            </a:ext>
          </a:extLst>
        </xdr:cNvPr>
        <xdr:cNvSpPr>
          <a:spLocks noChangeShapeType="1"/>
        </xdr:cNvSpPr>
      </xdr:nvSpPr>
      <xdr:spPr bwMode="auto">
        <a:xfrm>
          <a:off x="4581525" y="12360973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135</xdr:row>
      <xdr:rowOff>0</xdr:rowOff>
    </xdr:from>
    <xdr:to>
      <xdr:col>17</xdr:col>
      <xdr:colOff>238125</xdr:colOff>
      <xdr:row>136</xdr:row>
      <xdr:rowOff>0</xdr:rowOff>
    </xdr:to>
    <xdr:sp macro="" textlink="">
      <xdr:nvSpPr>
        <xdr:cNvPr id="62" name="Line 1">
          <a:extLst>
            <a:ext uri="{FF2B5EF4-FFF2-40B4-BE49-F238E27FC236}">
              <a16:creationId xmlns:a16="http://schemas.microsoft.com/office/drawing/2014/main" id="{DE328341-F8B2-4ADB-A4C9-42087AD44BAD}"/>
            </a:ext>
          </a:extLst>
        </xdr:cNvPr>
        <xdr:cNvSpPr>
          <a:spLocks noChangeShapeType="1"/>
        </xdr:cNvSpPr>
      </xdr:nvSpPr>
      <xdr:spPr bwMode="auto">
        <a:xfrm>
          <a:off x="4581525" y="12360973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6</xdr:col>
      <xdr:colOff>238125</xdr:colOff>
      <xdr:row>14</xdr:row>
      <xdr:rowOff>114300</xdr:rowOff>
    </xdr:from>
    <xdr:ext cx="4895850" cy="3729028"/>
    <xdr:pic>
      <xdr:nvPicPr>
        <xdr:cNvPr id="67" name="Imagen 66">
          <a:extLst>
            <a:ext uri="{FF2B5EF4-FFF2-40B4-BE49-F238E27FC236}">
              <a16:creationId xmlns:a16="http://schemas.microsoft.com/office/drawing/2014/main" id="{D03B080A-D46F-4642-BFBB-BF65B2224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15465" y="57873900"/>
          <a:ext cx="4895850" cy="3729028"/>
        </a:xfrm>
        <a:prstGeom prst="rect">
          <a:avLst/>
        </a:prstGeom>
      </xdr:spPr>
    </xdr:pic>
    <xdr:clientData/>
  </xdr:oneCellAnchor>
  <xdr:twoCellAnchor editAs="oneCell">
    <xdr:from>
      <xdr:col>5</xdr:col>
      <xdr:colOff>142874</xdr:colOff>
      <xdr:row>58</xdr:row>
      <xdr:rowOff>104775</xdr:rowOff>
    </xdr:from>
    <xdr:to>
      <xdr:col>26</xdr:col>
      <xdr:colOff>86699</xdr:colOff>
      <xdr:row>80</xdr:row>
      <xdr:rowOff>19050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01886E02-EF3D-4346-B859-C7665BC62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57324" y="14449425"/>
          <a:ext cx="5192100" cy="4200525"/>
        </a:xfrm>
        <a:prstGeom prst="rect">
          <a:avLst/>
        </a:prstGeom>
      </xdr:spPr>
    </xdr:pic>
    <xdr:clientData/>
  </xdr:twoCellAnchor>
  <xdr:oneCellAnchor>
    <xdr:from>
      <xdr:col>8</xdr:col>
      <xdr:colOff>38529</xdr:colOff>
      <xdr:row>102</xdr:row>
      <xdr:rowOff>47625</xdr:rowOff>
    </xdr:from>
    <xdr:ext cx="4700776" cy="2133600"/>
    <xdr:pic>
      <xdr:nvPicPr>
        <xdr:cNvPr id="70" name="Imagen 69">
          <a:extLst>
            <a:ext uri="{FF2B5EF4-FFF2-40B4-BE49-F238E27FC236}">
              <a16:creationId xmlns:a16="http://schemas.microsoft.com/office/drawing/2014/main" id="{EB8331FB-00C8-478A-B719-9DD988275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18789" y="87479505"/>
          <a:ext cx="4700776" cy="2133600"/>
        </a:xfrm>
        <a:prstGeom prst="rect">
          <a:avLst/>
        </a:prstGeom>
      </xdr:spPr>
    </xdr:pic>
    <xdr:clientData/>
  </xdr:oneCellAnchor>
  <xdr:oneCellAnchor>
    <xdr:from>
      <xdr:col>7</xdr:col>
      <xdr:colOff>200025</xdr:colOff>
      <xdr:row>113</xdr:row>
      <xdr:rowOff>174183</xdr:rowOff>
    </xdr:from>
    <xdr:ext cx="4718407" cy="2625260"/>
    <xdr:pic>
      <xdr:nvPicPr>
        <xdr:cNvPr id="71" name="Imagen 70">
          <a:extLst>
            <a:ext uri="{FF2B5EF4-FFF2-40B4-BE49-F238E27FC236}">
              <a16:creationId xmlns:a16="http://schemas.microsoft.com/office/drawing/2014/main" id="{45ABC689-81A2-4F2D-A204-F9752C98A4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5242" t="5152"/>
        <a:stretch/>
      </xdr:blipFill>
      <xdr:spPr>
        <a:xfrm>
          <a:off x="2028825" y="89709183"/>
          <a:ext cx="4718407" cy="2625260"/>
        </a:xfrm>
        <a:prstGeom prst="rect">
          <a:avLst/>
        </a:prstGeom>
      </xdr:spPr>
    </xdr:pic>
    <xdr:clientData/>
  </xdr:oneCellAnchor>
  <xdr:twoCellAnchor>
    <xdr:from>
      <xdr:col>17</xdr:col>
      <xdr:colOff>238125</xdr:colOff>
      <xdr:row>177</xdr:row>
      <xdr:rowOff>28575</xdr:rowOff>
    </xdr:from>
    <xdr:to>
      <xdr:col>17</xdr:col>
      <xdr:colOff>238125</xdr:colOff>
      <xdr:row>181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B6ED6F2-BBEE-433B-85B5-A8E6591BFB8B}"/>
            </a:ext>
          </a:extLst>
        </xdr:cNvPr>
        <xdr:cNvSpPr>
          <a:spLocks noChangeShapeType="1"/>
        </xdr:cNvSpPr>
      </xdr:nvSpPr>
      <xdr:spPr bwMode="auto">
        <a:xfrm>
          <a:off x="4581525" y="11458575"/>
          <a:ext cx="0" cy="1120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0</xdr:colOff>
      <xdr:row>137</xdr:row>
      <xdr:rowOff>114300</xdr:rowOff>
    </xdr:from>
    <xdr:to>
      <xdr:col>5</xdr:col>
      <xdr:colOff>188579</xdr:colOff>
      <xdr:row>138</xdr:row>
      <xdr:rowOff>1076325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857173A-53E1-4AEF-90C2-BB02BA4C2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62836425"/>
          <a:ext cx="1007729" cy="1133475"/>
        </a:xfrm>
        <a:prstGeom prst="rect">
          <a:avLst/>
        </a:prstGeom>
      </xdr:spPr>
    </xdr:pic>
    <xdr:clientData/>
  </xdr:twoCellAnchor>
  <xdr:twoCellAnchor editAs="oneCell">
    <xdr:from>
      <xdr:col>37</xdr:col>
      <xdr:colOff>851022</xdr:colOff>
      <xdr:row>137</xdr:row>
      <xdr:rowOff>88684</xdr:rowOff>
    </xdr:from>
    <xdr:to>
      <xdr:col>39</xdr:col>
      <xdr:colOff>853424</xdr:colOff>
      <xdr:row>138</xdr:row>
      <xdr:rowOff>1043618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3D32614-940E-4D22-A32E-4B3C4D2331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376397" y="62810809"/>
          <a:ext cx="1726427" cy="1126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238125</xdr:colOff>
      <xdr:row>177</xdr:row>
      <xdr:rowOff>28575</xdr:rowOff>
    </xdr:from>
    <xdr:to>
      <xdr:col>17</xdr:col>
      <xdr:colOff>238125</xdr:colOff>
      <xdr:row>181</xdr:row>
      <xdr:rowOff>28575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335D76CE-FBAF-4B26-BD2C-E2579FE1371C}"/>
            </a:ext>
          </a:extLst>
        </xdr:cNvPr>
        <xdr:cNvSpPr>
          <a:spLocks noChangeShapeType="1"/>
        </xdr:cNvSpPr>
      </xdr:nvSpPr>
      <xdr:spPr bwMode="auto">
        <a:xfrm>
          <a:off x="4581525" y="11458575"/>
          <a:ext cx="0" cy="1120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177</xdr:row>
      <xdr:rowOff>28575</xdr:rowOff>
    </xdr:from>
    <xdr:to>
      <xdr:col>17</xdr:col>
      <xdr:colOff>238125</xdr:colOff>
      <xdr:row>181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69156A45-6EF4-4DA0-8910-DDE272FF5D79}"/>
            </a:ext>
          </a:extLst>
        </xdr:cNvPr>
        <xdr:cNvSpPr>
          <a:spLocks noChangeShapeType="1"/>
        </xdr:cNvSpPr>
      </xdr:nvSpPr>
      <xdr:spPr bwMode="auto">
        <a:xfrm>
          <a:off x="4581525" y="11458575"/>
          <a:ext cx="0" cy="10915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4</xdr:col>
      <xdr:colOff>180975</xdr:colOff>
      <xdr:row>151</xdr:row>
      <xdr:rowOff>38099</xdr:rowOff>
    </xdr:from>
    <xdr:to>
      <xdr:col>28</xdr:col>
      <xdr:colOff>10763</xdr:colOff>
      <xdr:row>169</xdr:row>
      <xdr:rowOff>64769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1A026B9-AD8A-4478-A1CA-C49FADE28A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19200" y="66836924"/>
          <a:ext cx="5849588" cy="3550920"/>
        </a:xfrm>
        <a:prstGeom prst="rect">
          <a:avLst/>
        </a:prstGeom>
      </xdr:spPr>
    </xdr:pic>
    <xdr:clientData/>
  </xdr:twoCellAnchor>
  <xdr:twoCellAnchor>
    <xdr:from>
      <xdr:col>17</xdr:col>
      <xdr:colOff>238125</xdr:colOff>
      <xdr:row>222</xdr:row>
      <xdr:rowOff>28575</xdr:rowOff>
    </xdr:from>
    <xdr:to>
      <xdr:col>17</xdr:col>
      <xdr:colOff>238125</xdr:colOff>
      <xdr:row>226</xdr:row>
      <xdr:rowOff>28575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D3EB2FCD-DF6F-4D23-9246-21FC0E0EC3AD}"/>
            </a:ext>
          </a:extLst>
        </xdr:cNvPr>
        <xdr:cNvSpPr>
          <a:spLocks noChangeShapeType="1"/>
        </xdr:cNvSpPr>
      </xdr:nvSpPr>
      <xdr:spPr bwMode="auto">
        <a:xfrm>
          <a:off x="4581525" y="220046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219075</xdr:colOff>
      <xdr:row>182</xdr:row>
      <xdr:rowOff>133350</xdr:rowOff>
    </xdr:from>
    <xdr:ext cx="1007729" cy="1015707"/>
    <xdr:pic>
      <xdr:nvPicPr>
        <xdr:cNvPr id="9" name="Imagen 8">
          <a:extLst>
            <a:ext uri="{FF2B5EF4-FFF2-40B4-BE49-F238E27FC236}">
              <a16:creationId xmlns:a16="http://schemas.microsoft.com/office/drawing/2014/main" id="{2BE1B34D-1C2E-4855-820B-3C38F8798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535" y="1285875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784347</xdr:colOff>
      <xdr:row>182</xdr:row>
      <xdr:rowOff>187744</xdr:rowOff>
    </xdr:from>
    <xdr:ext cx="1726427" cy="825394"/>
    <xdr:pic>
      <xdr:nvPicPr>
        <xdr:cNvPr id="10" name="Imagen 9">
          <a:extLst>
            <a:ext uri="{FF2B5EF4-FFF2-40B4-BE49-F238E27FC236}">
              <a16:creationId xmlns:a16="http://schemas.microsoft.com/office/drawing/2014/main" id="{9FAA65C0-15F1-43E6-9FE5-A1CF4BA04EF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418307" y="12890284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222</xdr:row>
      <xdr:rowOff>28575</xdr:rowOff>
    </xdr:from>
    <xdr:to>
      <xdr:col>17</xdr:col>
      <xdr:colOff>238125</xdr:colOff>
      <xdr:row>226</xdr:row>
      <xdr:rowOff>28575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57936182-C9B5-4945-A844-10F41B595CAF}"/>
            </a:ext>
          </a:extLst>
        </xdr:cNvPr>
        <xdr:cNvSpPr>
          <a:spLocks noChangeShapeType="1"/>
        </xdr:cNvSpPr>
      </xdr:nvSpPr>
      <xdr:spPr bwMode="auto">
        <a:xfrm>
          <a:off x="4581525" y="220046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222</xdr:row>
      <xdr:rowOff>28575</xdr:rowOff>
    </xdr:from>
    <xdr:to>
      <xdr:col>17</xdr:col>
      <xdr:colOff>238125</xdr:colOff>
      <xdr:row>226</xdr:row>
      <xdr:rowOff>0</xdr:rowOff>
    </xdr:to>
    <xdr:sp macro="" textlink="">
      <xdr:nvSpPr>
        <xdr:cNvPr id="12" name="Line 1">
          <a:extLst>
            <a:ext uri="{FF2B5EF4-FFF2-40B4-BE49-F238E27FC236}">
              <a16:creationId xmlns:a16="http://schemas.microsoft.com/office/drawing/2014/main" id="{D88E3557-B87F-4F54-ABE1-52AD2FD63881}"/>
            </a:ext>
          </a:extLst>
        </xdr:cNvPr>
        <xdr:cNvSpPr>
          <a:spLocks noChangeShapeType="1"/>
        </xdr:cNvSpPr>
      </xdr:nvSpPr>
      <xdr:spPr bwMode="auto">
        <a:xfrm>
          <a:off x="4581525" y="2200465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210165</xdr:colOff>
      <xdr:row>198</xdr:row>
      <xdr:rowOff>170835</xdr:rowOff>
    </xdr:from>
    <xdr:to>
      <xdr:col>28</xdr:col>
      <xdr:colOff>89421</xdr:colOff>
      <xdr:row>218</xdr:row>
      <xdr:rowOff>20841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FD866AC5-0879-4276-8A15-286A405C73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36045" y="17437755"/>
          <a:ext cx="5700936" cy="3202806"/>
        </a:xfrm>
        <a:prstGeom prst="rect">
          <a:avLst/>
        </a:prstGeom>
      </xdr:spPr>
    </xdr:pic>
    <xdr:clientData/>
  </xdr:twoCellAnchor>
  <xdr:twoCellAnchor>
    <xdr:from>
      <xdr:col>17</xdr:col>
      <xdr:colOff>238125</xdr:colOff>
      <xdr:row>267</xdr:row>
      <xdr:rowOff>28575</xdr:rowOff>
    </xdr:from>
    <xdr:to>
      <xdr:col>17</xdr:col>
      <xdr:colOff>238125</xdr:colOff>
      <xdr:row>271</xdr:row>
      <xdr:rowOff>28575</xdr:rowOff>
    </xdr:to>
    <xdr:sp macro="" textlink="">
      <xdr:nvSpPr>
        <xdr:cNvPr id="14" name="Line 1">
          <a:extLst>
            <a:ext uri="{FF2B5EF4-FFF2-40B4-BE49-F238E27FC236}">
              <a16:creationId xmlns:a16="http://schemas.microsoft.com/office/drawing/2014/main" id="{3B1CECA0-4712-480B-9974-87204CB721F3}"/>
            </a:ext>
          </a:extLst>
        </xdr:cNvPr>
        <xdr:cNvSpPr>
          <a:spLocks noChangeShapeType="1"/>
        </xdr:cNvSpPr>
      </xdr:nvSpPr>
      <xdr:spPr bwMode="auto">
        <a:xfrm>
          <a:off x="4581525" y="3242119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219075</xdr:colOff>
      <xdr:row>227</xdr:row>
      <xdr:rowOff>133350</xdr:rowOff>
    </xdr:from>
    <xdr:ext cx="1007729" cy="1015707"/>
    <xdr:pic>
      <xdr:nvPicPr>
        <xdr:cNvPr id="15" name="Imagen 14">
          <a:extLst>
            <a:ext uri="{FF2B5EF4-FFF2-40B4-BE49-F238E27FC236}">
              <a16:creationId xmlns:a16="http://schemas.microsoft.com/office/drawing/2014/main" id="{CD66247F-4A89-4A7C-A6C1-7A33DF70BD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535" y="2298573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765297</xdr:colOff>
      <xdr:row>228</xdr:row>
      <xdr:rowOff>69634</xdr:rowOff>
    </xdr:from>
    <xdr:ext cx="1726427" cy="825394"/>
    <xdr:pic>
      <xdr:nvPicPr>
        <xdr:cNvPr id="16" name="Imagen 15">
          <a:extLst>
            <a:ext uri="{FF2B5EF4-FFF2-40B4-BE49-F238E27FC236}">
              <a16:creationId xmlns:a16="http://schemas.microsoft.com/office/drawing/2014/main" id="{7DC7F1F6-8BB2-49AF-8EDC-E7CA9C252CC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90672" y="82965709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267</xdr:row>
      <xdr:rowOff>28575</xdr:rowOff>
    </xdr:from>
    <xdr:to>
      <xdr:col>17</xdr:col>
      <xdr:colOff>238125</xdr:colOff>
      <xdr:row>271</xdr:row>
      <xdr:rowOff>28575</xdr:rowOff>
    </xdr:to>
    <xdr:sp macro="" textlink="">
      <xdr:nvSpPr>
        <xdr:cNvPr id="17" name="Line 1">
          <a:extLst>
            <a:ext uri="{FF2B5EF4-FFF2-40B4-BE49-F238E27FC236}">
              <a16:creationId xmlns:a16="http://schemas.microsoft.com/office/drawing/2014/main" id="{E071CDE4-3FFA-4F44-A62B-EB30501CEA67}"/>
            </a:ext>
          </a:extLst>
        </xdr:cNvPr>
        <xdr:cNvSpPr>
          <a:spLocks noChangeShapeType="1"/>
        </xdr:cNvSpPr>
      </xdr:nvSpPr>
      <xdr:spPr bwMode="auto">
        <a:xfrm>
          <a:off x="4581525" y="3242119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267</xdr:row>
      <xdr:rowOff>28575</xdr:rowOff>
    </xdr:from>
    <xdr:to>
      <xdr:col>17</xdr:col>
      <xdr:colOff>238125</xdr:colOff>
      <xdr:row>271</xdr:row>
      <xdr:rowOff>0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D69A4BD1-6694-402D-BA30-842130D8E075}"/>
            </a:ext>
          </a:extLst>
        </xdr:cNvPr>
        <xdr:cNvSpPr>
          <a:spLocks noChangeShapeType="1"/>
        </xdr:cNvSpPr>
      </xdr:nvSpPr>
      <xdr:spPr bwMode="auto">
        <a:xfrm>
          <a:off x="4581525" y="3242119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238125</xdr:colOff>
      <xdr:row>239</xdr:row>
      <xdr:rowOff>57149</xdr:rowOff>
    </xdr:from>
    <xdr:to>
      <xdr:col>27</xdr:col>
      <xdr:colOff>9525</xdr:colOff>
      <xdr:row>263</xdr:row>
      <xdr:rowOff>19070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F4E63D6C-49C1-454E-B9A3-CEB3F6220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52575" y="86553674"/>
          <a:ext cx="5267325" cy="4629171"/>
        </a:xfrm>
        <a:prstGeom prst="rect">
          <a:avLst/>
        </a:prstGeom>
      </xdr:spPr>
    </xdr:pic>
    <xdr:clientData/>
  </xdr:twoCellAnchor>
  <xdr:twoCellAnchor>
    <xdr:from>
      <xdr:col>17</xdr:col>
      <xdr:colOff>238125</xdr:colOff>
      <xdr:row>312</xdr:row>
      <xdr:rowOff>28575</xdr:rowOff>
    </xdr:from>
    <xdr:to>
      <xdr:col>17</xdr:col>
      <xdr:colOff>238125</xdr:colOff>
      <xdr:row>316</xdr:row>
      <xdr:rowOff>28575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F9177D81-B5CB-4BD1-8375-EFDAD6A66E7F}"/>
            </a:ext>
          </a:extLst>
        </xdr:cNvPr>
        <xdr:cNvSpPr>
          <a:spLocks noChangeShapeType="1"/>
        </xdr:cNvSpPr>
      </xdr:nvSpPr>
      <xdr:spPr bwMode="auto">
        <a:xfrm>
          <a:off x="4581525" y="4256341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219075</xdr:colOff>
      <xdr:row>272</xdr:row>
      <xdr:rowOff>133350</xdr:rowOff>
    </xdr:from>
    <xdr:ext cx="1007729" cy="1015707"/>
    <xdr:pic>
      <xdr:nvPicPr>
        <xdr:cNvPr id="21" name="Imagen 20">
          <a:extLst>
            <a:ext uri="{FF2B5EF4-FFF2-40B4-BE49-F238E27FC236}">
              <a16:creationId xmlns:a16="http://schemas.microsoft.com/office/drawing/2014/main" id="{CE9DCD5F-1104-4058-A353-095876606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535" y="3340227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784347</xdr:colOff>
      <xdr:row>272</xdr:row>
      <xdr:rowOff>187744</xdr:rowOff>
    </xdr:from>
    <xdr:ext cx="1726427" cy="825394"/>
    <xdr:pic>
      <xdr:nvPicPr>
        <xdr:cNvPr id="22" name="Imagen 21">
          <a:extLst>
            <a:ext uri="{FF2B5EF4-FFF2-40B4-BE49-F238E27FC236}">
              <a16:creationId xmlns:a16="http://schemas.microsoft.com/office/drawing/2014/main" id="{A3DEE9F0-B291-4FE3-BA1B-CA2179C1EC5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418307" y="33433804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312</xdr:row>
      <xdr:rowOff>28575</xdr:rowOff>
    </xdr:from>
    <xdr:to>
      <xdr:col>17</xdr:col>
      <xdr:colOff>238125</xdr:colOff>
      <xdr:row>316</xdr:row>
      <xdr:rowOff>28575</xdr:rowOff>
    </xdr:to>
    <xdr:sp macro="" textlink="">
      <xdr:nvSpPr>
        <xdr:cNvPr id="23" name="Line 1">
          <a:extLst>
            <a:ext uri="{FF2B5EF4-FFF2-40B4-BE49-F238E27FC236}">
              <a16:creationId xmlns:a16="http://schemas.microsoft.com/office/drawing/2014/main" id="{50AD8F61-6263-4A3D-861D-E29E066AE35C}"/>
            </a:ext>
          </a:extLst>
        </xdr:cNvPr>
        <xdr:cNvSpPr>
          <a:spLocks noChangeShapeType="1"/>
        </xdr:cNvSpPr>
      </xdr:nvSpPr>
      <xdr:spPr bwMode="auto">
        <a:xfrm>
          <a:off x="4581525" y="4256341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312</xdr:row>
      <xdr:rowOff>28575</xdr:rowOff>
    </xdr:from>
    <xdr:to>
      <xdr:col>17</xdr:col>
      <xdr:colOff>238125</xdr:colOff>
      <xdr:row>316</xdr:row>
      <xdr:rowOff>0</xdr:rowOff>
    </xdr:to>
    <xdr:sp macro="" textlink="">
      <xdr:nvSpPr>
        <xdr:cNvPr id="24" name="Line 1">
          <a:extLst>
            <a:ext uri="{FF2B5EF4-FFF2-40B4-BE49-F238E27FC236}">
              <a16:creationId xmlns:a16="http://schemas.microsoft.com/office/drawing/2014/main" id="{93574776-73BE-4092-8288-B08732A707A0}"/>
            </a:ext>
          </a:extLst>
        </xdr:cNvPr>
        <xdr:cNvSpPr>
          <a:spLocks noChangeShapeType="1"/>
        </xdr:cNvSpPr>
      </xdr:nvSpPr>
      <xdr:spPr bwMode="auto">
        <a:xfrm>
          <a:off x="4581525" y="4256341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6</xdr:col>
      <xdr:colOff>95250</xdr:colOff>
      <xdr:row>286</xdr:row>
      <xdr:rowOff>9525</xdr:rowOff>
    </xdr:from>
    <xdr:to>
      <xdr:col>27</xdr:col>
      <xdr:colOff>96529</xdr:colOff>
      <xdr:row>309</xdr:row>
      <xdr:rowOff>64770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3BA56DB5-D17E-410C-93FD-2ABCF9C8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672590" y="37446585"/>
          <a:ext cx="5320039" cy="3910965"/>
        </a:xfrm>
        <a:prstGeom prst="rect">
          <a:avLst/>
        </a:prstGeom>
      </xdr:spPr>
    </xdr:pic>
    <xdr:clientData/>
  </xdr:twoCellAnchor>
  <xdr:twoCellAnchor>
    <xdr:from>
      <xdr:col>17</xdr:col>
      <xdr:colOff>238125</xdr:colOff>
      <xdr:row>357</xdr:row>
      <xdr:rowOff>28575</xdr:rowOff>
    </xdr:from>
    <xdr:to>
      <xdr:col>17</xdr:col>
      <xdr:colOff>238125</xdr:colOff>
      <xdr:row>361</xdr:row>
      <xdr:rowOff>28575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6422F0A3-C1CA-4F68-B42E-9274384680EF}"/>
            </a:ext>
          </a:extLst>
        </xdr:cNvPr>
        <xdr:cNvSpPr>
          <a:spLocks noChangeShapeType="1"/>
        </xdr:cNvSpPr>
      </xdr:nvSpPr>
      <xdr:spPr bwMode="auto">
        <a:xfrm>
          <a:off x="4581525" y="5293423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219075</xdr:colOff>
      <xdr:row>317</xdr:row>
      <xdr:rowOff>133350</xdr:rowOff>
    </xdr:from>
    <xdr:ext cx="1007729" cy="1015707"/>
    <xdr:pic>
      <xdr:nvPicPr>
        <xdr:cNvPr id="27" name="Imagen 26">
          <a:extLst>
            <a:ext uri="{FF2B5EF4-FFF2-40B4-BE49-F238E27FC236}">
              <a16:creationId xmlns:a16="http://schemas.microsoft.com/office/drawing/2014/main" id="{88F8AC3E-6C5C-40E7-AB93-1C1539402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535" y="4354449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784347</xdr:colOff>
      <xdr:row>317</xdr:row>
      <xdr:rowOff>187744</xdr:rowOff>
    </xdr:from>
    <xdr:ext cx="1726427" cy="825394"/>
    <xdr:pic>
      <xdr:nvPicPr>
        <xdr:cNvPr id="33" name="Imagen 32">
          <a:extLst>
            <a:ext uri="{FF2B5EF4-FFF2-40B4-BE49-F238E27FC236}">
              <a16:creationId xmlns:a16="http://schemas.microsoft.com/office/drawing/2014/main" id="{9D6E9C92-1462-4FC8-AD25-125D71E42ED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418307" y="43576024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357</xdr:row>
      <xdr:rowOff>28575</xdr:rowOff>
    </xdr:from>
    <xdr:to>
      <xdr:col>17</xdr:col>
      <xdr:colOff>238125</xdr:colOff>
      <xdr:row>361</xdr:row>
      <xdr:rowOff>28575</xdr:rowOff>
    </xdr:to>
    <xdr:sp macro="" textlink="">
      <xdr:nvSpPr>
        <xdr:cNvPr id="34" name="Line 1">
          <a:extLst>
            <a:ext uri="{FF2B5EF4-FFF2-40B4-BE49-F238E27FC236}">
              <a16:creationId xmlns:a16="http://schemas.microsoft.com/office/drawing/2014/main" id="{5F909D6E-E8ED-4DD0-964E-CF3AA3261F39}"/>
            </a:ext>
          </a:extLst>
        </xdr:cNvPr>
        <xdr:cNvSpPr>
          <a:spLocks noChangeShapeType="1"/>
        </xdr:cNvSpPr>
      </xdr:nvSpPr>
      <xdr:spPr bwMode="auto">
        <a:xfrm>
          <a:off x="4581525" y="5293423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357</xdr:row>
      <xdr:rowOff>28575</xdr:rowOff>
    </xdr:from>
    <xdr:to>
      <xdr:col>17</xdr:col>
      <xdr:colOff>238125</xdr:colOff>
      <xdr:row>361</xdr:row>
      <xdr:rowOff>0</xdr:rowOff>
    </xdr:to>
    <xdr:sp macro="" textlink="">
      <xdr:nvSpPr>
        <xdr:cNvPr id="35" name="Line 1">
          <a:extLst>
            <a:ext uri="{FF2B5EF4-FFF2-40B4-BE49-F238E27FC236}">
              <a16:creationId xmlns:a16="http://schemas.microsoft.com/office/drawing/2014/main" id="{01A35FAB-BCA3-4F3A-9A53-691E0002DBED}"/>
            </a:ext>
          </a:extLst>
        </xdr:cNvPr>
        <xdr:cNvSpPr>
          <a:spLocks noChangeShapeType="1"/>
        </xdr:cNvSpPr>
      </xdr:nvSpPr>
      <xdr:spPr bwMode="auto">
        <a:xfrm>
          <a:off x="4581525" y="5293423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19050</xdr:colOff>
      <xdr:row>332</xdr:row>
      <xdr:rowOff>95250</xdr:rowOff>
    </xdr:from>
    <xdr:to>
      <xdr:col>28</xdr:col>
      <xdr:colOff>217470</xdr:colOff>
      <xdr:row>350</xdr:row>
      <xdr:rowOff>64770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D15ADB0D-1614-4C82-B0E1-9CBF3D99E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4930" y="48093630"/>
          <a:ext cx="6020100" cy="2987040"/>
        </a:xfrm>
        <a:prstGeom prst="rect">
          <a:avLst/>
        </a:prstGeom>
      </xdr:spPr>
    </xdr:pic>
    <xdr:clientData/>
  </xdr:twoCellAnchor>
  <xdr:twoCellAnchor>
    <xdr:from>
      <xdr:col>17</xdr:col>
      <xdr:colOff>238125</xdr:colOff>
      <xdr:row>402</xdr:row>
      <xdr:rowOff>28575</xdr:rowOff>
    </xdr:from>
    <xdr:to>
      <xdr:col>17</xdr:col>
      <xdr:colOff>238125</xdr:colOff>
      <xdr:row>406</xdr:row>
      <xdr:rowOff>28575</xdr:rowOff>
    </xdr:to>
    <xdr:sp macro="" textlink="">
      <xdr:nvSpPr>
        <xdr:cNvPr id="37" name="Line 1">
          <a:extLst>
            <a:ext uri="{FF2B5EF4-FFF2-40B4-BE49-F238E27FC236}">
              <a16:creationId xmlns:a16="http://schemas.microsoft.com/office/drawing/2014/main" id="{EDB0643D-71BB-4691-9319-161404FE8202}"/>
            </a:ext>
          </a:extLst>
        </xdr:cNvPr>
        <xdr:cNvSpPr>
          <a:spLocks noChangeShapeType="1"/>
        </xdr:cNvSpPr>
      </xdr:nvSpPr>
      <xdr:spPr bwMode="auto">
        <a:xfrm>
          <a:off x="4581525" y="729062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219075</xdr:colOff>
      <xdr:row>362</xdr:row>
      <xdr:rowOff>133350</xdr:rowOff>
    </xdr:from>
    <xdr:ext cx="1007729" cy="1015707"/>
    <xdr:pic>
      <xdr:nvPicPr>
        <xdr:cNvPr id="63" name="Imagen 62">
          <a:extLst>
            <a:ext uri="{FF2B5EF4-FFF2-40B4-BE49-F238E27FC236}">
              <a16:creationId xmlns:a16="http://schemas.microsoft.com/office/drawing/2014/main" id="{2D0344EF-7837-47AA-9621-46A3439A5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535" y="6385941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784347</xdr:colOff>
      <xdr:row>362</xdr:row>
      <xdr:rowOff>187744</xdr:rowOff>
    </xdr:from>
    <xdr:ext cx="1726427" cy="825394"/>
    <xdr:pic>
      <xdr:nvPicPr>
        <xdr:cNvPr id="64" name="Imagen 63">
          <a:extLst>
            <a:ext uri="{FF2B5EF4-FFF2-40B4-BE49-F238E27FC236}">
              <a16:creationId xmlns:a16="http://schemas.microsoft.com/office/drawing/2014/main" id="{4BA26957-BCEB-45A8-9473-CAAF066FDEA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418307" y="63890944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402</xdr:row>
      <xdr:rowOff>28575</xdr:rowOff>
    </xdr:from>
    <xdr:to>
      <xdr:col>17</xdr:col>
      <xdr:colOff>238125</xdr:colOff>
      <xdr:row>406</xdr:row>
      <xdr:rowOff>28575</xdr:rowOff>
    </xdr:to>
    <xdr:sp macro="" textlink="">
      <xdr:nvSpPr>
        <xdr:cNvPr id="65" name="Line 1">
          <a:extLst>
            <a:ext uri="{FF2B5EF4-FFF2-40B4-BE49-F238E27FC236}">
              <a16:creationId xmlns:a16="http://schemas.microsoft.com/office/drawing/2014/main" id="{F03C9BCC-1244-4320-839D-2FC942C242BA}"/>
            </a:ext>
          </a:extLst>
        </xdr:cNvPr>
        <xdr:cNvSpPr>
          <a:spLocks noChangeShapeType="1"/>
        </xdr:cNvSpPr>
      </xdr:nvSpPr>
      <xdr:spPr bwMode="auto">
        <a:xfrm>
          <a:off x="4581525" y="729062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402</xdr:row>
      <xdr:rowOff>28575</xdr:rowOff>
    </xdr:from>
    <xdr:to>
      <xdr:col>17</xdr:col>
      <xdr:colOff>238125</xdr:colOff>
      <xdr:row>406</xdr:row>
      <xdr:rowOff>0</xdr:rowOff>
    </xdr:to>
    <xdr:sp macro="" textlink="">
      <xdr:nvSpPr>
        <xdr:cNvPr id="66" name="Line 1">
          <a:extLst>
            <a:ext uri="{FF2B5EF4-FFF2-40B4-BE49-F238E27FC236}">
              <a16:creationId xmlns:a16="http://schemas.microsoft.com/office/drawing/2014/main" id="{45602C56-5B7E-47A4-A72A-CED66A0B060F}"/>
            </a:ext>
          </a:extLst>
        </xdr:cNvPr>
        <xdr:cNvSpPr>
          <a:spLocks noChangeShapeType="1"/>
        </xdr:cNvSpPr>
      </xdr:nvSpPr>
      <xdr:spPr bwMode="auto">
        <a:xfrm>
          <a:off x="4581525" y="7290625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9</xdr:col>
      <xdr:colOff>161925</xdr:colOff>
      <xdr:row>375</xdr:row>
      <xdr:rowOff>1</xdr:rowOff>
    </xdr:from>
    <xdr:ext cx="2571750" cy="4216990"/>
    <xdr:pic>
      <xdr:nvPicPr>
        <xdr:cNvPr id="68" name="Imagen 67">
          <a:extLst>
            <a:ext uri="{FF2B5EF4-FFF2-40B4-BE49-F238E27FC236}">
              <a16:creationId xmlns:a16="http://schemas.microsoft.com/office/drawing/2014/main" id="{A9CE9D2D-2BE2-47F9-99CB-D734C243D1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93645" y="67581781"/>
          <a:ext cx="2571750" cy="4216990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37</xdr:row>
      <xdr:rowOff>28575</xdr:rowOff>
    </xdr:from>
    <xdr:to>
      <xdr:col>17</xdr:col>
      <xdr:colOff>238125</xdr:colOff>
      <xdr:row>41</xdr:row>
      <xdr:rowOff>28575</xdr:rowOff>
    </xdr:to>
    <xdr:sp macro="" textlink="">
      <xdr:nvSpPr>
        <xdr:cNvPr id="14" name="Line 1">
          <a:extLst>
            <a:ext uri="{FF2B5EF4-FFF2-40B4-BE49-F238E27FC236}">
              <a16:creationId xmlns:a16="http://schemas.microsoft.com/office/drawing/2014/main" id="{B5929FA6-DDD9-44DB-87EC-D752932A0E77}"/>
            </a:ext>
          </a:extLst>
        </xdr:cNvPr>
        <xdr:cNvSpPr>
          <a:spLocks noChangeShapeType="1"/>
        </xdr:cNvSpPr>
      </xdr:nvSpPr>
      <xdr:spPr bwMode="auto">
        <a:xfrm>
          <a:off x="4581525" y="2938843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2</xdr:col>
      <xdr:colOff>104775</xdr:colOff>
      <xdr:row>1</xdr:row>
      <xdr:rowOff>66675</xdr:rowOff>
    </xdr:from>
    <xdr:ext cx="1007729" cy="1015707"/>
    <xdr:pic>
      <xdr:nvPicPr>
        <xdr:cNvPr id="15" name="Imagen 14">
          <a:extLst>
            <a:ext uri="{FF2B5EF4-FFF2-40B4-BE49-F238E27FC236}">
              <a16:creationId xmlns:a16="http://schemas.microsoft.com/office/drawing/2014/main" id="{F9C701FE-431F-44BD-BBE3-43B5D40EB4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065020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727197</xdr:colOff>
      <xdr:row>2</xdr:row>
      <xdr:rowOff>6769</xdr:rowOff>
    </xdr:from>
    <xdr:ext cx="1726427" cy="825394"/>
    <xdr:pic>
      <xdr:nvPicPr>
        <xdr:cNvPr id="16" name="Imagen 15">
          <a:extLst>
            <a:ext uri="{FF2B5EF4-FFF2-40B4-BE49-F238E27FC236}">
              <a16:creationId xmlns:a16="http://schemas.microsoft.com/office/drawing/2014/main" id="{19C59FD2-E9B6-4A2F-97F8-90A6E09814B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138272" y="20761744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37</xdr:row>
      <xdr:rowOff>28575</xdr:rowOff>
    </xdr:from>
    <xdr:to>
      <xdr:col>17</xdr:col>
      <xdr:colOff>238125</xdr:colOff>
      <xdr:row>41</xdr:row>
      <xdr:rowOff>28575</xdr:rowOff>
    </xdr:to>
    <xdr:sp macro="" textlink="">
      <xdr:nvSpPr>
        <xdr:cNvPr id="17" name="Line 1">
          <a:extLst>
            <a:ext uri="{FF2B5EF4-FFF2-40B4-BE49-F238E27FC236}">
              <a16:creationId xmlns:a16="http://schemas.microsoft.com/office/drawing/2014/main" id="{8E2BAC40-81E0-461B-A416-188E8F3936E9}"/>
            </a:ext>
          </a:extLst>
        </xdr:cNvPr>
        <xdr:cNvSpPr>
          <a:spLocks noChangeShapeType="1"/>
        </xdr:cNvSpPr>
      </xdr:nvSpPr>
      <xdr:spPr bwMode="auto">
        <a:xfrm>
          <a:off x="4581525" y="2938843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37</xdr:row>
      <xdr:rowOff>28575</xdr:rowOff>
    </xdr:from>
    <xdr:to>
      <xdr:col>17</xdr:col>
      <xdr:colOff>238125</xdr:colOff>
      <xdr:row>41</xdr:row>
      <xdr:rowOff>0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405651E2-C15A-412B-865D-09EC4E81BF54}"/>
            </a:ext>
          </a:extLst>
        </xdr:cNvPr>
        <xdr:cNvSpPr>
          <a:spLocks noChangeShapeType="1"/>
        </xdr:cNvSpPr>
      </xdr:nvSpPr>
      <xdr:spPr bwMode="auto">
        <a:xfrm>
          <a:off x="4581525" y="2938843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9</xdr:col>
      <xdr:colOff>38101</xdr:colOff>
      <xdr:row>13</xdr:row>
      <xdr:rowOff>76200</xdr:rowOff>
    </xdr:from>
    <xdr:to>
      <xdr:col>24</xdr:col>
      <xdr:colOff>123826</xdr:colOff>
      <xdr:row>33</xdr:row>
      <xdr:rowOff>84978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3994CCFF-7494-499C-A4FF-3F3554E29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43151" y="24412575"/>
          <a:ext cx="3848100" cy="392355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42</xdr:row>
      <xdr:rowOff>28575</xdr:rowOff>
    </xdr:from>
    <xdr:to>
      <xdr:col>17</xdr:col>
      <xdr:colOff>238125</xdr:colOff>
      <xdr:row>46</xdr:row>
      <xdr:rowOff>28575</xdr:rowOff>
    </xdr:to>
    <xdr:sp macro="" textlink="">
      <xdr:nvSpPr>
        <xdr:cNvPr id="32" name="Line 1">
          <a:extLst>
            <a:ext uri="{FF2B5EF4-FFF2-40B4-BE49-F238E27FC236}">
              <a16:creationId xmlns:a16="http://schemas.microsoft.com/office/drawing/2014/main" id="{C5289D77-0465-4177-80EE-29778AB4069B}"/>
            </a:ext>
          </a:extLst>
        </xdr:cNvPr>
        <xdr:cNvSpPr>
          <a:spLocks noChangeShapeType="1"/>
        </xdr:cNvSpPr>
      </xdr:nvSpPr>
      <xdr:spPr bwMode="auto">
        <a:xfrm>
          <a:off x="4581525" y="857459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209550</xdr:colOff>
      <xdr:row>0</xdr:row>
      <xdr:rowOff>190500</xdr:rowOff>
    </xdr:from>
    <xdr:ext cx="1007729" cy="1015707"/>
    <xdr:pic>
      <xdr:nvPicPr>
        <xdr:cNvPr id="33" name="Imagen 32">
          <a:extLst>
            <a:ext uri="{FF2B5EF4-FFF2-40B4-BE49-F238E27FC236}">
              <a16:creationId xmlns:a16="http://schemas.microsoft.com/office/drawing/2014/main" id="{11AF33F6-A1E0-47A5-AF19-36C336526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010" y="7353300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774822</xdr:colOff>
      <xdr:row>0</xdr:row>
      <xdr:rowOff>244894</xdr:rowOff>
    </xdr:from>
    <xdr:ext cx="1726427" cy="825394"/>
    <xdr:pic>
      <xdr:nvPicPr>
        <xdr:cNvPr id="34" name="Imagen 33">
          <a:extLst>
            <a:ext uri="{FF2B5EF4-FFF2-40B4-BE49-F238E27FC236}">
              <a16:creationId xmlns:a16="http://schemas.microsoft.com/office/drawing/2014/main" id="{7FB58916-42DB-42B3-83EC-9793DB100F7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94482" y="73534054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42</xdr:row>
      <xdr:rowOff>28575</xdr:rowOff>
    </xdr:from>
    <xdr:to>
      <xdr:col>17</xdr:col>
      <xdr:colOff>238125</xdr:colOff>
      <xdr:row>46</xdr:row>
      <xdr:rowOff>28575</xdr:rowOff>
    </xdr:to>
    <xdr:sp macro="" textlink="">
      <xdr:nvSpPr>
        <xdr:cNvPr id="35" name="Line 1">
          <a:extLst>
            <a:ext uri="{FF2B5EF4-FFF2-40B4-BE49-F238E27FC236}">
              <a16:creationId xmlns:a16="http://schemas.microsoft.com/office/drawing/2014/main" id="{2D5FB547-EBB8-4870-9746-AA59184F880E}"/>
            </a:ext>
          </a:extLst>
        </xdr:cNvPr>
        <xdr:cNvSpPr>
          <a:spLocks noChangeShapeType="1"/>
        </xdr:cNvSpPr>
      </xdr:nvSpPr>
      <xdr:spPr bwMode="auto">
        <a:xfrm>
          <a:off x="4581525" y="857459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42</xdr:row>
      <xdr:rowOff>28575</xdr:rowOff>
    </xdr:from>
    <xdr:to>
      <xdr:col>17</xdr:col>
      <xdr:colOff>238125</xdr:colOff>
      <xdr:row>46</xdr:row>
      <xdr:rowOff>0</xdr:rowOff>
    </xdr:to>
    <xdr:sp macro="" textlink="">
      <xdr:nvSpPr>
        <xdr:cNvPr id="36" name="Line 1">
          <a:extLst>
            <a:ext uri="{FF2B5EF4-FFF2-40B4-BE49-F238E27FC236}">
              <a16:creationId xmlns:a16="http://schemas.microsoft.com/office/drawing/2014/main" id="{E812AD35-0BE2-4F9B-8CD5-5DD3899F530D}"/>
            </a:ext>
          </a:extLst>
        </xdr:cNvPr>
        <xdr:cNvSpPr>
          <a:spLocks noChangeShapeType="1"/>
        </xdr:cNvSpPr>
      </xdr:nvSpPr>
      <xdr:spPr bwMode="auto">
        <a:xfrm>
          <a:off x="4581525" y="8574595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85</xdr:row>
      <xdr:rowOff>28575</xdr:rowOff>
    </xdr:from>
    <xdr:to>
      <xdr:col>17</xdr:col>
      <xdr:colOff>238125</xdr:colOff>
      <xdr:row>89</xdr:row>
      <xdr:rowOff>28575</xdr:rowOff>
    </xdr:to>
    <xdr:sp macro="" textlink="">
      <xdr:nvSpPr>
        <xdr:cNvPr id="37" name="Line 1">
          <a:extLst>
            <a:ext uri="{FF2B5EF4-FFF2-40B4-BE49-F238E27FC236}">
              <a16:creationId xmlns:a16="http://schemas.microsoft.com/office/drawing/2014/main" id="{54699EC6-853A-46F2-A8DE-0E70F41665C8}"/>
            </a:ext>
          </a:extLst>
        </xdr:cNvPr>
        <xdr:cNvSpPr>
          <a:spLocks noChangeShapeType="1"/>
        </xdr:cNvSpPr>
      </xdr:nvSpPr>
      <xdr:spPr bwMode="auto">
        <a:xfrm>
          <a:off x="4581525" y="10044493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209550</xdr:colOff>
      <xdr:row>47</xdr:row>
      <xdr:rowOff>190500</xdr:rowOff>
    </xdr:from>
    <xdr:ext cx="1007729" cy="1015707"/>
    <xdr:pic>
      <xdr:nvPicPr>
        <xdr:cNvPr id="38" name="Imagen 37">
          <a:extLst>
            <a:ext uri="{FF2B5EF4-FFF2-40B4-BE49-F238E27FC236}">
              <a16:creationId xmlns:a16="http://schemas.microsoft.com/office/drawing/2014/main" id="{214F4C3E-B5B5-4E3D-BD19-B73F3C3DA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010" y="8676132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774822</xdr:colOff>
      <xdr:row>47</xdr:row>
      <xdr:rowOff>244894</xdr:rowOff>
    </xdr:from>
    <xdr:ext cx="1726427" cy="825394"/>
    <xdr:pic>
      <xdr:nvPicPr>
        <xdr:cNvPr id="39" name="Imagen 38">
          <a:extLst>
            <a:ext uri="{FF2B5EF4-FFF2-40B4-BE49-F238E27FC236}">
              <a16:creationId xmlns:a16="http://schemas.microsoft.com/office/drawing/2014/main" id="{37813BC1-459A-4CB6-8A28-B748F5AD17B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94482" y="86762374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85</xdr:row>
      <xdr:rowOff>28575</xdr:rowOff>
    </xdr:from>
    <xdr:to>
      <xdr:col>17</xdr:col>
      <xdr:colOff>238125</xdr:colOff>
      <xdr:row>89</xdr:row>
      <xdr:rowOff>28575</xdr:rowOff>
    </xdr:to>
    <xdr:sp macro="" textlink="">
      <xdr:nvSpPr>
        <xdr:cNvPr id="40" name="Line 1">
          <a:extLst>
            <a:ext uri="{FF2B5EF4-FFF2-40B4-BE49-F238E27FC236}">
              <a16:creationId xmlns:a16="http://schemas.microsoft.com/office/drawing/2014/main" id="{F1A21431-B176-4B46-98DA-42CABB6F1504}"/>
            </a:ext>
          </a:extLst>
        </xdr:cNvPr>
        <xdr:cNvSpPr>
          <a:spLocks noChangeShapeType="1"/>
        </xdr:cNvSpPr>
      </xdr:nvSpPr>
      <xdr:spPr bwMode="auto">
        <a:xfrm>
          <a:off x="4581525" y="10044493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85</xdr:row>
      <xdr:rowOff>28575</xdr:rowOff>
    </xdr:from>
    <xdr:to>
      <xdr:col>17</xdr:col>
      <xdr:colOff>238125</xdr:colOff>
      <xdr:row>89</xdr:row>
      <xdr:rowOff>0</xdr:rowOff>
    </xdr:to>
    <xdr:sp macro="" textlink="">
      <xdr:nvSpPr>
        <xdr:cNvPr id="41" name="Line 1">
          <a:extLst>
            <a:ext uri="{FF2B5EF4-FFF2-40B4-BE49-F238E27FC236}">
              <a16:creationId xmlns:a16="http://schemas.microsoft.com/office/drawing/2014/main" id="{4F7E4DDB-0B27-46C4-9FD5-D5AC93261C55}"/>
            </a:ext>
          </a:extLst>
        </xdr:cNvPr>
        <xdr:cNvSpPr>
          <a:spLocks noChangeShapeType="1"/>
        </xdr:cNvSpPr>
      </xdr:nvSpPr>
      <xdr:spPr bwMode="auto">
        <a:xfrm>
          <a:off x="4581525" y="10044493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90</xdr:row>
      <xdr:rowOff>0</xdr:rowOff>
    </xdr:from>
    <xdr:to>
      <xdr:col>17</xdr:col>
      <xdr:colOff>238125</xdr:colOff>
      <xdr:row>90</xdr:row>
      <xdr:rowOff>28575</xdr:rowOff>
    </xdr:to>
    <xdr:sp macro="" textlink="">
      <xdr:nvSpPr>
        <xdr:cNvPr id="42" name="Line 1">
          <a:extLst>
            <a:ext uri="{FF2B5EF4-FFF2-40B4-BE49-F238E27FC236}">
              <a16:creationId xmlns:a16="http://schemas.microsoft.com/office/drawing/2014/main" id="{82CA9E71-0EB9-4C1D-AEFC-FE360703352D}"/>
            </a:ext>
          </a:extLst>
        </xdr:cNvPr>
        <xdr:cNvSpPr>
          <a:spLocks noChangeShapeType="1"/>
        </xdr:cNvSpPr>
      </xdr:nvSpPr>
      <xdr:spPr bwMode="auto">
        <a:xfrm>
          <a:off x="4581525" y="1113491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90</xdr:row>
      <xdr:rowOff>0</xdr:rowOff>
    </xdr:from>
    <xdr:to>
      <xdr:col>17</xdr:col>
      <xdr:colOff>238125</xdr:colOff>
      <xdr:row>90</xdr:row>
      <xdr:rowOff>28575</xdr:rowOff>
    </xdr:to>
    <xdr:sp macro="" textlink="">
      <xdr:nvSpPr>
        <xdr:cNvPr id="45" name="Line 1">
          <a:extLst>
            <a:ext uri="{FF2B5EF4-FFF2-40B4-BE49-F238E27FC236}">
              <a16:creationId xmlns:a16="http://schemas.microsoft.com/office/drawing/2014/main" id="{AF7D1403-A96E-4333-8D65-454386138806}"/>
            </a:ext>
          </a:extLst>
        </xdr:cNvPr>
        <xdr:cNvSpPr>
          <a:spLocks noChangeShapeType="1"/>
        </xdr:cNvSpPr>
      </xdr:nvSpPr>
      <xdr:spPr bwMode="auto">
        <a:xfrm>
          <a:off x="4581525" y="1113491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91</xdr:row>
      <xdr:rowOff>0</xdr:rowOff>
    </xdr:from>
    <xdr:to>
      <xdr:col>17</xdr:col>
      <xdr:colOff>238125</xdr:colOff>
      <xdr:row>91</xdr:row>
      <xdr:rowOff>28575</xdr:rowOff>
    </xdr:to>
    <xdr:sp macro="" textlink="">
      <xdr:nvSpPr>
        <xdr:cNvPr id="57" name="Line 1">
          <a:extLst>
            <a:ext uri="{FF2B5EF4-FFF2-40B4-BE49-F238E27FC236}">
              <a16:creationId xmlns:a16="http://schemas.microsoft.com/office/drawing/2014/main" id="{420A85B5-45E4-4316-B693-7644F8AC0839}"/>
            </a:ext>
          </a:extLst>
        </xdr:cNvPr>
        <xdr:cNvSpPr>
          <a:spLocks noChangeShapeType="1"/>
        </xdr:cNvSpPr>
      </xdr:nvSpPr>
      <xdr:spPr bwMode="auto">
        <a:xfrm>
          <a:off x="4581525" y="134119620"/>
          <a:ext cx="0" cy="28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91</xdr:row>
      <xdr:rowOff>0</xdr:rowOff>
    </xdr:from>
    <xdr:to>
      <xdr:col>17</xdr:col>
      <xdr:colOff>238125</xdr:colOff>
      <xdr:row>91</xdr:row>
      <xdr:rowOff>28575</xdr:rowOff>
    </xdr:to>
    <xdr:sp macro="" textlink="">
      <xdr:nvSpPr>
        <xdr:cNvPr id="58" name="Line 1">
          <a:extLst>
            <a:ext uri="{FF2B5EF4-FFF2-40B4-BE49-F238E27FC236}">
              <a16:creationId xmlns:a16="http://schemas.microsoft.com/office/drawing/2014/main" id="{2ADDAA80-B4DF-4277-9120-D3AA6B40444D}"/>
            </a:ext>
          </a:extLst>
        </xdr:cNvPr>
        <xdr:cNvSpPr>
          <a:spLocks noChangeShapeType="1"/>
        </xdr:cNvSpPr>
      </xdr:nvSpPr>
      <xdr:spPr bwMode="auto">
        <a:xfrm>
          <a:off x="4581525" y="134119620"/>
          <a:ext cx="0" cy="28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137</xdr:row>
      <xdr:rowOff>28575</xdr:rowOff>
    </xdr:from>
    <xdr:to>
      <xdr:col>17</xdr:col>
      <xdr:colOff>238125</xdr:colOff>
      <xdr:row>141</xdr:row>
      <xdr:rowOff>28575</xdr:rowOff>
    </xdr:to>
    <xdr:sp macro="" textlink="">
      <xdr:nvSpPr>
        <xdr:cNvPr id="47" name="Line 1">
          <a:extLst>
            <a:ext uri="{FF2B5EF4-FFF2-40B4-BE49-F238E27FC236}">
              <a16:creationId xmlns:a16="http://schemas.microsoft.com/office/drawing/2014/main" id="{16A95CDF-1A3B-48C4-86E2-316C17EEA8F4}"/>
            </a:ext>
          </a:extLst>
        </xdr:cNvPr>
        <xdr:cNvSpPr>
          <a:spLocks noChangeShapeType="1"/>
        </xdr:cNvSpPr>
      </xdr:nvSpPr>
      <xdr:spPr bwMode="auto">
        <a:xfrm>
          <a:off x="4581525" y="12234481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209550</xdr:colOff>
      <xdr:row>92</xdr:row>
      <xdr:rowOff>190500</xdr:rowOff>
    </xdr:from>
    <xdr:ext cx="1007729" cy="1015707"/>
    <xdr:pic>
      <xdr:nvPicPr>
        <xdr:cNvPr id="48" name="Imagen 47">
          <a:extLst>
            <a:ext uri="{FF2B5EF4-FFF2-40B4-BE49-F238E27FC236}">
              <a16:creationId xmlns:a16="http://schemas.microsoft.com/office/drawing/2014/main" id="{6F4AE92C-9A13-4FA1-A737-B2A92B59B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010" y="11236452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774822</xdr:colOff>
      <xdr:row>92</xdr:row>
      <xdr:rowOff>244894</xdr:rowOff>
    </xdr:from>
    <xdr:ext cx="1726427" cy="825394"/>
    <xdr:pic>
      <xdr:nvPicPr>
        <xdr:cNvPr id="49" name="Imagen 48">
          <a:extLst>
            <a:ext uri="{FF2B5EF4-FFF2-40B4-BE49-F238E27FC236}">
              <a16:creationId xmlns:a16="http://schemas.microsoft.com/office/drawing/2014/main" id="{F632228D-13FF-40B1-A088-7BF6C83D704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94482" y="112365574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137</xdr:row>
      <xdr:rowOff>28575</xdr:rowOff>
    </xdr:from>
    <xdr:to>
      <xdr:col>17</xdr:col>
      <xdr:colOff>238125</xdr:colOff>
      <xdr:row>141</xdr:row>
      <xdr:rowOff>28575</xdr:rowOff>
    </xdr:to>
    <xdr:sp macro="" textlink="">
      <xdr:nvSpPr>
        <xdr:cNvPr id="50" name="Line 1">
          <a:extLst>
            <a:ext uri="{FF2B5EF4-FFF2-40B4-BE49-F238E27FC236}">
              <a16:creationId xmlns:a16="http://schemas.microsoft.com/office/drawing/2014/main" id="{57BF71FC-3337-486D-9BC4-582F68098B54}"/>
            </a:ext>
          </a:extLst>
        </xdr:cNvPr>
        <xdr:cNvSpPr>
          <a:spLocks noChangeShapeType="1"/>
        </xdr:cNvSpPr>
      </xdr:nvSpPr>
      <xdr:spPr bwMode="auto">
        <a:xfrm>
          <a:off x="4581525" y="12234481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137</xdr:row>
      <xdr:rowOff>28575</xdr:rowOff>
    </xdr:from>
    <xdr:to>
      <xdr:col>17</xdr:col>
      <xdr:colOff>238125</xdr:colOff>
      <xdr:row>141</xdr:row>
      <xdr:rowOff>0</xdr:rowOff>
    </xdr:to>
    <xdr:sp macro="" textlink="">
      <xdr:nvSpPr>
        <xdr:cNvPr id="51" name="Line 1">
          <a:extLst>
            <a:ext uri="{FF2B5EF4-FFF2-40B4-BE49-F238E27FC236}">
              <a16:creationId xmlns:a16="http://schemas.microsoft.com/office/drawing/2014/main" id="{B2CDF8EA-7A8E-4EBE-A684-ED96FC75D609}"/>
            </a:ext>
          </a:extLst>
        </xdr:cNvPr>
        <xdr:cNvSpPr>
          <a:spLocks noChangeShapeType="1"/>
        </xdr:cNvSpPr>
      </xdr:nvSpPr>
      <xdr:spPr bwMode="auto">
        <a:xfrm>
          <a:off x="4581525" y="12234481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5</xdr:col>
      <xdr:colOff>133350</xdr:colOff>
      <xdr:row>108</xdr:row>
      <xdr:rowOff>28575</xdr:rowOff>
    </xdr:from>
    <xdr:to>
      <xdr:col>25</xdr:col>
      <xdr:colOff>85725</xdr:colOff>
      <xdr:row>129</xdr:row>
      <xdr:rowOff>62234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D8A21965-4B96-4C1F-B1A8-2DFCE5581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59230" y="116637435"/>
          <a:ext cx="5019675" cy="3554099"/>
        </a:xfrm>
        <a:prstGeom prst="rect">
          <a:avLst/>
        </a:prstGeom>
      </xdr:spPr>
    </xdr:pic>
    <xdr:clientData/>
  </xdr:twoCellAnchor>
  <xdr:twoCellAnchor>
    <xdr:from>
      <xdr:col>17</xdr:col>
      <xdr:colOff>238125</xdr:colOff>
      <xdr:row>182</xdr:row>
      <xdr:rowOff>28575</xdr:rowOff>
    </xdr:from>
    <xdr:to>
      <xdr:col>17</xdr:col>
      <xdr:colOff>238125</xdr:colOff>
      <xdr:row>186</xdr:row>
      <xdr:rowOff>28575</xdr:rowOff>
    </xdr:to>
    <xdr:sp macro="" textlink="">
      <xdr:nvSpPr>
        <xdr:cNvPr id="53" name="Line 1">
          <a:extLst>
            <a:ext uri="{FF2B5EF4-FFF2-40B4-BE49-F238E27FC236}">
              <a16:creationId xmlns:a16="http://schemas.microsoft.com/office/drawing/2014/main" id="{F3C43CAE-F6EB-4BC8-BC2E-14D2A7178C7E}"/>
            </a:ext>
          </a:extLst>
        </xdr:cNvPr>
        <xdr:cNvSpPr>
          <a:spLocks noChangeShapeType="1"/>
        </xdr:cNvSpPr>
      </xdr:nvSpPr>
      <xdr:spPr bwMode="auto">
        <a:xfrm>
          <a:off x="4581525" y="13327951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209550</xdr:colOff>
      <xdr:row>143</xdr:row>
      <xdr:rowOff>190500</xdr:rowOff>
    </xdr:from>
    <xdr:ext cx="1007729" cy="1015707"/>
    <xdr:pic>
      <xdr:nvPicPr>
        <xdr:cNvPr id="54" name="Imagen 53">
          <a:extLst>
            <a:ext uri="{FF2B5EF4-FFF2-40B4-BE49-F238E27FC236}">
              <a16:creationId xmlns:a16="http://schemas.microsoft.com/office/drawing/2014/main" id="{D74E4BE6-2E87-42C0-AE97-6CDB6C5B97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010" y="12336018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774822</xdr:colOff>
      <xdr:row>143</xdr:row>
      <xdr:rowOff>244894</xdr:rowOff>
    </xdr:from>
    <xdr:ext cx="1726427" cy="825394"/>
    <xdr:pic>
      <xdr:nvPicPr>
        <xdr:cNvPr id="55" name="Imagen 54">
          <a:extLst>
            <a:ext uri="{FF2B5EF4-FFF2-40B4-BE49-F238E27FC236}">
              <a16:creationId xmlns:a16="http://schemas.microsoft.com/office/drawing/2014/main" id="{BAC7D9B0-D924-4DAA-B87C-1DFE488CCB8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94482" y="123361234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182</xdr:row>
      <xdr:rowOff>28575</xdr:rowOff>
    </xdr:from>
    <xdr:to>
      <xdr:col>17</xdr:col>
      <xdr:colOff>238125</xdr:colOff>
      <xdr:row>186</xdr:row>
      <xdr:rowOff>28575</xdr:rowOff>
    </xdr:to>
    <xdr:sp macro="" textlink="">
      <xdr:nvSpPr>
        <xdr:cNvPr id="56" name="Line 1">
          <a:extLst>
            <a:ext uri="{FF2B5EF4-FFF2-40B4-BE49-F238E27FC236}">
              <a16:creationId xmlns:a16="http://schemas.microsoft.com/office/drawing/2014/main" id="{BAE268FE-1E97-4B93-92E1-2C6406155D3C}"/>
            </a:ext>
          </a:extLst>
        </xdr:cNvPr>
        <xdr:cNvSpPr>
          <a:spLocks noChangeShapeType="1"/>
        </xdr:cNvSpPr>
      </xdr:nvSpPr>
      <xdr:spPr bwMode="auto">
        <a:xfrm>
          <a:off x="4581525" y="13327951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182</xdr:row>
      <xdr:rowOff>28575</xdr:rowOff>
    </xdr:from>
    <xdr:to>
      <xdr:col>17</xdr:col>
      <xdr:colOff>238125</xdr:colOff>
      <xdr:row>186</xdr:row>
      <xdr:rowOff>0</xdr:rowOff>
    </xdr:to>
    <xdr:sp macro="" textlink="">
      <xdr:nvSpPr>
        <xdr:cNvPr id="62" name="Line 1">
          <a:extLst>
            <a:ext uri="{FF2B5EF4-FFF2-40B4-BE49-F238E27FC236}">
              <a16:creationId xmlns:a16="http://schemas.microsoft.com/office/drawing/2014/main" id="{04094486-631C-470D-8451-D9170B660095}"/>
            </a:ext>
          </a:extLst>
        </xdr:cNvPr>
        <xdr:cNvSpPr>
          <a:spLocks noChangeShapeType="1"/>
        </xdr:cNvSpPr>
      </xdr:nvSpPr>
      <xdr:spPr bwMode="auto">
        <a:xfrm>
          <a:off x="4581525" y="13327951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9</xdr:col>
      <xdr:colOff>62548</xdr:colOff>
      <xdr:row>155</xdr:row>
      <xdr:rowOff>152401</xdr:rowOff>
    </xdr:from>
    <xdr:to>
      <xdr:col>24</xdr:col>
      <xdr:colOff>191860</xdr:colOff>
      <xdr:row>177</xdr:row>
      <xdr:rowOff>162197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04FE475F-25E7-4A52-9B52-98D037AF58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59" t="3034" r="5273" b="37727"/>
        <a:stretch/>
      </xdr:blipFill>
      <xdr:spPr bwMode="auto">
        <a:xfrm>
          <a:off x="2381205" y="130955144"/>
          <a:ext cx="3928426" cy="4331424"/>
        </a:xfrm>
        <a:prstGeom prst="rect">
          <a:avLst/>
        </a:prstGeom>
        <a:ln w="2286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185303</xdr:colOff>
      <xdr:row>60</xdr:row>
      <xdr:rowOff>152399</xdr:rowOff>
    </xdr:from>
    <xdr:to>
      <xdr:col>22</xdr:col>
      <xdr:colOff>336139</xdr:colOff>
      <xdr:row>80</xdr:row>
      <xdr:rowOff>173080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66E96A06-FD6B-4318-9B3F-F69FACE5A0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59" t="3034" r="5273" b="37727"/>
        <a:stretch/>
      </xdr:blipFill>
      <xdr:spPr bwMode="auto">
        <a:xfrm>
          <a:off x="2253589" y="14891656"/>
          <a:ext cx="3612493" cy="3983081"/>
        </a:xfrm>
        <a:prstGeom prst="rect">
          <a:avLst/>
        </a:prstGeom>
        <a:ln w="2286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9</xdr:col>
      <xdr:colOff>108857</xdr:colOff>
      <xdr:row>14</xdr:row>
      <xdr:rowOff>65315</xdr:rowOff>
    </xdr:from>
    <xdr:to>
      <xdr:col>24</xdr:col>
      <xdr:colOff>238169</xdr:colOff>
      <xdr:row>36</xdr:row>
      <xdr:rowOff>85997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72EFD245-D2FA-486C-B6D3-8854C50E5E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59" t="3034" r="5273" b="37727"/>
        <a:stretch/>
      </xdr:blipFill>
      <xdr:spPr bwMode="auto">
        <a:xfrm>
          <a:off x="2427514" y="4386944"/>
          <a:ext cx="3928426" cy="4331424"/>
        </a:xfrm>
        <a:prstGeom prst="rect">
          <a:avLst/>
        </a:prstGeom>
        <a:ln w="2286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40</xdr:row>
      <xdr:rowOff>28575</xdr:rowOff>
    </xdr:from>
    <xdr:to>
      <xdr:col>17</xdr:col>
      <xdr:colOff>238125</xdr:colOff>
      <xdr:row>44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4E2293D-6355-419E-9327-12AD3A050981}"/>
            </a:ext>
          </a:extLst>
        </xdr:cNvPr>
        <xdr:cNvSpPr>
          <a:spLocks noChangeShapeType="1"/>
        </xdr:cNvSpPr>
      </xdr:nvSpPr>
      <xdr:spPr bwMode="auto">
        <a:xfrm>
          <a:off x="4581525" y="10643235"/>
          <a:ext cx="0" cy="1120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180975</xdr:colOff>
      <xdr:row>0</xdr:row>
      <xdr:rowOff>190500</xdr:rowOff>
    </xdr:from>
    <xdr:to>
      <xdr:col>5</xdr:col>
      <xdr:colOff>121904</xdr:colOff>
      <xdr:row>1</xdr:row>
      <xdr:rowOff>539457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177C6B5-91D3-490D-9F18-0FA58090AC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435" y="190500"/>
          <a:ext cx="1015349" cy="1011897"/>
        </a:xfrm>
        <a:prstGeom prst="rect">
          <a:avLst/>
        </a:prstGeom>
      </xdr:spPr>
    </xdr:pic>
    <xdr:clientData/>
  </xdr:twoCellAnchor>
  <xdr:twoCellAnchor editAs="oneCell">
    <xdr:from>
      <xdr:col>37</xdr:col>
      <xdr:colOff>746247</xdr:colOff>
      <xdr:row>0</xdr:row>
      <xdr:rowOff>244894</xdr:rowOff>
    </xdr:from>
    <xdr:to>
      <xdr:col>39</xdr:col>
      <xdr:colOff>748649</xdr:colOff>
      <xdr:row>1</xdr:row>
      <xdr:rowOff>403538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BB106FA-B747-4C17-BBDA-D1CC4DC938E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65907" y="244894"/>
          <a:ext cx="1724522" cy="821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238125</xdr:colOff>
      <xdr:row>40</xdr:row>
      <xdr:rowOff>28575</xdr:rowOff>
    </xdr:from>
    <xdr:to>
      <xdr:col>17</xdr:col>
      <xdr:colOff>238125</xdr:colOff>
      <xdr:row>44</xdr:row>
      <xdr:rowOff>28575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18C8844E-9676-498C-BC2C-C4AC51928104}"/>
            </a:ext>
          </a:extLst>
        </xdr:cNvPr>
        <xdr:cNvSpPr>
          <a:spLocks noChangeShapeType="1"/>
        </xdr:cNvSpPr>
      </xdr:nvSpPr>
      <xdr:spPr bwMode="auto">
        <a:xfrm>
          <a:off x="4581525" y="10643235"/>
          <a:ext cx="0" cy="1120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40</xdr:row>
      <xdr:rowOff>28575</xdr:rowOff>
    </xdr:from>
    <xdr:to>
      <xdr:col>17</xdr:col>
      <xdr:colOff>238125</xdr:colOff>
      <xdr:row>44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A038566A-0A1C-416C-B746-ABA5B7F72E3A}"/>
            </a:ext>
          </a:extLst>
        </xdr:cNvPr>
        <xdr:cNvSpPr>
          <a:spLocks noChangeShapeType="1"/>
        </xdr:cNvSpPr>
      </xdr:nvSpPr>
      <xdr:spPr bwMode="auto">
        <a:xfrm>
          <a:off x="4581525" y="10643235"/>
          <a:ext cx="0" cy="10915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85</xdr:row>
      <xdr:rowOff>28575</xdr:rowOff>
    </xdr:from>
    <xdr:to>
      <xdr:col>17</xdr:col>
      <xdr:colOff>238125</xdr:colOff>
      <xdr:row>89</xdr:row>
      <xdr:rowOff>28575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0E6C381-AC42-4FCF-A88A-B1C161693853}"/>
            </a:ext>
          </a:extLst>
        </xdr:cNvPr>
        <xdr:cNvSpPr>
          <a:spLocks noChangeShapeType="1"/>
        </xdr:cNvSpPr>
      </xdr:nvSpPr>
      <xdr:spPr bwMode="auto">
        <a:xfrm>
          <a:off x="4581525" y="2130361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180975</xdr:colOff>
      <xdr:row>45</xdr:row>
      <xdr:rowOff>190500</xdr:rowOff>
    </xdr:from>
    <xdr:ext cx="1007729" cy="1015707"/>
    <xdr:pic>
      <xdr:nvPicPr>
        <xdr:cNvPr id="8" name="Imagen 7">
          <a:extLst>
            <a:ext uri="{FF2B5EF4-FFF2-40B4-BE49-F238E27FC236}">
              <a16:creationId xmlns:a16="http://schemas.microsoft.com/office/drawing/2014/main" id="{C53BE3B5-5741-4E71-923B-72A9C912C3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435" y="12077700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746247</xdr:colOff>
      <xdr:row>45</xdr:row>
      <xdr:rowOff>244894</xdr:rowOff>
    </xdr:from>
    <xdr:ext cx="1726427" cy="825394"/>
    <xdr:pic>
      <xdr:nvPicPr>
        <xdr:cNvPr id="9" name="Imagen 8">
          <a:extLst>
            <a:ext uri="{FF2B5EF4-FFF2-40B4-BE49-F238E27FC236}">
              <a16:creationId xmlns:a16="http://schemas.microsoft.com/office/drawing/2014/main" id="{648A2B41-14F0-4351-89AE-A2201B74306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65907" y="12078754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85</xdr:row>
      <xdr:rowOff>28575</xdr:rowOff>
    </xdr:from>
    <xdr:to>
      <xdr:col>17</xdr:col>
      <xdr:colOff>238125</xdr:colOff>
      <xdr:row>89</xdr:row>
      <xdr:rowOff>28575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E6450F9B-4F99-42D5-B336-E0E322A14D56}"/>
            </a:ext>
          </a:extLst>
        </xdr:cNvPr>
        <xdr:cNvSpPr>
          <a:spLocks noChangeShapeType="1"/>
        </xdr:cNvSpPr>
      </xdr:nvSpPr>
      <xdr:spPr bwMode="auto">
        <a:xfrm>
          <a:off x="4581525" y="2130361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85</xdr:row>
      <xdr:rowOff>28575</xdr:rowOff>
    </xdr:from>
    <xdr:to>
      <xdr:col>17</xdr:col>
      <xdr:colOff>238125</xdr:colOff>
      <xdr:row>89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DFF06F0C-E749-4AF8-AB8A-34CE3A87D791}"/>
            </a:ext>
          </a:extLst>
        </xdr:cNvPr>
        <xdr:cNvSpPr>
          <a:spLocks noChangeShapeType="1"/>
        </xdr:cNvSpPr>
      </xdr:nvSpPr>
      <xdr:spPr bwMode="auto">
        <a:xfrm>
          <a:off x="4581525" y="2130361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6</xdr:col>
      <xdr:colOff>190499</xdr:colOff>
      <xdr:row>15</xdr:row>
      <xdr:rowOff>57150</xdr:rowOff>
    </xdr:from>
    <xdr:to>
      <xdr:col>23</xdr:col>
      <xdr:colOff>247649</xdr:colOff>
      <xdr:row>33</xdr:row>
      <xdr:rowOff>160296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43ACF44-2B44-4CAE-84D7-B966C44EA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67839" y="4362450"/>
          <a:ext cx="4370070" cy="4400826"/>
        </a:xfrm>
        <a:prstGeom prst="rect">
          <a:avLst/>
        </a:prstGeom>
      </xdr:spPr>
    </xdr:pic>
    <xdr:clientData/>
  </xdr:twoCellAnchor>
  <xdr:twoCellAnchor editAs="oneCell">
    <xdr:from>
      <xdr:col>9</xdr:col>
      <xdr:colOff>228600</xdr:colOff>
      <xdr:row>58</xdr:row>
      <xdr:rowOff>133350</xdr:rowOff>
    </xdr:from>
    <xdr:to>
      <xdr:col>22</xdr:col>
      <xdr:colOff>299763</xdr:colOff>
      <xdr:row>75</xdr:row>
      <xdr:rowOff>115661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436A3D54-84E3-4AC1-8ACB-554CF7089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60320" y="16097250"/>
          <a:ext cx="3294423" cy="328177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39</xdr:row>
      <xdr:rowOff>28575</xdr:rowOff>
    </xdr:from>
    <xdr:to>
      <xdr:col>17</xdr:col>
      <xdr:colOff>238125</xdr:colOff>
      <xdr:row>43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6C38815-D818-4844-A299-84A53C428BDA}"/>
            </a:ext>
          </a:extLst>
        </xdr:cNvPr>
        <xdr:cNvSpPr>
          <a:spLocks noChangeShapeType="1"/>
        </xdr:cNvSpPr>
      </xdr:nvSpPr>
      <xdr:spPr bwMode="auto">
        <a:xfrm>
          <a:off x="4581525" y="10216515"/>
          <a:ext cx="0" cy="1120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152400</xdr:colOff>
      <xdr:row>0</xdr:row>
      <xdr:rowOff>142875</xdr:rowOff>
    </xdr:from>
    <xdr:to>
      <xdr:col>5</xdr:col>
      <xdr:colOff>93329</xdr:colOff>
      <xdr:row>1</xdr:row>
      <xdr:rowOff>491832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38BDCA-E38D-408F-953C-969866384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" y="142875"/>
          <a:ext cx="1015349" cy="1011897"/>
        </a:xfrm>
        <a:prstGeom prst="rect">
          <a:avLst/>
        </a:prstGeom>
      </xdr:spPr>
    </xdr:pic>
    <xdr:clientData/>
  </xdr:twoCellAnchor>
  <xdr:twoCellAnchor editAs="oneCell">
    <xdr:from>
      <xdr:col>37</xdr:col>
      <xdr:colOff>717672</xdr:colOff>
      <xdr:row>0</xdr:row>
      <xdr:rowOff>197269</xdr:rowOff>
    </xdr:from>
    <xdr:to>
      <xdr:col>39</xdr:col>
      <xdr:colOff>720074</xdr:colOff>
      <xdr:row>1</xdr:row>
      <xdr:rowOff>355913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A81499C-FEC1-4FEA-A80C-BC2888696ED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37332" y="197269"/>
          <a:ext cx="1724522" cy="821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238125</xdr:colOff>
      <xdr:row>39</xdr:row>
      <xdr:rowOff>28575</xdr:rowOff>
    </xdr:from>
    <xdr:to>
      <xdr:col>17</xdr:col>
      <xdr:colOff>238125</xdr:colOff>
      <xdr:row>43</xdr:row>
      <xdr:rowOff>28575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8C4F6814-3A13-4EEB-9995-6AFB7F84A883}"/>
            </a:ext>
          </a:extLst>
        </xdr:cNvPr>
        <xdr:cNvSpPr>
          <a:spLocks noChangeShapeType="1"/>
        </xdr:cNvSpPr>
      </xdr:nvSpPr>
      <xdr:spPr bwMode="auto">
        <a:xfrm>
          <a:off x="4581525" y="10216515"/>
          <a:ext cx="0" cy="1120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39</xdr:row>
      <xdr:rowOff>28575</xdr:rowOff>
    </xdr:from>
    <xdr:to>
      <xdr:col>17</xdr:col>
      <xdr:colOff>238125</xdr:colOff>
      <xdr:row>43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7C325B0E-393F-453C-83CB-17ADFB623F64}"/>
            </a:ext>
          </a:extLst>
        </xdr:cNvPr>
        <xdr:cNvSpPr>
          <a:spLocks noChangeShapeType="1"/>
        </xdr:cNvSpPr>
      </xdr:nvSpPr>
      <xdr:spPr bwMode="auto">
        <a:xfrm>
          <a:off x="4581525" y="10216515"/>
          <a:ext cx="0" cy="10915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10</xdr:col>
      <xdr:colOff>150669</xdr:colOff>
      <xdr:row>12</xdr:row>
      <xdr:rowOff>47625</xdr:rowOff>
    </xdr:from>
    <xdr:to>
      <xdr:col>21</xdr:col>
      <xdr:colOff>107085</xdr:colOff>
      <xdr:row>24</xdr:row>
      <xdr:rowOff>76201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8732F7C-0D63-4A89-9930-D28373DE9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33849" y="3651885"/>
          <a:ext cx="2722476" cy="2703196"/>
        </a:xfrm>
        <a:prstGeom prst="rect">
          <a:avLst/>
        </a:prstGeom>
      </xdr:spPr>
    </xdr:pic>
    <xdr:clientData/>
  </xdr:twoCellAnchor>
  <xdr:twoCellAnchor editAs="oneCell">
    <xdr:from>
      <xdr:col>10</xdr:col>
      <xdr:colOff>152400</xdr:colOff>
      <xdr:row>25</xdr:row>
      <xdr:rowOff>46756</xdr:rowOff>
    </xdr:from>
    <xdr:to>
      <xdr:col>21</xdr:col>
      <xdr:colOff>95250</xdr:colOff>
      <xdr:row>36</xdr:row>
      <xdr:rowOff>90025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5E34CA1-E5EC-4594-967A-6E4332E56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35580" y="6577096"/>
          <a:ext cx="2708910" cy="2809329"/>
        </a:xfrm>
        <a:prstGeom prst="rect">
          <a:avLst/>
        </a:prstGeom>
      </xdr:spPr>
    </xdr:pic>
    <xdr:clientData/>
  </xdr:twoCellAnchor>
  <xdr:twoCellAnchor>
    <xdr:from>
      <xdr:col>17</xdr:col>
      <xdr:colOff>238125</xdr:colOff>
      <xdr:row>83</xdr:row>
      <xdr:rowOff>28575</xdr:rowOff>
    </xdr:from>
    <xdr:to>
      <xdr:col>17</xdr:col>
      <xdr:colOff>238125</xdr:colOff>
      <xdr:row>87</xdr:row>
      <xdr:rowOff>28575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F08D0AD6-644E-43B1-92E5-8A7EAF4E2F47}"/>
            </a:ext>
          </a:extLst>
        </xdr:cNvPr>
        <xdr:cNvSpPr>
          <a:spLocks noChangeShapeType="1"/>
        </xdr:cNvSpPr>
      </xdr:nvSpPr>
      <xdr:spPr bwMode="auto">
        <a:xfrm>
          <a:off x="4581525" y="2064067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152400</xdr:colOff>
      <xdr:row>44</xdr:row>
      <xdr:rowOff>142875</xdr:rowOff>
    </xdr:from>
    <xdr:ext cx="1007729" cy="1015707"/>
    <xdr:pic>
      <xdr:nvPicPr>
        <xdr:cNvPr id="10" name="Imagen 9">
          <a:extLst>
            <a:ext uri="{FF2B5EF4-FFF2-40B4-BE49-F238E27FC236}">
              <a16:creationId xmlns:a16="http://schemas.microsoft.com/office/drawing/2014/main" id="{DA1139A3-5A15-4B19-B66C-D82824747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" y="11626215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717672</xdr:colOff>
      <xdr:row>44</xdr:row>
      <xdr:rowOff>197269</xdr:rowOff>
    </xdr:from>
    <xdr:ext cx="1726427" cy="825394"/>
    <xdr:pic>
      <xdr:nvPicPr>
        <xdr:cNvPr id="11" name="Imagen 10">
          <a:extLst>
            <a:ext uri="{FF2B5EF4-FFF2-40B4-BE49-F238E27FC236}">
              <a16:creationId xmlns:a16="http://schemas.microsoft.com/office/drawing/2014/main" id="{82866725-8202-4551-9C53-E8712ED12F3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37332" y="11650129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83</xdr:row>
      <xdr:rowOff>28575</xdr:rowOff>
    </xdr:from>
    <xdr:to>
      <xdr:col>17</xdr:col>
      <xdr:colOff>238125</xdr:colOff>
      <xdr:row>87</xdr:row>
      <xdr:rowOff>28575</xdr:rowOff>
    </xdr:to>
    <xdr:sp macro="" textlink="">
      <xdr:nvSpPr>
        <xdr:cNvPr id="12" name="Line 1">
          <a:extLst>
            <a:ext uri="{FF2B5EF4-FFF2-40B4-BE49-F238E27FC236}">
              <a16:creationId xmlns:a16="http://schemas.microsoft.com/office/drawing/2014/main" id="{54BBB365-6454-4C87-8D4B-1223F5E0BE71}"/>
            </a:ext>
          </a:extLst>
        </xdr:cNvPr>
        <xdr:cNvSpPr>
          <a:spLocks noChangeShapeType="1"/>
        </xdr:cNvSpPr>
      </xdr:nvSpPr>
      <xdr:spPr bwMode="auto">
        <a:xfrm>
          <a:off x="4581525" y="2064067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83</xdr:row>
      <xdr:rowOff>28575</xdr:rowOff>
    </xdr:from>
    <xdr:to>
      <xdr:col>17</xdr:col>
      <xdr:colOff>238125</xdr:colOff>
      <xdr:row>87</xdr:row>
      <xdr:rowOff>0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E1104E71-372B-4F65-A514-5BF819658377}"/>
            </a:ext>
          </a:extLst>
        </xdr:cNvPr>
        <xdr:cNvSpPr>
          <a:spLocks noChangeShapeType="1"/>
        </xdr:cNvSpPr>
      </xdr:nvSpPr>
      <xdr:spPr bwMode="auto">
        <a:xfrm>
          <a:off x="4581525" y="2064067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127</xdr:row>
      <xdr:rowOff>28575</xdr:rowOff>
    </xdr:from>
    <xdr:to>
      <xdr:col>17</xdr:col>
      <xdr:colOff>238125</xdr:colOff>
      <xdr:row>131</xdr:row>
      <xdr:rowOff>28575</xdr:rowOff>
    </xdr:to>
    <xdr:sp macro="" textlink="">
      <xdr:nvSpPr>
        <xdr:cNvPr id="14" name="Line 1">
          <a:extLst>
            <a:ext uri="{FF2B5EF4-FFF2-40B4-BE49-F238E27FC236}">
              <a16:creationId xmlns:a16="http://schemas.microsoft.com/office/drawing/2014/main" id="{7A7CA4AE-2500-4AA2-B139-1F259EBA27A5}"/>
            </a:ext>
          </a:extLst>
        </xdr:cNvPr>
        <xdr:cNvSpPr>
          <a:spLocks noChangeShapeType="1"/>
        </xdr:cNvSpPr>
      </xdr:nvSpPr>
      <xdr:spPr bwMode="auto">
        <a:xfrm>
          <a:off x="4581525" y="304247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152400</xdr:colOff>
      <xdr:row>88</xdr:row>
      <xdr:rowOff>142875</xdr:rowOff>
    </xdr:from>
    <xdr:ext cx="1007729" cy="1015707"/>
    <xdr:pic>
      <xdr:nvPicPr>
        <xdr:cNvPr id="15" name="Imagen 14">
          <a:extLst>
            <a:ext uri="{FF2B5EF4-FFF2-40B4-BE49-F238E27FC236}">
              <a16:creationId xmlns:a16="http://schemas.microsoft.com/office/drawing/2014/main" id="{EFF7D0D2-1324-4353-9FD9-DAC291CC3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" y="21631275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717672</xdr:colOff>
      <xdr:row>88</xdr:row>
      <xdr:rowOff>197269</xdr:rowOff>
    </xdr:from>
    <xdr:ext cx="1726427" cy="825394"/>
    <xdr:pic>
      <xdr:nvPicPr>
        <xdr:cNvPr id="16" name="Imagen 15">
          <a:extLst>
            <a:ext uri="{FF2B5EF4-FFF2-40B4-BE49-F238E27FC236}">
              <a16:creationId xmlns:a16="http://schemas.microsoft.com/office/drawing/2014/main" id="{C6558B02-3658-41DE-A232-8C484283D6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37332" y="21655189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127</xdr:row>
      <xdr:rowOff>28575</xdr:rowOff>
    </xdr:from>
    <xdr:to>
      <xdr:col>17</xdr:col>
      <xdr:colOff>238125</xdr:colOff>
      <xdr:row>131</xdr:row>
      <xdr:rowOff>28575</xdr:rowOff>
    </xdr:to>
    <xdr:sp macro="" textlink="">
      <xdr:nvSpPr>
        <xdr:cNvPr id="17" name="Line 1">
          <a:extLst>
            <a:ext uri="{FF2B5EF4-FFF2-40B4-BE49-F238E27FC236}">
              <a16:creationId xmlns:a16="http://schemas.microsoft.com/office/drawing/2014/main" id="{FCCA7836-2A5D-407D-900C-DD258AAE7860}"/>
            </a:ext>
          </a:extLst>
        </xdr:cNvPr>
        <xdr:cNvSpPr>
          <a:spLocks noChangeShapeType="1"/>
        </xdr:cNvSpPr>
      </xdr:nvSpPr>
      <xdr:spPr bwMode="auto">
        <a:xfrm>
          <a:off x="4581525" y="3042475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127</xdr:row>
      <xdr:rowOff>28575</xdr:rowOff>
    </xdr:from>
    <xdr:to>
      <xdr:col>17</xdr:col>
      <xdr:colOff>238125</xdr:colOff>
      <xdr:row>131</xdr:row>
      <xdr:rowOff>0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697494FA-032E-438A-A0FB-8B46658FDC89}"/>
            </a:ext>
          </a:extLst>
        </xdr:cNvPr>
        <xdr:cNvSpPr>
          <a:spLocks noChangeShapeType="1"/>
        </xdr:cNvSpPr>
      </xdr:nvSpPr>
      <xdr:spPr bwMode="auto">
        <a:xfrm>
          <a:off x="4581525" y="3042475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171</xdr:row>
      <xdr:rowOff>28575</xdr:rowOff>
    </xdr:from>
    <xdr:to>
      <xdr:col>17</xdr:col>
      <xdr:colOff>238125</xdr:colOff>
      <xdr:row>175</xdr:row>
      <xdr:rowOff>28575</xdr:rowOff>
    </xdr:to>
    <xdr:sp macro="" textlink="">
      <xdr:nvSpPr>
        <xdr:cNvPr id="19" name="Line 1">
          <a:extLst>
            <a:ext uri="{FF2B5EF4-FFF2-40B4-BE49-F238E27FC236}">
              <a16:creationId xmlns:a16="http://schemas.microsoft.com/office/drawing/2014/main" id="{164AC896-E1E7-470F-AB6A-FC8CE8D7B61B}"/>
            </a:ext>
          </a:extLst>
        </xdr:cNvPr>
        <xdr:cNvSpPr>
          <a:spLocks noChangeShapeType="1"/>
        </xdr:cNvSpPr>
      </xdr:nvSpPr>
      <xdr:spPr bwMode="auto">
        <a:xfrm>
          <a:off x="4581525" y="4039171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1</xdr:col>
      <xdr:colOff>152400</xdr:colOff>
      <xdr:row>132</xdr:row>
      <xdr:rowOff>142875</xdr:rowOff>
    </xdr:from>
    <xdr:ext cx="1007729" cy="1015707"/>
    <xdr:pic>
      <xdr:nvPicPr>
        <xdr:cNvPr id="20" name="Imagen 19">
          <a:extLst>
            <a:ext uri="{FF2B5EF4-FFF2-40B4-BE49-F238E27FC236}">
              <a16:creationId xmlns:a16="http://schemas.microsoft.com/office/drawing/2014/main" id="{6B9A81E0-0364-4621-B83F-7834430FC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" y="31415355"/>
          <a:ext cx="1007729" cy="1015707"/>
        </a:xfrm>
        <a:prstGeom prst="rect">
          <a:avLst/>
        </a:prstGeom>
      </xdr:spPr>
    </xdr:pic>
    <xdr:clientData/>
  </xdr:oneCellAnchor>
  <xdr:oneCellAnchor>
    <xdr:from>
      <xdr:col>37</xdr:col>
      <xdr:colOff>717672</xdr:colOff>
      <xdr:row>132</xdr:row>
      <xdr:rowOff>197269</xdr:rowOff>
    </xdr:from>
    <xdr:ext cx="1726427" cy="825394"/>
    <xdr:pic>
      <xdr:nvPicPr>
        <xdr:cNvPr id="21" name="Imagen 20">
          <a:extLst>
            <a:ext uri="{FF2B5EF4-FFF2-40B4-BE49-F238E27FC236}">
              <a16:creationId xmlns:a16="http://schemas.microsoft.com/office/drawing/2014/main" id="{BDD6E4AC-52E6-4FF4-96E1-840FFAEB4CC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884" t="26797" r="15850" b="26918"/>
        <a:stretch/>
      </xdr:blipFill>
      <xdr:spPr bwMode="auto">
        <a:xfrm>
          <a:off x="13237332" y="31439269"/>
          <a:ext cx="1726427" cy="825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238125</xdr:colOff>
      <xdr:row>171</xdr:row>
      <xdr:rowOff>28575</xdr:rowOff>
    </xdr:from>
    <xdr:to>
      <xdr:col>17</xdr:col>
      <xdr:colOff>238125</xdr:colOff>
      <xdr:row>175</xdr:row>
      <xdr:rowOff>28575</xdr:rowOff>
    </xdr:to>
    <xdr:sp macro="" textlink="">
      <xdr:nvSpPr>
        <xdr:cNvPr id="22" name="Line 1">
          <a:extLst>
            <a:ext uri="{FF2B5EF4-FFF2-40B4-BE49-F238E27FC236}">
              <a16:creationId xmlns:a16="http://schemas.microsoft.com/office/drawing/2014/main" id="{4002278B-C8D5-4E01-BA73-E676911361BB}"/>
            </a:ext>
          </a:extLst>
        </xdr:cNvPr>
        <xdr:cNvSpPr>
          <a:spLocks noChangeShapeType="1"/>
        </xdr:cNvSpPr>
      </xdr:nvSpPr>
      <xdr:spPr bwMode="auto">
        <a:xfrm>
          <a:off x="4581525" y="40391715"/>
          <a:ext cx="0" cy="7010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238125</xdr:colOff>
      <xdr:row>171</xdr:row>
      <xdr:rowOff>28575</xdr:rowOff>
    </xdr:from>
    <xdr:to>
      <xdr:col>17</xdr:col>
      <xdr:colOff>238125</xdr:colOff>
      <xdr:row>175</xdr:row>
      <xdr:rowOff>0</xdr:rowOff>
    </xdr:to>
    <xdr:sp macro="" textlink="">
      <xdr:nvSpPr>
        <xdr:cNvPr id="23" name="Line 1">
          <a:extLst>
            <a:ext uri="{FF2B5EF4-FFF2-40B4-BE49-F238E27FC236}">
              <a16:creationId xmlns:a16="http://schemas.microsoft.com/office/drawing/2014/main" id="{A253F42B-CDA4-4F14-A0B4-CCA02A32B920}"/>
            </a:ext>
          </a:extLst>
        </xdr:cNvPr>
        <xdr:cNvSpPr>
          <a:spLocks noChangeShapeType="1"/>
        </xdr:cNvSpPr>
      </xdr:nvSpPr>
      <xdr:spPr bwMode="auto">
        <a:xfrm>
          <a:off x="4581525" y="40391715"/>
          <a:ext cx="0" cy="67246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3</xdr:col>
      <xdr:colOff>258633</xdr:colOff>
      <xdr:row>58</xdr:row>
      <xdr:rowOff>19050</xdr:rowOff>
    </xdr:from>
    <xdr:to>
      <xdr:col>14</xdr:col>
      <xdr:colOff>28574</xdr:colOff>
      <xdr:row>77</xdr:row>
      <xdr:rowOff>132049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AD1BB586-55C8-453C-8211-E304BC20C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13013" y="15723870"/>
          <a:ext cx="2604581" cy="3823939"/>
        </a:xfrm>
        <a:prstGeom prst="rect">
          <a:avLst/>
        </a:prstGeom>
      </xdr:spPr>
    </xdr:pic>
    <xdr:clientData/>
  </xdr:twoCellAnchor>
  <xdr:twoCellAnchor editAs="oneCell">
    <xdr:from>
      <xdr:col>15</xdr:col>
      <xdr:colOff>238219</xdr:colOff>
      <xdr:row>62</xdr:row>
      <xdr:rowOff>109660</xdr:rowOff>
    </xdr:from>
    <xdr:to>
      <xdr:col>29</xdr:col>
      <xdr:colOff>206186</xdr:colOff>
      <xdr:row>71</xdr:row>
      <xdr:rowOff>57150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A94A57CD-509F-477D-B509-45BC0DCB9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78699" y="16591720"/>
          <a:ext cx="3526507" cy="170009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103</xdr:row>
      <xdr:rowOff>123824</xdr:rowOff>
    </xdr:from>
    <xdr:to>
      <xdr:col>16</xdr:col>
      <xdr:colOff>209550</xdr:colOff>
      <xdr:row>118</xdr:row>
      <xdr:rowOff>99367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67CDCEF4-8BA3-48BF-A7EC-8A249C6B2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51485" y="25803224"/>
          <a:ext cx="3850005" cy="2924483"/>
        </a:xfrm>
        <a:prstGeom prst="rect">
          <a:avLst/>
        </a:prstGeom>
      </xdr:spPr>
    </xdr:pic>
    <xdr:clientData/>
  </xdr:twoCellAnchor>
  <xdr:twoCellAnchor editAs="oneCell">
    <xdr:from>
      <xdr:col>18</xdr:col>
      <xdr:colOff>185303</xdr:colOff>
      <xdr:row>106</xdr:row>
      <xdr:rowOff>179244</xdr:rowOff>
    </xdr:from>
    <xdr:to>
      <xdr:col>31</xdr:col>
      <xdr:colOff>27622</xdr:colOff>
      <xdr:row>114</xdr:row>
      <xdr:rowOff>136367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C92AA048-0A97-42F8-BB10-666E4DBDE5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t="61286" r="42458"/>
        <a:stretch/>
      </xdr:blipFill>
      <xdr:spPr>
        <a:xfrm>
          <a:off x="4780163" y="26445384"/>
          <a:ext cx="3149399" cy="1519223"/>
        </a:xfrm>
        <a:prstGeom prst="rect">
          <a:avLst/>
        </a:prstGeom>
      </xdr:spPr>
    </xdr:pic>
    <xdr:clientData/>
  </xdr:twoCellAnchor>
  <xdr:twoCellAnchor editAs="oneCell">
    <xdr:from>
      <xdr:col>8</xdr:col>
      <xdr:colOff>152400</xdr:colOff>
      <xdr:row>147</xdr:row>
      <xdr:rowOff>9525</xdr:rowOff>
    </xdr:from>
    <xdr:to>
      <xdr:col>26</xdr:col>
      <xdr:colOff>81541</xdr:colOff>
      <xdr:row>163</xdr:row>
      <xdr:rowOff>180975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CA80047A-6307-42EC-86E7-F171C144E3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32660" y="35655885"/>
          <a:ext cx="4493521" cy="331089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49</xdr:row>
      <xdr:rowOff>28575</xdr:rowOff>
    </xdr:from>
    <xdr:to>
      <xdr:col>17</xdr:col>
      <xdr:colOff>238125</xdr:colOff>
      <xdr:row>53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>
          <a:spLocks noChangeShapeType="1"/>
        </xdr:cNvSpPr>
      </xdr:nvSpPr>
      <xdr:spPr bwMode="auto">
        <a:xfrm>
          <a:off x="4505325" y="11496675"/>
          <a:ext cx="0" cy="1143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42</xdr:row>
      <xdr:rowOff>28575</xdr:rowOff>
    </xdr:from>
    <xdr:to>
      <xdr:col>17</xdr:col>
      <xdr:colOff>238125</xdr:colOff>
      <xdr:row>46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>
          <a:spLocks noChangeShapeType="1"/>
        </xdr:cNvSpPr>
      </xdr:nvSpPr>
      <xdr:spPr bwMode="auto">
        <a:xfrm>
          <a:off x="4505325" y="11496675"/>
          <a:ext cx="0" cy="1143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59531</xdr:rowOff>
    </xdr:from>
    <xdr:to>
      <xdr:col>6</xdr:col>
      <xdr:colOff>93546</xdr:colOff>
      <xdr:row>1</xdr:row>
      <xdr:rowOff>605104</xdr:rowOff>
    </xdr:to>
    <xdr:pic>
      <xdr:nvPicPr>
        <xdr:cNvPr id="3" name="8 Imagen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59531"/>
          <a:ext cx="1141296" cy="121232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43</xdr:row>
      <xdr:rowOff>28575</xdr:rowOff>
    </xdr:from>
    <xdr:to>
      <xdr:col>17</xdr:col>
      <xdr:colOff>238125</xdr:colOff>
      <xdr:row>47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>
          <a:spLocks noChangeShapeType="1"/>
        </xdr:cNvSpPr>
      </xdr:nvSpPr>
      <xdr:spPr bwMode="auto">
        <a:xfrm>
          <a:off x="4581525" y="13081635"/>
          <a:ext cx="0" cy="1120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44</xdr:row>
      <xdr:rowOff>28575</xdr:rowOff>
    </xdr:from>
    <xdr:to>
      <xdr:col>17</xdr:col>
      <xdr:colOff>238125</xdr:colOff>
      <xdr:row>48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>
          <a:spLocks noChangeShapeType="1"/>
        </xdr:cNvSpPr>
      </xdr:nvSpPr>
      <xdr:spPr bwMode="auto">
        <a:xfrm>
          <a:off x="4505325" y="11496675"/>
          <a:ext cx="0" cy="1143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43</xdr:row>
      <xdr:rowOff>28575</xdr:rowOff>
    </xdr:from>
    <xdr:to>
      <xdr:col>17</xdr:col>
      <xdr:colOff>238125</xdr:colOff>
      <xdr:row>47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>
          <a:spLocks noChangeShapeType="1"/>
        </xdr:cNvSpPr>
      </xdr:nvSpPr>
      <xdr:spPr bwMode="auto">
        <a:xfrm>
          <a:off x="4505325" y="12611100"/>
          <a:ext cx="0" cy="1143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71438</xdr:colOff>
      <xdr:row>12</xdr:row>
      <xdr:rowOff>130966</xdr:rowOff>
    </xdr:from>
    <xdr:to>
      <xdr:col>15</xdr:col>
      <xdr:colOff>148843</xdr:colOff>
      <xdr:row>23</xdr:row>
      <xdr:rowOff>108652</xdr:rowOff>
    </xdr:to>
    <xdr:pic>
      <xdr:nvPicPr>
        <xdr:cNvPr id="3" name="5 Imagen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8" y="4579141"/>
          <a:ext cx="3849305" cy="2882811"/>
        </a:xfrm>
        <a:prstGeom prst="rect">
          <a:avLst/>
        </a:prstGeom>
      </xdr:spPr>
    </xdr:pic>
    <xdr:clientData/>
  </xdr:twoCellAnchor>
  <xdr:twoCellAnchor editAs="oneCell">
    <xdr:from>
      <xdr:col>0</xdr:col>
      <xdr:colOff>59531</xdr:colOff>
      <xdr:row>25</xdr:row>
      <xdr:rowOff>130965</xdr:rowOff>
    </xdr:from>
    <xdr:to>
      <xdr:col>15</xdr:col>
      <xdr:colOff>135037</xdr:colOff>
      <xdr:row>37</xdr:row>
      <xdr:rowOff>35790</xdr:rowOff>
    </xdr:to>
    <xdr:pic>
      <xdr:nvPicPr>
        <xdr:cNvPr id="4" name="6 Imagen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1" y="7979565"/>
          <a:ext cx="3847406" cy="2876625"/>
        </a:xfrm>
        <a:prstGeom prst="rect">
          <a:avLst/>
        </a:prstGeom>
      </xdr:spPr>
    </xdr:pic>
    <xdr:clientData/>
  </xdr:twoCellAnchor>
  <xdr:twoCellAnchor editAs="oneCell">
    <xdr:from>
      <xdr:col>1</xdr:col>
      <xdr:colOff>174625</xdr:colOff>
      <xdr:row>0</xdr:row>
      <xdr:rowOff>47625</xdr:rowOff>
    </xdr:from>
    <xdr:to>
      <xdr:col>5</xdr:col>
      <xdr:colOff>243637</xdr:colOff>
      <xdr:row>1</xdr:row>
      <xdr:rowOff>601857</xdr:rowOff>
    </xdr:to>
    <xdr:pic>
      <xdr:nvPicPr>
        <xdr:cNvPr id="5" name="7 Imagen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275" y="47625"/>
          <a:ext cx="1116762" cy="122098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43</xdr:row>
      <xdr:rowOff>28575</xdr:rowOff>
    </xdr:from>
    <xdr:to>
      <xdr:col>17</xdr:col>
      <xdr:colOff>238125</xdr:colOff>
      <xdr:row>47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SpPr>
          <a:spLocks noChangeShapeType="1"/>
        </xdr:cNvSpPr>
      </xdr:nvSpPr>
      <xdr:spPr bwMode="auto">
        <a:xfrm>
          <a:off x="4505325" y="12611100"/>
          <a:ext cx="0" cy="1143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238125</xdr:colOff>
      <xdr:row>42</xdr:row>
      <xdr:rowOff>28575</xdr:rowOff>
    </xdr:from>
    <xdr:to>
      <xdr:col>17</xdr:col>
      <xdr:colOff>238125</xdr:colOff>
      <xdr:row>46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SpPr>
          <a:spLocks noChangeShapeType="1"/>
        </xdr:cNvSpPr>
      </xdr:nvSpPr>
      <xdr:spPr bwMode="auto">
        <a:xfrm>
          <a:off x="4505325" y="11496675"/>
          <a:ext cx="0" cy="1143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0</xdr:colOff>
      <xdr:row>0</xdr:row>
      <xdr:rowOff>59531</xdr:rowOff>
    </xdr:from>
    <xdr:to>
      <xdr:col>6</xdr:col>
      <xdr:colOff>93546</xdr:colOff>
      <xdr:row>1</xdr:row>
      <xdr:rowOff>605104</xdr:rowOff>
    </xdr:to>
    <xdr:pic>
      <xdr:nvPicPr>
        <xdr:cNvPr id="3" name="8 Imagen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59531"/>
          <a:ext cx="1141296" cy="12123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BA8ED-6035-4750-B35D-B472CB86F2D6}">
  <sheetPr>
    <tabColor theme="5" tint="0.59999389629810485"/>
  </sheetPr>
  <dimension ref="A1:AT462"/>
  <sheetViews>
    <sheetView tabSelected="1" view="pageBreakPreview" topLeftCell="B4" zoomScale="80" zoomScaleNormal="80" zoomScaleSheetLayoutView="80" workbookViewId="0">
      <selection activeCell="I7" sqref="I7:AN7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32" width="3.6640625" style="2" customWidth="1"/>
    <col min="33" max="33" width="6.5546875" style="2" customWidth="1"/>
    <col min="34" max="34" width="11" style="17" customWidth="1"/>
    <col min="35" max="35" width="34.109375" style="2" customWidth="1"/>
    <col min="36" max="36" width="11.33203125" style="2" customWidth="1"/>
    <col min="37" max="37" width="10.88671875" style="2" customWidth="1"/>
    <col min="38" max="38" width="13.5546875" style="2" customWidth="1"/>
    <col min="39" max="39" width="11.5546875" style="2" customWidth="1"/>
    <col min="40" max="40" width="20.109375" style="6" customWidth="1"/>
    <col min="41" max="16384" width="11.44140625" style="2"/>
  </cols>
  <sheetData>
    <row r="1" spans="1:46" ht="52.5" customHeight="1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8"/>
      <c r="AL1" s="312"/>
      <c r="AM1" s="313"/>
      <c r="AN1" s="314"/>
    </row>
    <row r="2" spans="1:46" ht="52.5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09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1"/>
      <c r="AL2" s="315"/>
      <c r="AM2" s="316"/>
      <c r="AN2" s="317"/>
    </row>
    <row r="3" spans="1:46" s="4" customFormat="1" ht="6.75" customHeight="1" thickBot="1" x14ac:dyDescent="0.35">
      <c r="A3" s="13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18"/>
      <c r="AN3" s="319"/>
    </row>
    <row r="4" spans="1:46" s="4" customFormat="1" ht="27.75" customHeight="1" thickBot="1" x14ac:dyDescent="0.35">
      <c r="A4" s="262" t="s">
        <v>5</v>
      </c>
      <c r="B4" s="263"/>
      <c r="C4" s="263"/>
      <c r="D4" s="263"/>
      <c r="E4" s="263"/>
      <c r="F4" s="263" t="s">
        <v>6</v>
      </c>
      <c r="G4" s="263"/>
      <c r="H4" s="264"/>
      <c r="I4" s="264"/>
      <c r="J4" s="263" t="s">
        <v>7</v>
      </c>
      <c r="K4" s="263"/>
      <c r="L4" s="264"/>
      <c r="M4" s="264"/>
      <c r="N4" s="263" t="s">
        <v>8</v>
      </c>
      <c r="O4" s="263"/>
      <c r="P4" s="264"/>
      <c r="Q4" s="320"/>
      <c r="R4" s="3"/>
      <c r="S4" s="3"/>
      <c r="T4" s="3"/>
      <c r="U4" s="262" t="s">
        <v>9</v>
      </c>
      <c r="V4" s="263"/>
      <c r="W4" s="263"/>
      <c r="X4" s="263"/>
      <c r="Y4" s="263"/>
      <c r="Z4" s="321"/>
      <c r="AA4" s="321"/>
      <c r="AB4" s="321"/>
      <c r="AC4" s="321"/>
      <c r="AD4" s="322"/>
      <c r="AE4" s="3"/>
      <c r="AF4" s="3"/>
      <c r="AG4" s="262" t="s">
        <v>10</v>
      </c>
      <c r="AH4" s="263"/>
      <c r="AI4" s="263"/>
      <c r="AJ4" s="323"/>
      <c r="AK4" s="323"/>
      <c r="AL4" s="323"/>
      <c r="AM4" s="323"/>
      <c r="AN4" s="324"/>
    </row>
    <row r="5" spans="1:46" ht="3.75" customHeight="1" x14ac:dyDescent="0.3">
      <c r="A5" s="13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275"/>
      <c r="AN5" s="276"/>
    </row>
    <row r="6" spans="1:46" ht="6" customHeight="1" thickBot="1" x14ac:dyDescent="0.35">
      <c r="A6" s="13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133"/>
    </row>
    <row r="7" spans="1:46" ht="33" customHeight="1" x14ac:dyDescent="0.3">
      <c r="A7" s="277" t="s">
        <v>150</v>
      </c>
      <c r="B7" s="278"/>
      <c r="C7" s="278"/>
      <c r="D7" s="278"/>
      <c r="E7" s="278"/>
      <c r="F7" s="278"/>
      <c r="G7" s="278"/>
      <c r="H7" s="278"/>
      <c r="I7" s="279" t="s">
        <v>399</v>
      </c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1"/>
    </row>
    <row r="8" spans="1:46" ht="22.5" customHeight="1" x14ac:dyDescent="0.3">
      <c r="A8" s="282" t="s">
        <v>12</v>
      </c>
      <c r="B8" s="283"/>
      <c r="C8" s="283"/>
      <c r="D8" s="283"/>
      <c r="E8" s="283"/>
      <c r="F8" s="283"/>
      <c r="G8" s="283"/>
      <c r="H8" s="283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5" t="s">
        <v>13</v>
      </c>
      <c r="AF8" s="286"/>
      <c r="AG8" s="286"/>
      <c r="AH8" s="287"/>
      <c r="AI8" s="27"/>
      <c r="AJ8" s="285" t="s">
        <v>14</v>
      </c>
      <c r="AK8" s="287"/>
      <c r="AL8" s="288"/>
      <c r="AM8" s="289"/>
      <c r="AN8" s="290"/>
    </row>
    <row r="9" spans="1:46" ht="22.5" customHeight="1" thickBot="1" x14ac:dyDescent="0.35">
      <c r="A9" s="291" t="s">
        <v>15</v>
      </c>
      <c r="B9" s="292"/>
      <c r="C9" s="292"/>
      <c r="D9" s="292"/>
      <c r="E9" s="292"/>
      <c r="F9" s="292"/>
      <c r="G9" s="292"/>
      <c r="H9" s="292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4" t="s">
        <v>13</v>
      </c>
      <c r="AF9" s="295"/>
      <c r="AG9" s="295"/>
      <c r="AH9" s="296"/>
      <c r="AI9" s="63"/>
      <c r="AJ9" s="294" t="s">
        <v>14</v>
      </c>
      <c r="AK9" s="296"/>
      <c r="AL9" s="297"/>
      <c r="AM9" s="298"/>
      <c r="AN9" s="299"/>
    </row>
    <row r="10" spans="1:46" ht="9.75" customHeight="1" thickBot="1" x14ac:dyDescent="0.35">
      <c r="A10" s="134"/>
      <c r="AH10" s="2"/>
      <c r="AI10" s="89"/>
      <c r="AJ10" s="89"/>
      <c r="AK10" s="89"/>
      <c r="AL10" s="89"/>
      <c r="AM10" s="11"/>
      <c r="AN10" s="135"/>
    </row>
    <row r="11" spans="1:46" ht="45" customHeight="1" thickBot="1" x14ac:dyDescent="0.35">
      <c r="A11" s="262" t="s">
        <v>16</v>
      </c>
      <c r="B11" s="263"/>
      <c r="C11" s="263"/>
      <c r="D11" s="263"/>
      <c r="E11" s="263"/>
      <c r="F11" s="263"/>
      <c r="G11" s="263"/>
      <c r="H11" s="264">
        <v>1</v>
      </c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3" t="s">
        <v>153</v>
      </c>
      <c r="V11" s="263"/>
      <c r="W11" s="263"/>
      <c r="X11" s="263"/>
      <c r="Y11" s="263"/>
      <c r="Z11" s="263"/>
      <c r="AA11" s="263"/>
      <c r="AB11" s="263"/>
      <c r="AC11" s="263"/>
      <c r="AD11" s="263"/>
      <c r="AE11" s="265" t="s">
        <v>196</v>
      </c>
      <c r="AF11" s="265"/>
      <c r="AG11" s="265"/>
      <c r="AH11" s="265"/>
      <c r="AI11" s="265"/>
      <c r="AJ11" s="87" t="s">
        <v>17</v>
      </c>
      <c r="AK11" s="18" t="s">
        <v>0</v>
      </c>
      <c r="AL11" s="5" t="s">
        <v>151</v>
      </c>
      <c r="AM11" s="266"/>
      <c r="AN11" s="267"/>
    </row>
    <row r="12" spans="1:46" ht="15.75" customHeight="1" x14ac:dyDescent="0.3">
      <c r="A12" s="66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8"/>
      <c r="S12" s="69"/>
      <c r="T12" s="69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68"/>
      <c r="AF12" s="68"/>
      <c r="AG12" s="68"/>
      <c r="AH12" s="71"/>
      <c r="AI12" s="268" t="s">
        <v>19</v>
      </c>
      <c r="AJ12" s="270" t="s">
        <v>20</v>
      </c>
      <c r="AK12" s="271"/>
      <c r="AL12" s="271"/>
      <c r="AM12" s="270" t="s">
        <v>21</v>
      </c>
      <c r="AN12" s="273" t="s">
        <v>22</v>
      </c>
    </row>
    <row r="13" spans="1:46" ht="14.25" customHeight="1" thickBot="1" x14ac:dyDescent="0.35">
      <c r="A13" s="72"/>
      <c r="B13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  <c r="T13" s="37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73"/>
      <c r="AI13" s="269"/>
      <c r="AJ13" s="86" t="s">
        <v>23</v>
      </c>
      <c r="AK13" s="86" t="s">
        <v>24</v>
      </c>
      <c r="AL13" s="86" t="s">
        <v>25</v>
      </c>
      <c r="AM13" s="272"/>
      <c r="AN13" s="274"/>
    </row>
    <row r="14" spans="1:46" ht="17.25" customHeight="1" x14ac:dyDescent="0.3">
      <c r="A14" s="72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  <c r="T14" s="37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73"/>
      <c r="AI14" s="191" t="s">
        <v>197</v>
      </c>
      <c r="AJ14" s="192"/>
      <c r="AK14" s="192"/>
      <c r="AL14" s="192"/>
      <c r="AM14" s="192"/>
      <c r="AN14" s="193"/>
    </row>
    <row r="15" spans="1:46" ht="16.5" customHeight="1" x14ac:dyDescent="0.3">
      <c r="A15" s="72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  <c r="S15" s="37"/>
      <c r="T15" s="37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73"/>
      <c r="AI15" s="194"/>
      <c r="AJ15" s="192"/>
      <c r="AK15" s="192"/>
      <c r="AL15" s="192"/>
      <c r="AM15" s="192"/>
      <c r="AN15" s="195"/>
      <c r="AO15" s="180"/>
      <c r="AP15" s="181"/>
      <c r="AQ15" s="181"/>
      <c r="AR15" s="181"/>
      <c r="AS15" s="182"/>
      <c r="AT15" s="183"/>
    </row>
    <row r="16" spans="1:46" ht="16.5" customHeight="1" x14ac:dyDescent="0.3">
      <c r="A16" s="72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  <c r="S16" s="144"/>
      <c r="T16" s="145"/>
      <c r="U16" s="146"/>
      <c r="V16" s="146"/>
      <c r="W16" s="146"/>
      <c r="X16" s="146"/>
      <c r="Y16" s="146"/>
      <c r="Z16" s="146"/>
      <c r="AA16" s="147"/>
      <c r="AB16" s="36"/>
      <c r="AC16" s="36"/>
      <c r="AD16" s="36"/>
      <c r="AE16" s="36"/>
      <c r="AF16" s="36"/>
      <c r="AG16" s="36"/>
      <c r="AH16" s="73"/>
      <c r="AI16" s="194"/>
      <c r="AJ16" s="192"/>
      <c r="AK16" s="192"/>
      <c r="AL16" s="192"/>
      <c r="AM16" s="192"/>
      <c r="AN16" s="195"/>
      <c r="AO16" s="180"/>
      <c r="AP16" s="181"/>
      <c r="AQ16" s="181"/>
      <c r="AR16" s="181"/>
      <c r="AS16" s="182"/>
      <c r="AT16" s="183"/>
    </row>
    <row r="17" spans="1:46" ht="16.5" customHeight="1" x14ac:dyDescent="0.3">
      <c r="A17" s="72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6"/>
      <c r="S17" s="246"/>
      <c r="T17" s="247"/>
      <c r="U17" s="247"/>
      <c r="V17" s="247"/>
      <c r="W17" s="247"/>
      <c r="X17" s="247"/>
      <c r="Y17" s="247"/>
      <c r="Z17" s="247"/>
      <c r="AA17" s="248"/>
      <c r="AB17" s="36"/>
      <c r="AC17" s="36"/>
      <c r="AD17" s="36"/>
      <c r="AE17" s="36"/>
      <c r="AF17" s="36"/>
      <c r="AG17" s="36"/>
      <c r="AH17" s="73"/>
      <c r="AI17" s="194"/>
      <c r="AJ17" s="196"/>
      <c r="AK17" s="192"/>
      <c r="AL17" s="192"/>
      <c r="AM17" s="192"/>
      <c r="AN17" s="195"/>
      <c r="AO17" s="180"/>
      <c r="AP17" s="181"/>
      <c r="AQ17" s="181"/>
      <c r="AR17" s="181"/>
      <c r="AS17" s="182"/>
      <c r="AT17" s="183"/>
    </row>
    <row r="18" spans="1:46" ht="16.5" customHeight="1" x14ac:dyDescent="0.3">
      <c r="A18" s="72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  <c r="S18" s="140"/>
      <c r="T18" s="141"/>
      <c r="U18" s="141"/>
      <c r="V18" s="141"/>
      <c r="W18" s="141"/>
      <c r="X18" s="141"/>
      <c r="Y18" s="141"/>
      <c r="Z18" s="141"/>
      <c r="AA18" s="142"/>
      <c r="AB18" s="36"/>
      <c r="AC18" s="36"/>
      <c r="AD18" s="36"/>
      <c r="AE18" s="36"/>
      <c r="AF18" s="36"/>
      <c r="AG18" s="36"/>
      <c r="AH18" s="73"/>
      <c r="AI18" s="194" t="s">
        <v>198</v>
      </c>
      <c r="AJ18" s="196">
        <v>7.1</v>
      </c>
      <c r="AK18" s="192"/>
      <c r="AL18" s="192">
        <v>25.41</v>
      </c>
      <c r="AM18" s="192">
        <v>2</v>
      </c>
      <c r="AN18" s="195">
        <f>AJ18*AL18*AM18</f>
        <v>360.822</v>
      </c>
      <c r="AO18" s="180"/>
      <c r="AP18" s="181"/>
      <c r="AQ18" s="181"/>
      <c r="AR18" s="181"/>
      <c r="AS18" s="182"/>
      <c r="AT18" s="183"/>
    </row>
    <row r="19" spans="1:46" ht="16.5" customHeight="1" x14ac:dyDescent="0.3">
      <c r="A19" s="72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140"/>
      <c r="T19" s="141"/>
      <c r="U19" s="141"/>
      <c r="V19" s="141"/>
      <c r="W19" s="141"/>
      <c r="X19" s="141"/>
      <c r="Y19" s="141"/>
      <c r="Z19" s="141"/>
      <c r="AA19" s="142"/>
      <c r="AB19" s="36"/>
      <c r="AC19" s="36"/>
      <c r="AD19" s="36"/>
      <c r="AE19" s="36"/>
      <c r="AF19" s="36"/>
      <c r="AG19" s="36"/>
      <c r="AH19" s="73"/>
      <c r="AI19" s="51"/>
      <c r="AJ19" s="64"/>
      <c r="AK19" s="64"/>
      <c r="AL19" s="64"/>
      <c r="AM19" s="65"/>
      <c r="AN19" s="84"/>
    </row>
    <row r="20" spans="1:46" ht="16.5" customHeight="1" x14ac:dyDescent="0.3">
      <c r="A20" s="72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6"/>
      <c r="S20" s="37"/>
      <c r="T20" s="37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73"/>
      <c r="AI20" s="51"/>
      <c r="AJ20" s="64"/>
      <c r="AK20" s="64"/>
      <c r="AL20" s="64"/>
      <c r="AM20" s="65"/>
      <c r="AN20" s="84"/>
    </row>
    <row r="21" spans="1:46" ht="16.5" customHeight="1" x14ac:dyDescent="0.3">
      <c r="A21" s="72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  <c r="S21" s="37"/>
      <c r="T21" s="37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73"/>
      <c r="AI21" s="51"/>
      <c r="AJ21" s="64"/>
      <c r="AK21" s="64"/>
      <c r="AL21" s="64"/>
      <c r="AM21" s="65"/>
      <c r="AN21" s="84"/>
    </row>
    <row r="22" spans="1:46" ht="16.5" customHeight="1" x14ac:dyDescent="0.3">
      <c r="A22" s="72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  <c r="S22" s="37"/>
      <c r="T22" s="37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73"/>
      <c r="AI22" s="51"/>
      <c r="AJ22" s="64"/>
      <c r="AK22" s="64"/>
      <c r="AL22" s="64"/>
      <c r="AM22" s="65"/>
      <c r="AN22" s="84"/>
    </row>
    <row r="23" spans="1:46" ht="16.5" customHeight="1" x14ac:dyDescent="0.3">
      <c r="A23" s="72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  <c r="S23" s="37"/>
      <c r="T23" s="37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73"/>
      <c r="AI23" s="51"/>
      <c r="AJ23" s="64"/>
      <c r="AK23" s="64"/>
      <c r="AL23" s="64"/>
      <c r="AM23" s="65"/>
      <c r="AN23" s="85"/>
    </row>
    <row r="24" spans="1:46" ht="16.5" customHeight="1" x14ac:dyDescent="0.3">
      <c r="A24" s="72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  <c r="S24" s="37"/>
      <c r="T24" s="37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73"/>
      <c r="AI24" s="51"/>
      <c r="AJ24" s="64"/>
      <c r="AK24" s="64"/>
      <c r="AL24" s="64"/>
      <c r="AM24" s="65"/>
      <c r="AN24" s="84"/>
    </row>
    <row r="25" spans="1:46" ht="16.5" customHeight="1" x14ac:dyDescent="0.3">
      <c r="A25" s="72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  <c r="S25" s="37"/>
      <c r="T25" s="37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73"/>
      <c r="AI25" s="51"/>
      <c r="AJ25" s="64"/>
      <c r="AK25" s="64"/>
      <c r="AL25" s="64"/>
      <c r="AM25" s="65"/>
      <c r="AN25" s="84"/>
    </row>
    <row r="26" spans="1:46" ht="16.5" customHeight="1" x14ac:dyDescent="0.3">
      <c r="A26" s="72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6"/>
      <c r="S26" s="37"/>
      <c r="T26" s="37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73"/>
      <c r="AI26" s="50"/>
      <c r="AJ26" s="64"/>
      <c r="AK26" s="64"/>
      <c r="AL26" s="64"/>
      <c r="AM26" s="65"/>
      <c r="AN26" s="85"/>
    </row>
    <row r="27" spans="1:46" ht="16.5" customHeight="1" x14ac:dyDescent="0.3">
      <c r="A27" s="72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6"/>
      <c r="S27" s="37"/>
      <c r="T27" s="37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73"/>
      <c r="AI27" s="51"/>
      <c r="AJ27" s="64"/>
      <c r="AK27" s="64"/>
      <c r="AL27" s="64"/>
      <c r="AM27" s="65"/>
      <c r="AN27" s="84"/>
    </row>
    <row r="28" spans="1:46" ht="16.5" customHeight="1" x14ac:dyDescent="0.3">
      <c r="A28" s="72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  <c r="S28" s="37"/>
      <c r="T28" s="37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73"/>
      <c r="AI28" s="51"/>
      <c r="AJ28" s="64"/>
      <c r="AK28" s="64"/>
      <c r="AL28" s="64"/>
      <c r="AM28" s="65"/>
      <c r="AN28" s="84"/>
    </row>
    <row r="29" spans="1:46" ht="16.5" customHeight="1" x14ac:dyDescent="0.3">
      <c r="A29" s="72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  <c r="S29" s="37"/>
      <c r="T29" s="37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73"/>
      <c r="AI29" s="48"/>
      <c r="AJ29" s="32"/>
      <c r="AK29" s="32"/>
      <c r="AL29" s="32"/>
      <c r="AM29" s="33"/>
      <c r="AN29" s="123"/>
    </row>
    <row r="30" spans="1:46" ht="16.5" customHeight="1" x14ac:dyDescent="0.3">
      <c r="A30" s="72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6"/>
      <c r="S30" s="37"/>
      <c r="T30" s="37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73"/>
      <c r="AI30" s="51"/>
      <c r="AJ30" s="64"/>
      <c r="AK30" s="64"/>
      <c r="AL30" s="64"/>
      <c r="AM30" s="65"/>
      <c r="AN30" s="123"/>
    </row>
    <row r="31" spans="1:46" ht="18.75" customHeight="1" x14ac:dyDescent="0.3">
      <c r="A31" s="74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36"/>
      <c r="AF31" s="42"/>
      <c r="AG31" s="36"/>
      <c r="AH31" s="75"/>
      <c r="AI31" s="48"/>
      <c r="AJ31" s="32"/>
      <c r="AK31" s="32"/>
      <c r="AL31" s="32"/>
      <c r="AM31" s="33"/>
      <c r="AN31" s="123"/>
    </row>
    <row r="32" spans="1:46" ht="18.75" customHeight="1" x14ac:dyDescent="0.3">
      <c r="A32" s="74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36"/>
      <c r="AF32" s="42"/>
      <c r="AG32" s="36"/>
      <c r="AH32" s="75"/>
      <c r="AI32" s="51"/>
      <c r="AJ32" s="64"/>
      <c r="AK32" s="64"/>
      <c r="AL32" s="64"/>
      <c r="AM32" s="65"/>
      <c r="AN32" s="123"/>
    </row>
    <row r="33" spans="1:41" ht="19.95" customHeight="1" x14ac:dyDescent="0.3">
      <c r="A33" s="74"/>
      <c r="B33" s="36"/>
      <c r="C33" s="36"/>
      <c r="D33" s="36"/>
      <c r="E33" s="36"/>
      <c r="F33" s="36"/>
      <c r="G33" s="36"/>
      <c r="H33" s="38"/>
      <c r="I33" s="36"/>
      <c r="J33" s="36"/>
      <c r="K33" s="36"/>
      <c r="L33" s="36"/>
      <c r="M33" s="36"/>
      <c r="N33" s="38"/>
      <c r="O33" s="38"/>
      <c r="P33" s="38"/>
      <c r="Q33" s="38"/>
      <c r="R33" s="38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38"/>
      <c r="AF33" s="43"/>
      <c r="AG33" s="38"/>
      <c r="AH33" s="75"/>
      <c r="AI33" s="48"/>
      <c r="AJ33" s="32"/>
      <c r="AK33" s="32"/>
      <c r="AL33" s="32"/>
      <c r="AM33" s="33"/>
      <c r="AN33" s="123"/>
    </row>
    <row r="34" spans="1:41" ht="19.95" customHeight="1" x14ac:dyDescent="0.3">
      <c r="A34" s="74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36"/>
      <c r="AF34" s="42"/>
      <c r="AG34" s="36"/>
      <c r="AH34" s="75"/>
      <c r="AI34" s="51"/>
      <c r="AJ34" s="64"/>
      <c r="AK34" s="64"/>
      <c r="AL34" s="64"/>
      <c r="AM34" s="65"/>
      <c r="AN34" s="123"/>
    </row>
    <row r="35" spans="1:41" ht="19.95" customHeight="1" x14ac:dyDescent="0.3">
      <c r="A35" s="74"/>
      <c r="B35" s="44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36"/>
      <c r="AF35" s="42"/>
      <c r="AG35" s="36"/>
      <c r="AH35" s="75"/>
      <c r="AI35" s="51"/>
      <c r="AJ35" s="64"/>
      <c r="AK35" s="64"/>
      <c r="AL35" s="64"/>
      <c r="AM35" s="65"/>
      <c r="AN35" s="123"/>
    </row>
    <row r="36" spans="1:41" ht="19.95" customHeight="1" x14ac:dyDescent="0.3">
      <c r="A36" s="74"/>
      <c r="B36" s="60"/>
      <c r="C36" s="60"/>
      <c r="D36" s="60"/>
      <c r="E36" s="60"/>
      <c r="F36" s="61"/>
      <c r="G36" s="61"/>
      <c r="H36" s="61"/>
      <c r="I36" s="61"/>
      <c r="J36" s="60"/>
      <c r="K36" s="60"/>
      <c r="L36" s="60"/>
      <c r="M36" s="61"/>
      <c r="N36" s="61"/>
      <c r="O36" s="61"/>
      <c r="P36" s="61"/>
      <c r="Q36" s="61"/>
      <c r="R36" s="61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1"/>
      <c r="AF36" s="60"/>
      <c r="AG36" s="60"/>
      <c r="AH36" s="75"/>
      <c r="AI36" s="51"/>
      <c r="AJ36" s="34"/>
      <c r="AK36" s="34"/>
      <c r="AL36" s="34"/>
      <c r="AM36" s="34"/>
      <c r="AN36" s="49"/>
      <c r="AO36" s="6"/>
    </row>
    <row r="37" spans="1:41" ht="19.95" customHeight="1" x14ac:dyDescent="0.3">
      <c r="A37" s="7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36"/>
      <c r="AF37" s="42"/>
      <c r="AG37" s="36"/>
      <c r="AH37" s="77"/>
      <c r="AI37" s="50"/>
      <c r="AJ37" s="29"/>
      <c r="AK37" s="29"/>
      <c r="AL37" s="30"/>
      <c r="AM37" s="31"/>
      <c r="AN37" s="49"/>
      <c r="AO37" s="6"/>
    </row>
    <row r="38" spans="1:41" ht="19.95" customHeight="1" x14ac:dyDescent="0.3">
      <c r="A38" s="74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75"/>
      <c r="AI38" s="51"/>
      <c r="AJ38" s="34"/>
      <c r="AK38" s="34"/>
      <c r="AL38" s="34"/>
      <c r="AM38" s="34"/>
      <c r="AN38" s="49"/>
    </row>
    <row r="39" spans="1:41" ht="29.25" customHeight="1" thickBot="1" x14ac:dyDescent="0.35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80"/>
      <c r="AI39" s="249" t="s">
        <v>26</v>
      </c>
      <c r="AJ39" s="250"/>
      <c r="AK39" s="250"/>
      <c r="AL39" s="250"/>
      <c r="AM39" s="250"/>
      <c r="AN39" s="52">
        <f>AN18</f>
        <v>360.822</v>
      </c>
    </row>
    <row r="40" spans="1:41" ht="30.75" customHeight="1" thickBot="1" x14ac:dyDescent="0.35">
      <c r="A40" s="251"/>
      <c r="B40" s="252"/>
      <c r="C40" s="252"/>
      <c r="D40" s="252"/>
      <c r="E40" s="252"/>
      <c r="F40" s="252"/>
      <c r="G40" s="252"/>
      <c r="H40" s="252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52"/>
      <c r="T40" s="252"/>
      <c r="U40" s="252"/>
      <c r="V40" s="252"/>
      <c r="W40" s="252"/>
      <c r="X40" s="252"/>
      <c r="Y40" s="252"/>
      <c r="Z40" s="252"/>
      <c r="AA40" s="252"/>
      <c r="AB40" s="252"/>
      <c r="AC40" s="252"/>
      <c r="AD40" s="252"/>
      <c r="AE40" s="252"/>
      <c r="AF40" s="252"/>
      <c r="AG40" s="252"/>
      <c r="AH40" s="253"/>
      <c r="AI40" s="254" t="s">
        <v>27</v>
      </c>
      <c r="AJ40" s="255"/>
      <c r="AK40" s="255"/>
      <c r="AL40" s="255"/>
      <c r="AM40" s="255"/>
      <c r="AN40" s="52"/>
    </row>
    <row r="41" spans="1:41" ht="20.25" customHeight="1" thickBot="1" x14ac:dyDescent="0.35">
      <c r="A41" s="54"/>
      <c r="B41" s="256"/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58"/>
      <c r="S41" s="57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6"/>
      <c r="AI41" s="258" t="s">
        <v>28</v>
      </c>
      <c r="AJ41" s="259"/>
      <c r="AK41" s="259"/>
      <c r="AL41" s="259"/>
      <c r="AM41" s="259"/>
      <c r="AN41" s="53">
        <f>AN39</f>
        <v>360.822</v>
      </c>
    </row>
    <row r="42" spans="1:41" ht="56.4" customHeight="1" thickBot="1" x14ac:dyDescent="0.35">
      <c r="A42" s="13"/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59"/>
      <c r="T42" s="7" t="s">
        <v>30</v>
      </c>
      <c r="U42" s="8"/>
      <c r="AH42" s="24"/>
      <c r="AI42" s="21" t="s">
        <v>136</v>
      </c>
      <c r="AJ42" s="47"/>
      <c r="AK42" s="22"/>
      <c r="AL42" s="22"/>
      <c r="AM42" s="22"/>
      <c r="AN42" s="10"/>
    </row>
    <row r="43" spans="1:41" ht="20.25" customHeight="1" thickBot="1" x14ac:dyDescent="0.35">
      <c r="A43" s="23"/>
      <c r="B43" s="2" t="s">
        <v>31</v>
      </c>
      <c r="E43" s="260" t="s">
        <v>163</v>
      </c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T43"/>
      <c r="W43" s="261"/>
      <c r="X43" s="261"/>
      <c r="Y43" s="261"/>
      <c r="Z43" s="261"/>
      <c r="AA43" s="261"/>
      <c r="AB43" s="261"/>
      <c r="AC43" s="261"/>
      <c r="AD43" s="261"/>
      <c r="AE43" s="261"/>
      <c r="AF43" s="261"/>
      <c r="AG43" s="261"/>
      <c r="AH43" s="24"/>
      <c r="AI43" s="2" t="s">
        <v>31</v>
      </c>
      <c r="AJ43" s="245"/>
      <c r="AK43" s="245"/>
      <c r="AL43" s="245"/>
      <c r="AM43" s="245"/>
      <c r="AN43" s="10"/>
    </row>
    <row r="44" spans="1:41" ht="20.25" customHeight="1" thickBot="1" x14ac:dyDescent="0.35">
      <c r="A44" s="23"/>
      <c r="B44" s="11" t="s">
        <v>32</v>
      </c>
      <c r="F44" s="244" t="s">
        <v>164</v>
      </c>
      <c r="G44" s="244"/>
      <c r="H44" s="244"/>
      <c r="I44" s="244"/>
      <c r="J44" s="244"/>
      <c r="K44" s="244"/>
      <c r="L44" s="244"/>
      <c r="M44" s="244"/>
      <c r="N44" s="244"/>
      <c r="O44" s="244"/>
      <c r="P44" s="244"/>
      <c r="Q44" s="244"/>
      <c r="T44" s="11" t="s">
        <v>32</v>
      </c>
      <c r="X44" s="245"/>
      <c r="Y44" s="245"/>
      <c r="Z44" s="245"/>
      <c r="AA44" s="245"/>
      <c r="AB44" s="245"/>
      <c r="AC44" s="245"/>
      <c r="AD44" s="245"/>
      <c r="AE44" s="245"/>
      <c r="AF44" s="245"/>
      <c r="AG44" s="245"/>
      <c r="AH44" s="24"/>
      <c r="AI44" s="11" t="s">
        <v>32</v>
      </c>
      <c r="AJ44" s="245"/>
      <c r="AK44" s="245"/>
      <c r="AL44" s="245"/>
      <c r="AM44" s="245"/>
      <c r="AN44" s="10"/>
    </row>
    <row r="45" spans="1:41" ht="8.25" customHeight="1" thickBot="1" x14ac:dyDescent="0.35">
      <c r="A45" s="25" t="s">
        <v>33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26"/>
      <c r="AI45" s="15"/>
      <c r="AJ45" s="14"/>
      <c r="AK45" s="15"/>
      <c r="AL45" s="15"/>
      <c r="AM45" s="15"/>
      <c r="AN45" s="16"/>
    </row>
    <row r="46" spans="1:41" ht="13.8" thickBot="1" x14ac:dyDescent="0.35"/>
    <row r="47" spans="1:41" x14ac:dyDescent="0.3">
      <c r="A47" s="300"/>
      <c r="B47" s="301"/>
      <c r="C47" s="301"/>
      <c r="D47" s="301"/>
      <c r="E47" s="301"/>
      <c r="F47" s="301"/>
      <c r="G47" s="301"/>
      <c r="H47" s="302"/>
      <c r="I47" s="306" t="s">
        <v>4</v>
      </c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307"/>
      <c r="U47" s="307"/>
      <c r="V47" s="307"/>
      <c r="W47" s="307"/>
      <c r="X47" s="307"/>
      <c r="Y47" s="307"/>
      <c r="Z47" s="307"/>
      <c r="AA47" s="307"/>
      <c r="AB47" s="307"/>
      <c r="AC47" s="307"/>
      <c r="AD47" s="307"/>
      <c r="AE47" s="307"/>
      <c r="AF47" s="307"/>
      <c r="AG47" s="307"/>
      <c r="AH47" s="307"/>
      <c r="AI47" s="307"/>
      <c r="AJ47" s="307"/>
      <c r="AK47" s="308"/>
      <c r="AL47" s="312"/>
      <c r="AM47" s="313"/>
      <c r="AN47" s="314"/>
    </row>
    <row r="48" spans="1:41" ht="75.599999999999994" customHeight="1" thickBot="1" x14ac:dyDescent="0.35">
      <c r="A48" s="303"/>
      <c r="B48" s="304"/>
      <c r="C48" s="304"/>
      <c r="D48" s="304"/>
      <c r="E48" s="304"/>
      <c r="F48" s="304"/>
      <c r="G48" s="304"/>
      <c r="H48" s="305"/>
      <c r="I48" s="309"/>
      <c r="J48" s="310"/>
      <c r="K48" s="310"/>
      <c r="L48" s="310"/>
      <c r="M48" s="310"/>
      <c r="N48" s="310"/>
      <c r="O48" s="310"/>
      <c r="P48" s="310"/>
      <c r="Q48" s="310"/>
      <c r="R48" s="310"/>
      <c r="S48" s="310"/>
      <c r="T48" s="310"/>
      <c r="U48" s="310"/>
      <c r="V48" s="310"/>
      <c r="W48" s="310"/>
      <c r="X48" s="310"/>
      <c r="Y48" s="310"/>
      <c r="Z48" s="310"/>
      <c r="AA48" s="310"/>
      <c r="AB48" s="310"/>
      <c r="AC48" s="310"/>
      <c r="AD48" s="310"/>
      <c r="AE48" s="310"/>
      <c r="AF48" s="310"/>
      <c r="AG48" s="310"/>
      <c r="AH48" s="310"/>
      <c r="AI48" s="310"/>
      <c r="AJ48" s="310"/>
      <c r="AK48" s="311"/>
      <c r="AL48" s="315"/>
      <c r="AM48" s="316"/>
      <c r="AN48" s="317"/>
    </row>
    <row r="49" spans="1:40" ht="21.6" thickBot="1" x14ac:dyDescent="0.35">
      <c r="A49" s="13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18"/>
      <c r="AN49" s="319"/>
    </row>
    <row r="50" spans="1:40" ht="21" thickBot="1" x14ac:dyDescent="0.35">
      <c r="A50" s="262" t="s">
        <v>5</v>
      </c>
      <c r="B50" s="263"/>
      <c r="C50" s="263"/>
      <c r="D50" s="263"/>
      <c r="E50" s="263"/>
      <c r="F50" s="263" t="s">
        <v>6</v>
      </c>
      <c r="G50" s="263"/>
      <c r="H50" s="264">
        <v>29</v>
      </c>
      <c r="I50" s="264"/>
      <c r="J50" s="263" t="s">
        <v>7</v>
      </c>
      <c r="K50" s="263"/>
      <c r="L50" s="264">
        <v>5</v>
      </c>
      <c r="M50" s="264"/>
      <c r="N50" s="263" t="s">
        <v>8</v>
      </c>
      <c r="O50" s="263"/>
      <c r="P50" s="264">
        <v>25</v>
      </c>
      <c r="Q50" s="320"/>
      <c r="R50" s="3"/>
      <c r="S50" s="3"/>
      <c r="T50" s="3"/>
      <c r="U50" s="262" t="s">
        <v>9</v>
      </c>
      <c r="V50" s="263"/>
      <c r="W50" s="263"/>
      <c r="X50" s="263"/>
      <c r="Y50" s="263"/>
      <c r="Z50" s="321"/>
      <c r="AA50" s="321"/>
      <c r="AB50" s="321"/>
      <c r="AC50" s="321"/>
      <c r="AD50" s="322"/>
      <c r="AE50" s="3"/>
      <c r="AF50" s="3"/>
      <c r="AG50" s="262" t="s">
        <v>10</v>
      </c>
      <c r="AH50" s="263"/>
      <c r="AI50" s="263"/>
      <c r="AJ50" s="323"/>
      <c r="AK50" s="323"/>
      <c r="AL50" s="323"/>
      <c r="AM50" s="323"/>
      <c r="AN50" s="324"/>
    </row>
    <row r="51" spans="1:40" ht="20.399999999999999" x14ac:dyDescent="0.3">
      <c r="A51" s="13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275"/>
      <c r="AN51" s="276"/>
    </row>
    <row r="52" spans="1:40" ht="21" thickBot="1" x14ac:dyDescent="0.35">
      <c r="A52" s="13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88"/>
      <c r="AN52" s="133"/>
    </row>
    <row r="53" spans="1:40" ht="34.799999999999997" customHeight="1" x14ac:dyDescent="0.3">
      <c r="A53" s="277" t="s">
        <v>150</v>
      </c>
      <c r="B53" s="278"/>
      <c r="C53" s="278"/>
      <c r="D53" s="278"/>
      <c r="E53" s="278"/>
      <c r="F53" s="278"/>
      <c r="G53" s="278"/>
      <c r="H53" s="278"/>
      <c r="I53" s="279" t="s">
        <v>399</v>
      </c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0"/>
      <c r="AE53" s="280"/>
      <c r="AF53" s="280"/>
      <c r="AG53" s="280"/>
      <c r="AH53" s="280"/>
      <c r="AI53" s="280"/>
      <c r="AJ53" s="280"/>
      <c r="AK53" s="280"/>
      <c r="AL53" s="280"/>
      <c r="AM53" s="280"/>
      <c r="AN53" s="281"/>
    </row>
    <row r="54" spans="1:40" ht="20.399999999999999" x14ac:dyDescent="0.3">
      <c r="A54" s="282" t="s">
        <v>12</v>
      </c>
      <c r="B54" s="283"/>
      <c r="C54" s="283"/>
      <c r="D54" s="283"/>
      <c r="E54" s="283"/>
      <c r="F54" s="283"/>
      <c r="G54" s="283"/>
      <c r="H54" s="283"/>
      <c r="I54" s="284"/>
      <c r="J54" s="284"/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4"/>
      <c r="AE54" s="285" t="s">
        <v>13</v>
      </c>
      <c r="AF54" s="286"/>
      <c r="AG54" s="286"/>
      <c r="AH54" s="287"/>
      <c r="AI54" s="27"/>
      <c r="AJ54" s="285" t="s">
        <v>14</v>
      </c>
      <c r="AK54" s="287"/>
      <c r="AL54" s="288"/>
      <c r="AM54" s="289"/>
      <c r="AN54" s="290"/>
    </row>
    <row r="55" spans="1:40" ht="21" thickBot="1" x14ac:dyDescent="0.35">
      <c r="A55" s="291" t="s">
        <v>15</v>
      </c>
      <c r="B55" s="292"/>
      <c r="C55" s="292"/>
      <c r="D55" s="292"/>
      <c r="E55" s="292"/>
      <c r="F55" s="292"/>
      <c r="G55" s="292"/>
      <c r="H55" s="292"/>
      <c r="I55" s="293"/>
      <c r="J55" s="293"/>
      <c r="K55" s="293"/>
      <c r="L55" s="293"/>
      <c r="M55" s="293"/>
      <c r="N55" s="293"/>
      <c r="O55" s="293"/>
      <c r="P55" s="293"/>
      <c r="Q55" s="293"/>
      <c r="R55" s="293"/>
      <c r="S55" s="293"/>
      <c r="T55" s="293"/>
      <c r="U55" s="293"/>
      <c r="V55" s="293"/>
      <c r="W55" s="293"/>
      <c r="X55" s="293"/>
      <c r="Y55" s="293"/>
      <c r="Z55" s="293"/>
      <c r="AA55" s="293"/>
      <c r="AB55" s="293"/>
      <c r="AC55" s="293"/>
      <c r="AD55" s="293"/>
      <c r="AE55" s="294" t="s">
        <v>13</v>
      </c>
      <c r="AF55" s="295"/>
      <c r="AG55" s="295"/>
      <c r="AH55" s="296"/>
      <c r="AI55" s="63"/>
      <c r="AJ55" s="294" t="s">
        <v>14</v>
      </c>
      <c r="AK55" s="296"/>
      <c r="AL55" s="297"/>
      <c r="AM55" s="298"/>
      <c r="AN55" s="299"/>
    </row>
    <row r="56" spans="1:40" ht="16.2" thickBot="1" x14ac:dyDescent="0.35">
      <c r="A56" s="134"/>
      <c r="AH56" s="2"/>
      <c r="AI56" s="89"/>
      <c r="AJ56" s="89"/>
      <c r="AK56" s="89"/>
      <c r="AL56" s="89"/>
      <c r="AM56" s="11"/>
      <c r="AN56" s="135"/>
    </row>
    <row r="57" spans="1:40" ht="16.2" thickBot="1" x14ac:dyDescent="0.35">
      <c r="A57" s="262" t="s">
        <v>16</v>
      </c>
      <c r="B57" s="263"/>
      <c r="C57" s="263"/>
      <c r="D57" s="263"/>
      <c r="E57" s="263"/>
      <c r="F57" s="263"/>
      <c r="G57" s="263"/>
      <c r="H57" s="264">
        <v>1</v>
      </c>
      <c r="I57" s="264"/>
      <c r="J57" s="264"/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3" t="s">
        <v>154</v>
      </c>
      <c r="V57" s="263"/>
      <c r="W57" s="263"/>
      <c r="X57" s="263"/>
      <c r="Y57" s="263"/>
      <c r="Z57" s="263"/>
      <c r="AA57" s="263"/>
      <c r="AB57" s="263"/>
      <c r="AC57" s="263"/>
      <c r="AD57" s="263"/>
      <c r="AE57" s="265" t="s">
        <v>165</v>
      </c>
      <c r="AF57" s="265"/>
      <c r="AG57" s="265"/>
      <c r="AH57" s="265"/>
      <c r="AI57" s="265"/>
      <c r="AJ57" s="87" t="s">
        <v>17</v>
      </c>
      <c r="AK57" s="18" t="s">
        <v>2</v>
      </c>
      <c r="AL57" s="5" t="s">
        <v>151</v>
      </c>
      <c r="AM57" s="266"/>
      <c r="AN57" s="267"/>
    </row>
    <row r="58" spans="1:40" ht="13.8" x14ac:dyDescent="0.3">
      <c r="A58" s="66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8"/>
      <c r="S58" s="69"/>
      <c r="T58" s="69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68"/>
      <c r="AF58" s="68"/>
      <c r="AG58" s="68"/>
      <c r="AH58" s="71"/>
      <c r="AI58" s="268" t="s">
        <v>19</v>
      </c>
      <c r="AJ58" s="270" t="s">
        <v>20</v>
      </c>
      <c r="AK58" s="271"/>
      <c r="AL58" s="271"/>
      <c r="AM58" s="270" t="s">
        <v>21</v>
      </c>
      <c r="AN58" s="273" t="s">
        <v>22</v>
      </c>
    </row>
    <row r="59" spans="1:40" ht="15" thickBot="1" x14ac:dyDescent="0.35">
      <c r="A59" s="72"/>
      <c r="B59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6"/>
      <c r="S59" s="37"/>
      <c r="T59" s="37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73"/>
      <c r="AI59" s="269"/>
      <c r="AJ59" s="86" t="s">
        <v>23</v>
      </c>
      <c r="AK59" s="86" t="s">
        <v>24</v>
      </c>
      <c r="AL59" s="86" t="s">
        <v>25</v>
      </c>
      <c r="AM59" s="272"/>
      <c r="AN59" s="274"/>
    </row>
    <row r="60" spans="1:40" ht="15.6" x14ac:dyDescent="0.3">
      <c r="A60" s="72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6"/>
      <c r="S60" s="37"/>
      <c r="T60" s="37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73"/>
      <c r="AI60" s="191" t="s">
        <v>199</v>
      </c>
      <c r="AJ60" s="192"/>
      <c r="AK60" s="192"/>
      <c r="AL60" s="192">
        <v>37</v>
      </c>
      <c r="AM60" s="192"/>
      <c r="AN60" s="193">
        <v>37</v>
      </c>
    </row>
    <row r="61" spans="1:40" ht="15" x14ac:dyDescent="0.3">
      <c r="A61" s="72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6"/>
      <c r="S61" s="37"/>
      <c r="T61" s="37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73"/>
      <c r="AI61" s="194"/>
      <c r="AJ61" s="192"/>
      <c r="AK61" s="192"/>
      <c r="AL61" s="192"/>
      <c r="AM61" s="192"/>
      <c r="AN61" s="195"/>
    </row>
    <row r="62" spans="1:40" ht="15" x14ac:dyDescent="0.3">
      <c r="A62" s="72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6"/>
      <c r="S62" s="144"/>
      <c r="T62" s="145"/>
      <c r="U62" s="146"/>
      <c r="V62" s="146"/>
      <c r="W62" s="146"/>
      <c r="X62" s="146"/>
      <c r="Y62" s="146"/>
      <c r="Z62" s="146"/>
      <c r="AA62" s="147"/>
      <c r="AB62" s="36"/>
      <c r="AC62" s="36"/>
      <c r="AD62" s="36"/>
      <c r="AE62" s="36"/>
      <c r="AF62" s="36"/>
      <c r="AG62" s="36"/>
      <c r="AH62" s="73"/>
      <c r="AI62" s="194"/>
      <c r="AJ62" s="192"/>
      <c r="AK62" s="192"/>
      <c r="AL62" s="192"/>
      <c r="AM62" s="192"/>
      <c r="AN62" s="195"/>
    </row>
    <row r="63" spans="1:40" ht="15" x14ac:dyDescent="0.3">
      <c r="A63" s="72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6"/>
      <c r="S63" s="246"/>
      <c r="T63" s="247"/>
      <c r="U63" s="247"/>
      <c r="V63" s="247"/>
      <c r="W63" s="247"/>
      <c r="X63" s="247"/>
      <c r="Y63" s="247"/>
      <c r="Z63" s="247"/>
      <c r="AA63" s="248"/>
      <c r="AB63" s="36"/>
      <c r="AC63" s="36"/>
      <c r="AD63" s="36"/>
      <c r="AE63" s="36"/>
      <c r="AF63" s="36"/>
      <c r="AG63" s="36"/>
      <c r="AH63" s="73"/>
      <c r="AI63" s="194"/>
      <c r="AJ63" s="196"/>
      <c r="AK63" s="192"/>
      <c r="AL63" s="192"/>
      <c r="AM63" s="192"/>
      <c r="AN63" s="195"/>
    </row>
    <row r="64" spans="1:40" ht="15" x14ac:dyDescent="0.3">
      <c r="A64" s="72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6"/>
      <c r="S64" s="140"/>
      <c r="T64" s="141"/>
      <c r="U64" s="141"/>
      <c r="V64" s="141"/>
      <c r="W64" s="141"/>
      <c r="X64" s="141"/>
      <c r="Y64" s="141"/>
      <c r="Z64" s="141"/>
      <c r="AA64" s="142"/>
      <c r="AB64" s="36"/>
      <c r="AC64" s="36"/>
      <c r="AD64" s="36"/>
      <c r="AE64" s="36"/>
      <c r="AF64" s="36"/>
      <c r="AG64" s="36"/>
      <c r="AH64" s="73"/>
      <c r="AI64" s="194"/>
      <c r="AJ64" s="196"/>
      <c r="AK64" s="192"/>
      <c r="AL64" s="192"/>
      <c r="AM64" s="192"/>
      <c r="AN64" s="195"/>
    </row>
    <row r="65" spans="1:40" ht="15" x14ac:dyDescent="0.3">
      <c r="A65" s="72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6"/>
      <c r="S65" s="140"/>
      <c r="T65" s="141"/>
      <c r="U65" s="141"/>
      <c r="V65" s="141"/>
      <c r="W65" s="141"/>
      <c r="X65" s="141"/>
      <c r="Y65" s="141"/>
      <c r="Z65" s="141"/>
      <c r="AA65" s="142"/>
      <c r="AB65" s="36"/>
      <c r="AC65" s="36"/>
      <c r="AD65" s="36"/>
      <c r="AE65" s="36"/>
      <c r="AF65" s="36"/>
      <c r="AG65" s="36"/>
      <c r="AH65" s="73"/>
      <c r="AI65" s="51"/>
      <c r="AJ65" s="64"/>
      <c r="AK65" s="64"/>
      <c r="AL65" s="64"/>
      <c r="AM65" s="65"/>
      <c r="AN65" s="84"/>
    </row>
    <row r="66" spans="1:40" ht="15" x14ac:dyDescent="0.3">
      <c r="A66" s="72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7"/>
      <c r="T66" s="37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73"/>
      <c r="AI66" s="51"/>
      <c r="AJ66" s="64"/>
      <c r="AK66" s="64"/>
      <c r="AL66" s="64"/>
      <c r="AM66" s="65"/>
      <c r="AN66" s="84"/>
    </row>
    <row r="67" spans="1:40" ht="15" x14ac:dyDescent="0.3">
      <c r="A67" s="72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6"/>
      <c r="S67" s="37"/>
      <c r="T67" s="37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73"/>
      <c r="AI67" s="51"/>
      <c r="AJ67" s="64"/>
      <c r="AK67" s="64"/>
      <c r="AL67" s="64"/>
      <c r="AM67" s="65"/>
      <c r="AN67" s="84"/>
    </row>
    <row r="68" spans="1:40" ht="15" x14ac:dyDescent="0.3">
      <c r="A68" s="72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6"/>
      <c r="S68" s="37"/>
      <c r="T68" s="37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73"/>
      <c r="AI68" s="51"/>
      <c r="AJ68" s="64"/>
      <c r="AK68" s="64"/>
      <c r="AL68" s="64"/>
      <c r="AM68" s="65"/>
      <c r="AN68" s="84"/>
    </row>
    <row r="69" spans="1:40" ht="15" x14ac:dyDescent="0.3">
      <c r="A69" s="72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6"/>
      <c r="S69" s="37"/>
      <c r="T69" s="37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73"/>
      <c r="AI69" s="51"/>
      <c r="AJ69" s="64"/>
      <c r="AK69" s="64"/>
      <c r="AL69" s="64"/>
      <c r="AM69" s="65"/>
      <c r="AN69" s="85"/>
    </row>
    <row r="70" spans="1:40" ht="15" x14ac:dyDescent="0.3">
      <c r="A70" s="72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6"/>
      <c r="S70" s="37"/>
      <c r="T70" s="37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73"/>
      <c r="AI70" s="51"/>
      <c r="AJ70" s="64"/>
      <c r="AK70" s="64"/>
      <c r="AL70" s="64"/>
      <c r="AM70" s="65"/>
      <c r="AN70" s="84"/>
    </row>
    <row r="71" spans="1:40" ht="15" x14ac:dyDescent="0.3">
      <c r="A71" s="72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6"/>
      <c r="S71" s="37"/>
      <c r="T71" s="37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73"/>
      <c r="AI71" s="51"/>
      <c r="AJ71" s="64"/>
      <c r="AK71" s="64"/>
      <c r="AL71" s="64"/>
      <c r="AM71" s="65"/>
      <c r="AN71" s="84"/>
    </row>
    <row r="72" spans="1:40" ht="15.6" x14ac:dyDescent="0.3">
      <c r="A72" s="72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6"/>
      <c r="S72" s="37"/>
      <c r="T72" s="37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73"/>
      <c r="AI72" s="50"/>
      <c r="AJ72" s="64"/>
      <c r="AK72" s="64"/>
      <c r="AL72" s="64"/>
      <c r="AM72" s="65"/>
      <c r="AN72" s="85"/>
    </row>
    <row r="73" spans="1:40" ht="15" x14ac:dyDescent="0.3">
      <c r="A73" s="72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6"/>
      <c r="S73" s="37"/>
      <c r="T73" s="37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73"/>
      <c r="AI73" s="51"/>
      <c r="AJ73" s="64"/>
      <c r="AK73" s="64"/>
      <c r="AL73" s="64"/>
      <c r="AM73" s="65"/>
      <c r="AN73" s="84"/>
    </row>
    <row r="74" spans="1:40" ht="15" x14ac:dyDescent="0.3">
      <c r="A74" s="72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6"/>
      <c r="S74" s="37"/>
      <c r="T74" s="37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73"/>
      <c r="AI74" s="51"/>
      <c r="AJ74" s="64"/>
      <c r="AK74" s="64"/>
      <c r="AL74" s="64"/>
      <c r="AM74" s="65"/>
      <c r="AN74" s="84"/>
    </row>
    <row r="75" spans="1:40" ht="15.6" x14ac:dyDescent="0.3">
      <c r="A75" s="72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6"/>
      <c r="S75" s="37"/>
      <c r="T75" s="37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73"/>
      <c r="AI75" s="48"/>
      <c r="AJ75" s="32"/>
      <c r="AK75" s="32"/>
      <c r="AL75" s="32"/>
      <c r="AM75" s="33"/>
      <c r="AN75" s="123"/>
    </row>
    <row r="76" spans="1:40" ht="15" x14ac:dyDescent="0.3">
      <c r="A76" s="72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6"/>
      <c r="S76" s="37"/>
      <c r="T76" s="37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73"/>
      <c r="AI76" s="51"/>
      <c r="AJ76" s="64"/>
      <c r="AK76" s="64"/>
      <c r="AL76" s="64"/>
      <c r="AM76" s="65"/>
      <c r="AN76" s="123"/>
    </row>
    <row r="77" spans="1:40" ht="15.6" x14ac:dyDescent="0.3">
      <c r="A77" s="74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36"/>
      <c r="AF77" s="42"/>
      <c r="AG77" s="36"/>
      <c r="AH77" s="75"/>
      <c r="AI77" s="48"/>
      <c r="AJ77" s="32"/>
      <c r="AK77" s="32"/>
      <c r="AL77" s="32"/>
      <c r="AM77" s="33"/>
      <c r="AN77" s="123"/>
    </row>
    <row r="78" spans="1:40" ht="15" x14ac:dyDescent="0.3">
      <c r="A78" s="74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36"/>
      <c r="AF78" s="42"/>
      <c r="AG78" s="36"/>
      <c r="AH78" s="75"/>
      <c r="AI78" s="51"/>
      <c r="AJ78" s="64"/>
      <c r="AK78" s="64"/>
      <c r="AL78" s="64"/>
      <c r="AM78" s="65"/>
      <c r="AN78" s="123"/>
    </row>
    <row r="79" spans="1:40" ht="15.6" x14ac:dyDescent="0.3">
      <c r="A79" s="74"/>
      <c r="B79" s="36"/>
      <c r="C79" s="36"/>
      <c r="D79" s="36"/>
      <c r="E79" s="36"/>
      <c r="F79" s="36"/>
      <c r="G79" s="36"/>
      <c r="H79" s="38"/>
      <c r="I79" s="36"/>
      <c r="J79" s="36"/>
      <c r="K79" s="36"/>
      <c r="L79" s="36"/>
      <c r="M79" s="36"/>
      <c r="N79" s="38"/>
      <c r="O79" s="38"/>
      <c r="P79" s="38"/>
      <c r="Q79" s="38"/>
      <c r="R79" s="38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38"/>
      <c r="AF79" s="43"/>
      <c r="AG79" s="38"/>
      <c r="AH79" s="75"/>
      <c r="AI79" s="48"/>
      <c r="AJ79" s="32"/>
      <c r="AK79" s="32"/>
      <c r="AL79" s="32"/>
      <c r="AM79" s="33"/>
      <c r="AN79" s="123"/>
    </row>
    <row r="80" spans="1:40" ht="15" x14ac:dyDescent="0.3">
      <c r="A80" s="74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36"/>
      <c r="AF80" s="42"/>
      <c r="AG80" s="36"/>
      <c r="AH80" s="75"/>
      <c r="AI80" s="51"/>
      <c r="AJ80" s="64"/>
      <c r="AK80" s="64"/>
      <c r="AL80" s="64"/>
      <c r="AM80" s="65"/>
      <c r="AN80" s="123"/>
    </row>
    <row r="81" spans="1:40" ht="17.399999999999999" x14ac:dyDescent="0.3">
      <c r="A81" s="74"/>
      <c r="B81" s="44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36"/>
      <c r="AF81" s="42"/>
      <c r="AG81" s="36"/>
      <c r="AH81" s="75"/>
      <c r="AI81" s="51"/>
      <c r="AJ81" s="64"/>
      <c r="AK81" s="64"/>
      <c r="AL81" s="64"/>
      <c r="AM81" s="65"/>
      <c r="AN81" s="123"/>
    </row>
    <row r="82" spans="1:40" ht="15" x14ac:dyDescent="0.3">
      <c r="A82" s="74"/>
      <c r="B82" s="60"/>
      <c r="C82" s="60"/>
      <c r="D82" s="60"/>
      <c r="E82" s="60"/>
      <c r="F82" s="61"/>
      <c r="G82" s="61"/>
      <c r="H82" s="61"/>
      <c r="I82" s="61"/>
      <c r="J82" s="60"/>
      <c r="K82" s="60"/>
      <c r="L82" s="60"/>
      <c r="M82" s="61"/>
      <c r="N82" s="61"/>
      <c r="O82" s="61"/>
      <c r="P82" s="61"/>
      <c r="Q82" s="61"/>
      <c r="R82" s="61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1"/>
      <c r="AF82" s="60"/>
      <c r="AG82" s="60"/>
      <c r="AH82" s="75"/>
      <c r="AI82" s="51"/>
      <c r="AJ82" s="34"/>
      <c r="AK82" s="34"/>
      <c r="AL82" s="34"/>
      <c r="AM82" s="34"/>
      <c r="AN82" s="49"/>
    </row>
    <row r="83" spans="1:40" ht="15.6" x14ac:dyDescent="0.3">
      <c r="A83" s="7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36"/>
      <c r="AF83" s="42"/>
      <c r="AG83" s="36"/>
      <c r="AH83" s="77"/>
      <c r="AI83" s="50"/>
      <c r="AJ83" s="29"/>
      <c r="AK83" s="29"/>
      <c r="AL83" s="30"/>
      <c r="AM83" s="31"/>
      <c r="AN83" s="49"/>
    </row>
    <row r="84" spans="1:40" ht="15" x14ac:dyDescent="0.3">
      <c r="A84" s="74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75"/>
      <c r="AI84" s="51"/>
      <c r="AJ84" s="34"/>
      <c r="AK84" s="34"/>
      <c r="AL84" s="34"/>
      <c r="AM84" s="34"/>
      <c r="AN84" s="49"/>
    </row>
    <row r="85" spans="1:40" ht="16.2" thickBot="1" x14ac:dyDescent="0.35">
      <c r="A85" s="78"/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80"/>
      <c r="AI85" s="249" t="s">
        <v>26</v>
      </c>
      <c r="AJ85" s="250"/>
      <c r="AK85" s="250"/>
      <c r="AL85" s="250"/>
      <c r="AM85" s="250"/>
      <c r="AN85" s="52">
        <f>AN60</f>
        <v>37</v>
      </c>
    </row>
    <row r="86" spans="1:40" ht="15.6" thickBot="1" x14ac:dyDescent="0.35">
      <c r="A86" s="251"/>
      <c r="B86" s="252"/>
      <c r="C86" s="252"/>
      <c r="D86" s="252"/>
      <c r="E86" s="252"/>
      <c r="F86" s="252"/>
      <c r="G86" s="252"/>
      <c r="H86" s="252"/>
      <c r="I86" s="252"/>
      <c r="J86" s="252"/>
      <c r="K86" s="252"/>
      <c r="L86" s="252"/>
      <c r="M86" s="252"/>
      <c r="N86" s="252"/>
      <c r="O86" s="252"/>
      <c r="P86" s="252"/>
      <c r="Q86" s="252"/>
      <c r="R86" s="252"/>
      <c r="S86" s="252"/>
      <c r="T86" s="252"/>
      <c r="U86" s="252"/>
      <c r="V86" s="252"/>
      <c r="W86" s="252"/>
      <c r="X86" s="252"/>
      <c r="Y86" s="252"/>
      <c r="Z86" s="252"/>
      <c r="AA86" s="252"/>
      <c r="AB86" s="252"/>
      <c r="AC86" s="252"/>
      <c r="AD86" s="252"/>
      <c r="AE86" s="252"/>
      <c r="AF86" s="252"/>
      <c r="AG86" s="252"/>
      <c r="AH86" s="253"/>
      <c r="AI86" s="254" t="s">
        <v>27</v>
      </c>
      <c r="AJ86" s="255"/>
      <c r="AK86" s="255"/>
      <c r="AL86" s="255"/>
      <c r="AM86" s="255"/>
      <c r="AN86" s="52"/>
    </row>
    <row r="87" spans="1:40" ht="18" thickBot="1" x14ac:dyDescent="0.35">
      <c r="A87" s="54"/>
      <c r="B87" s="256"/>
      <c r="C87" s="256"/>
      <c r="D87" s="256"/>
      <c r="E87" s="256"/>
      <c r="F87" s="256"/>
      <c r="G87" s="256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58"/>
      <c r="S87" s="57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6"/>
      <c r="AI87" s="258" t="s">
        <v>28</v>
      </c>
      <c r="AJ87" s="259"/>
      <c r="AK87" s="259"/>
      <c r="AL87" s="259"/>
      <c r="AM87" s="259"/>
      <c r="AN87" s="53">
        <f>AN85</f>
        <v>37</v>
      </c>
    </row>
    <row r="88" spans="1:40" ht="13.8" thickBot="1" x14ac:dyDescent="0.35">
      <c r="A88" s="13"/>
      <c r="B88" s="257"/>
      <c r="C88" s="257"/>
      <c r="D88" s="257"/>
      <c r="E88" s="257"/>
      <c r="F88" s="257"/>
      <c r="G88" s="257"/>
      <c r="H88" s="257"/>
      <c r="I88" s="257"/>
      <c r="J88" s="257"/>
      <c r="K88" s="257"/>
      <c r="L88" s="257"/>
      <c r="M88" s="257"/>
      <c r="N88" s="257"/>
      <c r="O88" s="257"/>
      <c r="P88" s="257"/>
      <c r="Q88" s="257"/>
      <c r="R88" s="59"/>
      <c r="T88" s="7" t="s">
        <v>30</v>
      </c>
      <c r="U88" s="8"/>
      <c r="AH88" s="24"/>
      <c r="AI88" s="21" t="s">
        <v>136</v>
      </c>
      <c r="AJ88" s="47"/>
      <c r="AK88" s="22"/>
      <c r="AL88" s="22"/>
      <c r="AM88" s="22"/>
      <c r="AN88" s="10"/>
    </row>
    <row r="89" spans="1:40" ht="13.8" thickBot="1" x14ac:dyDescent="0.35">
      <c r="A89" s="23"/>
      <c r="B89" s="2" t="s">
        <v>31</v>
      </c>
      <c r="E89" s="260" t="s">
        <v>163</v>
      </c>
      <c r="F89" s="260"/>
      <c r="G89" s="260"/>
      <c r="H89" s="260"/>
      <c r="I89" s="260"/>
      <c r="J89" s="260"/>
      <c r="K89" s="260"/>
      <c r="L89" s="260"/>
      <c r="M89" s="260"/>
      <c r="N89" s="260"/>
      <c r="O89" s="260"/>
      <c r="P89" s="260"/>
      <c r="Q89" s="260"/>
      <c r="T89" s="2" t="s">
        <v>31</v>
      </c>
      <c r="W89" s="261"/>
      <c r="X89" s="261"/>
      <c r="Y89" s="261"/>
      <c r="Z89" s="261"/>
      <c r="AA89" s="261"/>
      <c r="AB89" s="261"/>
      <c r="AC89" s="261"/>
      <c r="AD89" s="261"/>
      <c r="AE89" s="261"/>
      <c r="AF89" s="261"/>
      <c r="AG89" s="261"/>
      <c r="AH89" s="24"/>
      <c r="AI89" s="2" t="s">
        <v>31</v>
      </c>
      <c r="AJ89" s="245"/>
      <c r="AK89" s="245"/>
      <c r="AL89" s="245"/>
      <c r="AM89" s="245"/>
      <c r="AN89" s="10"/>
    </row>
    <row r="90" spans="1:40" ht="13.8" thickBot="1" x14ac:dyDescent="0.35">
      <c r="A90" s="23"/>
      <c r="B90" s="11" t="s">
        <v>32</v>
      </c>
      <c r="F90" s="244" t="s">
        <v>164</v>
      </c>
      <c r="G90" s="244"/>
      <c r="H90" s="244"/>
      <c r="I90" s="244"/>
      <c r="J90" s="244"/>
      <c r="K90" s="244"/>
      <c r="L90" s="244"/>
      <c r="M90" s="244"/>
      <c r="N90" s="244"/>
      <c r="O90" s="244"/>
      <c r="P90" s="244"/>
      <c r="Q90" s="244"/>
      <c r="T90" s="11" t="s">
        <v>32</v>
      </c>
      <c r="X90" s="245"/>
      <c r="Y90" s="245"/>
      <c r="Z90" s="245"/>
      <c r="AA90" s="245"/>
      <c r="AB90" s="245"/>
      <c r="AC90" s="245"/>
      <c r="AD90" s="245"/>
      <c r="AE90" s="245"/>
      <c r="AF90" s="245"/>
      <c r="AG90" s="245"/>
      <c r="AH90" s="24"/>
      <c r="AI90" s="11" t="s">
        <v>32</v>
      </c>
      <c r="AJ90" s="245"/>
      <c r="AK90" s="245"/>
      <c r="AL90" s="245"/>
      <c r="AM90" s="245"/>
      <c r="AN90" s="10"/>
    </row>
    <row r="91" spans="1:40" ht="13.8" thickBot="1" x14ac:dyDescent="0.35">
      <c r="A91" s="25" t="s">
        <v>33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26"/>
      <c r="AI91" s="15"/>
      <c r="AJ91" s="14"/>
      <c r="AK91" s="15"/>
      <c r="AL91" s="15"/>
      <c r="AM91" s="15"/>
      <c r="AN91" s="16"/>
    </row>
    <row r="92" spans="1:40" ht="13.8" thickBot="1" x14ac:dyDescent="0.35"/>
    <row r="93" spans="1:40" x14ac:dyDescent="0.3">
      <c r="A93" s="300"/>
      <c r="B93" s="301"/>
      <c r="C93" s="301"/>
      <c r="D93" s="301"/>
      <c r="E93" s="301"/>
      <c r="F93" s="301"/>
      <c r="G93" s="301"/>
      <c r="H93" s="302"/>
      <c r="I93" s="306" t="s">
        <v>4</v>
      </c>
      <c r="J93" s="307"/>
      <c r="K93" s="307"/>
      <c r="L93" s="307"/>
      <c r="M93" s="307"/>
      <c r="N93" s="307"/>
      <c r="O93" s="307"/>
      <c r="P93" s="307"/>
      <c r="Q93" s="307"/>
      <c r="R93" s="307"/>
      <c r="S93" s="307"/>
      <c r="T93" s="307"/>
      <c r="U93" s="307"/>
      <c r="V93" s="307"/>
      <c r="W93" s="307"/>
      <c r="X93" s="307"/>
      <c r="Y93" s="307"/>
      <c r="Z93" s="307"/>
      <c r="AA93" s="307"/>
      <c r="AB93" s="307"/>
      <c r="AC93" s="307"/>
      <c r="AD93" s="307"/>
      <c r="AE93" s="307"/>
      <c r="AF93" s="307"/>
      <c r="AG93" s="307"/>
      <c r="AH93" s="307"/>
      <c r="AI93" s="307"/>
      <c r="AJ93" s="307"/>
      <c r="AK93" s="308"/>
      <c r="AL93" s="312"/>
      <c r="AM93" s="313"/>
      <c r="AN93" s="314"/>
    </row>
    <row r="94" spans="1:40" ht="78.599999999999994" customHeight="1" thickBot="1" x14ac:dyDescent="0.35">
      <c r="A94" s="303"/>
      <c r="B94" s="304"/>
      <c r="C94" s="304"/>
      <c r="D94" s="304"/>
      <c r="E94" s="304"/>
      <c r="F94" s="304"/>
      <c r="G94" s="304"/>
      <c r="H94" s="305"/>
      <c r="I94" s="309"/>
      <c r="J94" s="310"/>
      <c r="K94" s="310"/>
      <c r="L94" s="310"/>
      <c r="M94" s="310"/>
      <c r="N94" s="310"/>
      <c r="O94" s="310"/>
      <c r="P94" s="310"/>
      <c r="Q94" s="310"/>
      <c r="R94" s="310"/>
      <c r="S94" s="310"/>
      <c r="T94" s="310"/>
      <c r="U94" s="310"/>
      <c r="V94" s="310"/>
      <c r="W94" s="310"/>
      <c r="X94" s="310"/>
      <c r="Y94" s="310"/>
      <c r="Z94" s="310"/>
      <c r="AA94" s="310"/>
      <c r="AB94" s="310"/>
      <c r="AC94" s="310"/>
      <c r="AD94" s="310"/>
      <c r="AE94" s="310"/>
      <c r="AF94" s="310"/>
      <c r="AG94" s="310"/>
      <c r="AH94" s="310"/>
      <c r="AI94" s="310"/>
      <c r="AJ94" s="310"/>
      <c r="AK94" s="311"/>
      <c r="AL94" s="315"/>
      <c r="AM94" s="316"/>
      <c r="AN94" s="317"/>
    </row>
    <row r="95" spans="1:40" ht="21.6" thickBot="1" x14ac:dyDescent="0.35">
      <c r="A95" s="13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18"/>
      <c r="AN95" s="319"/>
    </row>
    <row r="96" spans="1:40" ht="21" thickBot="1" x14ac:dyDescent="0.35">
      <c r="A96" s="262" t="s">
        <v>5</v>
      </c>
      <c r="B96" s="263"/>
      <c r="C96" s="263"/>
      <c r="D96" s="263"/>
      <c r="E96" s="263"/>
      <c r="F96" s="263" t="s">
        <v>6</v>
      </c>
      <c r="G96" s="263"/>
      <c r="H96" s="264">
        <v>29</v>
      </c>
      <c r="I96" s="264"/>
      <c r="J96" s="263" t="s">
        <v>7</v>
      </c>
      <c r="K96" s="263"/>
      <c r="L96" s="264">
        <v>5</v>
      </c>
      <c r="M96" s="264"/>
      <c r="N96" s="263" t="s">
        <v>8</v>
      </c>
      <c r="O96" s="263"/>
      <c r="P96" s="264">
        <v>25</v>
      </c>
      <c r="Q96" s="320"/>
      <c r="R96" s="3"/>
      <c r="S96" s="3"/>
      <c r="T96" s="3"/>
      <c r="U96" s="262" t="s">
        <v>9</v>
      </c>
      <c r="V96" s="263"/>
      <c r="W96" s="263"/>
      <c r="X96" s="263"/>
      <c r="Y96" s="263"/>
      <c r="Z96" s="321"/>
      <c r="AA96" s="321"/>
      <c r="AB96" s="321"/>
      <c r="AC96" s="321"/>
      <c r="AD96" s="322"/>
      <c r="AE96" s="3"/>
      <c r="AF96" s="3"/>
      <c r="AG96" s="262" t="s">
        <v>10</v>
      </c>
      <c r="AH96" s="263"/>
      <c r="AI96" s="263"/>
      <c r="AJ96" s="323"/>
      <c r="AK96" s="323"/>
      <c r="AL96" s="323"/>
      <c r="AM96" s="323"/>
      <c r="AN96" s="324"/>
    </row>
    <row r="97" spans="1:40" ht="20.399999999999999" x14ac:dyDescent="0.3">
      <c r="A97" s="132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275"/>
      <c r="AN97" s="276"/>
    </row>
    <row r="98" spans="1:40" ht="21" thickBot="1" x14ac:dyDescent="0.35">
      <c r="A98" s="132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88"/>
      <c r="AN98" s="133"/>
    </row>
    <row r="99" spans="1:40" ht="34.200000000000003" customHeight="1" x14ac:dyDescent="0.3">
      <c r="A99" s="277" t="s">
        <v>150</v>
      </c>
      <c r="B99" s="278"/>
      <c r="C99" s="278"/>
      <c r="D99" s="278"/>
      <c r="E99" s="278"/>
      <c r="F99" s="278"/>
      <c r="G99" s="278"/>
      <c r="H99" s="278"/>
      <c r="I99" s="279" t="s">
        <v>399</v>
      </c>
      <c r="J99" s="280"/>
      <c r="K99" s="280"/>
      <c r="L99" s="280"/>
      <c r="M99" s="280"/>
      <c r="N99" s="280"/>
      <c r="O99" s="280"/>
      <c r="P99" s="280"/>
      <c r="Q99" s="280"/>
      <c r="R99" s="280"/>
      <c r="S99" s="280"/>
      <c r="T99" s="280"/>
      <c r="U99" s="280"/>
      <c r="V99" s="280"/>
      <c r="W99" s="280"/>
      <c r="X99" s="280"/>
      <c r="Y99" s="280"/>
      <c r="Z99" s="280"/>
      <c r="AA99" s="280"/>
      <c r="AB99" s="280"/>
      <c r="AC99" s="280"/>
      <c r="AD99" s="280"/>
      <c r="AE99" s="280"/>
      <c r="AF99" s="280"/>
      <c r="AG99" s="280"/>
      <c r="AH99" s="280"/>
      <c r="AI99" s="280"/>
      <c r="AJ99" s="280"/>
      <c r="AK99" s="280"/>
      <c r="AL99" s="280"/>
      <c r="AM99" s="280"/>
      <c r="AN99" s="281"/>
    </row>
    <row r="100" spans="1:40" ht="20.399999999999999" x14ac:dyDescent="0.3">
      <c r="A100" s="282" t="s">
        <v>12</v>
      </c>
      <c r="B100" s="283"/>
      <c r="C100" s="283"/>
      <c r="D100" s="283"/>
      <c r="E100" s="283"/>
      <c r="F100" s="283"/>
      <c r="G100" s="283"/>
      <c r="H100" s="283"/>
      <c r="I100" s="284"/>
      <c r="J100" s="284"/>
      <c r="K100" s="284"/>
      <c r="L100" s="284"/>
      <c r="M100" s="284"/>
      <c r="N100" s="284"/>
      <c r="O100" s="284"/>
      <c r="P100" s="284"/>
      <c r="Q100" s="284"/>
      <c r="R100" s="284"/>
      <c r="S100" s="284"/>
      <c r="T100" s="284"/>
      <c r="U100" s="284"/>
      <c r="V100" s="284"/>
      <c r="W100" s="284"/>
      <c r="X100" s="284"/>
      <c r="Y100" s="284"/>
      <c r="Z100" s="284"/>
      <c r="AA100" s="284"/>
      <c r="AB100" s="284"/>
      <c r="AC100" s="284"/>
      <c r="AD100" s="284"/>
      <c r="AE100" s="285" t="s">
        <v>13</v>
      </c>
      <c r="AF100" s="286"/>
      <c r="AG100" s="286"/>
      <c r="AH100" s="287"/>
      <c r="AI100" s="27"/>
      <c r="AJ100" s="285" t="s">
        <v>14</v>
      </c>
      <c r="AK100" s="287"/>
      <c r="AL100" s="288"/>
      <c r="AM100" s="289"/>
      <c r="AN100" s="290"/>
    </row>
    <row r="101" spans="1:40" ht="21" thickBot="1" x14ac:dyDescent="0.35">
      <c r="A101" s="291" t="s">
        <v>15</v>
      </c>
      <c r="B101" s="292"/>
      <c r="C101" s="292"/>
      <c r="D101" s="292"/>
      <c r="E101" s="292"/>
      <c r="F101" s="292"/>
      <c r="G101" s="292"/>
      <c r="H101" s="292"/>
      <c r="I101" s="293"/>
      <c r="J101" s="293"/>
      <c r="K101" s="293"/>
      <c r="L101" s="293"/>
      <c r="M101" s="293"/>
      <c r="N101" s="293"/>
      <c r="O101" s="293"/>
      <c r="P101" s="293"/>
      <c r="Q101" s="293"/>
      <c r="R101" s="293"/>
      <c r="S101" s="293"/>
      <c r="T101" s="293"/>
      <c r="U101" s="293"/>
      <c r="V101" s="293"/>
      <c r="W101" s="293"/>
      <c r="X101" s="293"/>
      <c r="Y101" s="293"/>
      <c r="Z101" s="293"/>
      <c r="AA101" s="293"/>
      <c r="AB101" s="293"/>
      <c r="AC101" s="293"/>
      <c r="AD101" s="293"/>
      <c r="AE101" s="294" t="s">
        <v>13</v>
      </c>
      <c r="AF101" s="295"/>
      <c r="AG101" s="295"/>
      <c r="AH101" s="296"/>
      <c r="AI101" s="63"/>
      <c r="AJ101" s="294" t="s">
        <v>14</v>
      </c>
      <c r="AK101" s="296"/>
      <c r="AL101" s="297"/>
      <c r="AM101" s="298"/>
      <c r="AN101" s="299"/>
    </row>
    <row r="102" spans="1:40" ht="16.2" thickBot="1" x14ac:dyDescent="0.35">
      <c r="A102" s="134"/>
      <c r="AH102" s="2"/>
      <c r="AI102" s="89"/>
      <c r="AJ102" s="89"/>
      <c r="AK102" s="89"/>
      <c r="AL102" s="89"/>
      <c r="AM102" s="11"/>
      <c r="AN102" s="135"/>
    </row>
    <row r="103" spans="1:40" ht="147.6" customHeight="1" thickBot="1" x14ac:dyDescent="0.35">
      <c r="A103" s="262" t="s">
        <v>16</v>
      </c>
      <c r="B103" s="263"/>
      <c r="C103" s="263"/>
      <c r="D103" s="263"/>
      <c r="E103" s="263"/>
      <c r="F103" s="263"/>
      <c r="G103" s="263"/>
      <c r="H103" s="264">
        <v>1</v>
      </c>
      <c r="I103" s="264"/>
      <c r="J103" s="264"/>
      <c r="K103" s="264"/>
      <c r="L103" s="264"/>
      <c r="M103" s="264"/>
      <c r="N103" s="264"/>
      <c r="O103" s="264"/>
      <c r="P103" s="264"/>
      <c r="Q103" s="264"/>
      <c r="R103" s="264"/>
      <c r="S103" s="264"/>
      <c r="T103" s="264"/>
      <c r="U103" s="263" t="s">
        <v>155</v>
      </c>
      <c r="V103" s="263"/>
      <c r="W103" s="263"/>
      <c r="X103" s="263"/>
      <c r="Y103" s="263"/>
      <c r="Z103" s="263"/>
      <c r="AA103" s="263"/>
      <c r="AB103" s="263"/>
      <c r="AC103" s="263"/>
      <c r="AD103" s="263"/>
      <c r="AE103" s="265" t="s">
        <v>200</v>
      </c>
      <c r="AF103" s="265"/>
      <c r="AG103" s="265"/>
      <c r="AH103" s="265"/>
      <c r="AI103" s="265"/>
      <c r="AJ103" s="87" t="s">
        <v>17</v>
      </c>
      <c r="AK103" s="18" t="s">
        <v>2</v>
      </c>
      <c r="AL103" s="5" t="s">
        <v>151</v>
      </c>
      <c r="AM103" s="266"/>
      <c r="AN103" s="267"/>
    </row>
    <row r="104" spans="1:40" ht="13.8" x14ac:dyDescent="0.3">
      <c r="A104" s="66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8"/>
      <c r="S104" s="69"/>
      <c r="T104" s="69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68"/>
      <c r="AF104" s="68"/>
      <c r="AG104" s="68"/>
      <c r="AH104" s="71"/>
      <c r="AI104" s="268" t="s">
        <v>19</v>
      </c>
      <c r="AJ104" s="270" t="s">
        <v>20</v>
      </c>
      <c r="AK104" s="271"/>
      <c r="AL104" s="271"/>
      <c r="AM104" s="270" t="s">
        <v>21</v>
      </c>
      <c r="AN104" s="273" t="s">
        <v>22</v>
      </c>
    </row>
    <row r="105" spans="1:40" ht="15" thickBot="1" x14ac:dyDescent="0.35">
      <c r="A105" s="72"/>
      <c r="B10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6"/>
      <c r="S105" s="37"/>
      <c r="T105" s="37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73"/>
      <c r="AI105" s="269"/>
      <c r="AJ105" s="86" t="s">
        <v>23</v>
      </c>
      <c r="AK105" s="86" t="s">
        <v>24</v>
      </c>
      <c r="AL105" s="86" t="s">
        <v>25</v>
      </c>
      <c r="AM105" s="272"/>
      <c r="AN105" s="274"/>
    </row>
    <row r="106" spans="1:40" ht="15.6" x14ac:dyDescent="0.3">
      <c r="A106" s="72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6"/>
      <c r="S106" s="37"/>
      <c r="T106" s="37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73"/>
      <c r="AI106" s="191"/>
      <c r="AJ106" s="192"/>
      <c r="AK106" s="192"/>
      <c r="AL106" s="192"/>
      <c r="AM106" s="192"/>
      <c r="AN106" s="193"/>
    </row>
    <row r="107" spans="1:40" ht="15" x14ac:dyDescent="0.3">
      <c r="A107" s="72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6"/>
      <c r="S107" s="37"/>
      <c r="T107" s="37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73"/>
      <c r="AI107" s="194" t="s">
        <v>199</v>
      </c>
      <c r="AJ107" s="192"/>
      <c r="AK107" s="192"/>
      <c r="AL107" s="192"/>
      <c r="AM107" s="192"/>
      <c r="AN107" s="195">
        <v>81</v>
      </c>
    </row>
    <row r="108" spans="1:40" ht="15" x14ac:dyDescent="0.3">
      <c r="A108" s="72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6"/>
      <c r="S108" s="144"/>
      <c r="T108" s="145"/>
      <c r="U108" s="146"/>
      <c r="V108" s="146"/>
      <c r="W108" s="146"/>
      <c r="X108" s="146"/>
      <c r="Y108" s="146"/>
      <c r="Z108" s="146"/>
      <c r="AA108" s="147"/>
      <c r="AB108" s="36"/>
      <c r="AC108" s="36"/>
      <c r="AD108" s="36"/>
      <c r="AE108" s="36"/>
      <c r="AF108" s="36"/>
      <c r="AG108" s="36"/>
      <c r="AH108" s="73"/>
      <c r="AI108" s="194"/>
      <c r="AJ108" s="192"/>
      <c r="AK108" s="192"/>
      <c r="AL108" s="192"/>
      <c r="AM108" s="192"/>
      <c r="AN108" s="195"/>
    </row>
    <row r="109" spans="1:40" ht="15" x14ac:dyDescent="0.3">
      <c r="A109" s="72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6"/>
      <c r="S109" s="246"/>
      <c r="T109" s="247"/>
      <c r="U109" s="247"/>
      <c r="V109" s="247"/>
      <c r="W109" s="247"/>
      <c r="X109" s="247"/>
      <c r="Y109" s="247"/>
      <c r="Z109" s="247"/>
      <c r="AA109" s="248"/>
      <c r="AB109" s="36"/>
      <c r="AC109" s="36"/>
      <c r="AD109" s="36"/>
      <c r="AE109" s="36"/>
      <c r="AF109" s="36"/>
      <c r="AG109" s="36"/>
      <c r="AH109" s="73"/>
      <c r="AI109" s="194"/>
      <c r="AJ109" s="196"/>
      <c r="AK109" s="192"/>
      <c r="AL109" s="192"/>
      <c r="AM109" s="192"/>
      <c r="AN109" s="195"/>
    </row>
    <row r="110" spans="1:40" ht="15" x14ac:dyDescent="0.3">
      <c r="A110" s="72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6"/>
      <c r="S110" s="140"/>
      <c r="T110" s="141"/>
      <c r="U110" s="141"/>
      <c r="V110" s="141"/>
      <c r="W110" s="141"/>
      <c r="X110" s="141"/>
      <c r="Y110" s="141"/>
      <c r="Z110" s="141"/>
      <c r="AA110" s="142"/>
      <c r="AB110" s="36"/>
      <c r="AC110" s="36"/>
      <c r="AD110" s="36"/>
      <c r="AE110" s="36"/>
      <c r="AF110" s="36"/>
      <c r="AG110" s="36"/>
      <c r="AH110" s="73"/>
      <c r="AI110" s="194"/>
      <c r="AJ110" s="196"/>
      <c r="AK110" s="192"/>
      <c r="AL110" s="192"/>
      <c r="AM110" s="192"/>
      <c r="AN110" s="195"/>
    </row>
    <row r="111" spans="1:40" ht="15" x14ac:dyDescent="0.3">
      <c r="A111" s="72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  <c r="S111" s="140"/>
      <c r="T111" s="141"/>
      <c r="U111" s="141"/>
      <c r="V111" s="141"/>
      <c r="W111" s="141"/>
      <c r="X111" s="141"/>
      <c r="Y111" s="141"/>
      <c r="Z111" s="141"/>
      <c r="AA111" s="142"/>
      <c r="AB111" s="36"/>
      <c r="AC111" s="36"/>
      <c r="AD111" s="36"/>
      <c r="AE111" s="36"/>
      <c r="AF111" s="36"/>
      <c r="AG111" s="36"/>
      <c r="AH111" s="73"/>
      <c r="AI111" s="51"/>
      <c r="AJ111" s="64"/>
      <c r="AK111" s="64"/>
      <c r="AL111" s="64"/>
      <c r="AM111" s="65"/>
      <c r="AN111" s="84"/>
    </row>
    <row r="112" spans="1:40" ht="15" x14ac:dyDescent="0.3">
      <c r="A112" s="72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  <c r="S112" s="37"/>
      <c r="T112" s="37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73"/>
      <c r="AI112" s="51"/>
      <c r="AJ112" s="64"/>
      <c r="AK112" s="64"/>
      <c r="AL112" s="64"/>
      <c r="AM112" s="65"/>
      <c r="AN112" s="84"/>
    </row>
    <row r="113" spans="1:40" ht="15" x14ac:dyDescent="0.3">
      <c r="A113" s="72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6"/>
      <c r="S113" s="37"/>
      <c r="T113" s="37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73"/>
      <c r="AI113" s="51"/>
      <c r="AJ113" s="64"/>
      <c r="AK113" s="64"/>
      <c r="AL113" s="64"/>
      <c r="AM113" s="65"/>
      <c r="AN113" s="84"/>
    </row>
    <row r="114" spans="1:40" ht="15" x14ac:dyDescent="0.3">
      <c r="A114" s="72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  <c r="S114" s="37"/>
      <c r="T114" s="37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73"/>
      <c r="AI114" s="51"/>
      <c r="AJ114" s="64"/>
      <c r="AK114" s="64"/>
      <c r="AL114" s="64"/>
      <c r="AM114" s="65"/>
      <c r="AN114" s="84"/>
    </row>
    <row r="115" spans="1:40" ht="15" x14ac:dyDescent="0.3">
      <c r="A115" s="72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6"/>
      <c r="S115" s="37"/>
      <c r="T115" s="37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73"/>
      <c r="AI115" s="51"/>
      <c r="AJ115" s="64"/>
      <c r="AK115" s="64"/>
      <c r="AL115" s="64"/>
      <c r="AM115" s="65"/>
      <c r="AN115" s="85"/>
    </row>
    <row r="116" spans="1:40" ht="15" x14ac:dyDescent="0.3">
      <c r="A116" s="72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  <c r="S116" s="37"/>
      <c r="T116" s="37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73"/>
      <c r="AI116" s="51"/>
      <c r="AJ116" s="64"/>
      <c r="AK116" s="64"/>
      <c r="AL116" s="64"/>
      <c r="AM116" s="65"/>
      <c r="AN116" s="84"/>
    </row>
    <row r="117" spans="1:40" ht="15" x14ac:dyDescent="0.3">
      <c r="A117" s="72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  <c r="S117" s="37"/>
      <c r="T117" s="37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73"/>
      <c r="AI117" s="51"/>
      <c r="AJ117" s="64"/>
      <c r="AK117" s="64"/>
      <c r="AL117" s="64"/>
      <c r="AM117" s="65"/>
      <c r="AN117" s="84"/>
    </row>
    <row r="118" spans="1:40" ht="15.6" x14ac:dyDescent="0.3">
      <c r="A118" s="72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6"/>
      <c r="S118" s="37"/>
      <c r="T118" s="37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73"/>
      <c r="AI118" s="50"/>
      <c r="AJ118" s="64"/>
      <c r="AK118" s="64"/>
      <c r="AL118" s="64"/>
      <c r="AM118" s="65"/>
      <c r="AN118" s="85"/>
    </row>
    <row r="119" spans="1:40" ht="15" x14ac:dyDescent="0.3">
      <c r="A119" s="72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  <c r="S119" s="37"/>
      <c r="T119" s="37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73"/>
      <c r="AI119" s="51"/>
      <c r="AJ119" s="64"/>
      <c r="AK119" s="64"/>
      <c r="AL119" s="64"/>
      <c r="AM119" s="65"/>
      <c r="AN119" s="84"/>
    </row>
    <row r="120" spans="1:40" ht="15" x14ac:dyDescent="0.3">
      <c r="A120" s="72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6"/>
      <c r="S120" s="37"/>
      <c r="T120" s="37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73"/>
      <c r="AI120" s="51"/>
      <c r="AJ120" s="64"/>
      <c r="AK120" s="64"/>
      <c r="AL120" s="64"/>
      <c r="AM120" s="65"/>
      <c r="AN120" s="84"/>
    </row>
    <row r="121" spans="1:40" ht="15.6" x14ac:dyDescent="0.3">
      <c r="A121" s="72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6"/>
      <c r="S121" s="37"/>
      <c r="T121" s="37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73"/>
      <c r="AI121" s="48"/>
      <c r="AJ121" s="32"/>
      <c r="AK121" s="32"/>
      <c r="AL121" s="32"/>
      <c r="AM121" s="33"/>
      <c r="AN121" s="123"/>
    </row>
    <row r="122" spans="1:40" ht="15" x14ac:dyDescent="0.3">
      <c r="A122" s="72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6"/>
      <c r="S122" s="37"/>
      <c r="T122" s="37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73"/>
      <c r="AI122" s="51"/>
      <c r="AJ122" s="64"/>
      <c r="AK122" s="64"/>
      <c r="AL122" s="64"/>
      <c r="AM122" s="65"/>
      <c r="AN122" s="123"/>
    </row>
    <row r="123" spans="1:40" ht="15.6" x14ac:dyDescent="0.3">
      <c r="A123" s="74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36"/>
      <c r="AF123" s="42"/>
      <c r="AG123" s="36"/>
      <c r="AH123" s="75"/>
      <c r="AI123" s="48"/>
      <c r="AJ123" s="32"/>
      <c r="AK123" s="32"/>
      <c r="AL123" s="32"/>
      <c r="AM123" s="33"/>
      <c r="AN123" s="123"/>
    </row>
    <row r="124" spans="1:40" ht="15" x14ac:dyDescent="0.3">
      <c r="A124" s="74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36"/>
      <c r="AF124" s="42"/>
      <c r="AG124" s="36"/>
      <c r="AH124" s="75"/>
      <c r="AI124" s="51"/>
      <c r="AJ124" s="64"/>
      <c r="AK124" s="64"/>
      <c r="AL124" s="64"/>
      <c r="AM124" s="65"/>
      <c r="AN124" s="123"/>
    </row>
    <row r="125" spans="1:40" ht="15.6" x14ac:dyDescent="0.3">
      <c r="A125" s="74"/>
      <c r="B125" s="36"/>
      <c r="C125" s="36"/>
      <c r="D125" s="36"/>
      <c r="E125" s="36"/>
      <c r="F125" s="36"/>
      <c r="G125" s="36"/>
      <c r="H125" s="38"/>
      <c r="I125" s="36"/>
      <c r="J125" s="36"/>
      <c r="K125" s="36"/>
      <c r="L125" s="36"/>
      <c r="M125" s="36"/>
      <c r="N125" s="38"/>
      <c r="O125" s="38"/>
      <c r="P125" s="38"/>
      <c r="Q125" s="38"/>
      <c r="R125" s="38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38"/>
      <c r="AF125" s="43"/>
      <c r="AG125" s="38"/>
      <c r="AH125" s="75"/>
      <c r="AI125" s="48"/>
      <c r="AJ125" s="32"/>
      <c r="AK125" s="32"/>
      <c r="AL125" s="32"/>
      <c r="AM125" s="33"/>
      <c r="AN125" s="123"/>
    </row>
    <row r="126" spans="1:40" ht="15" x14ac:dyDescent="0.3">
      <c r="A126" s="74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36"/>
      <c r="AF126" s="42"/>
      <c r="AG126" s="36"/>
      <c r="AH126" s="75"/>
      <c r="AI126" s="51"/>
      <c r="AJ126" s="64"/>
      <c r="AK126" s="64"/>
      <c r="AL126" s="64"/>
      <c r="AM126" s="65"/>
      <c r="AN126" s="123"/>
    </row>
    <row r="127" spans="1:40" ht="17.399999999999999" x14ac:dyDescent="0.3">
      <c r="A127" s="74"/>
      <c r="B127" s="44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36"/>
      <c r="AF127" s="42"/>
      <c r="AG127" s="36"/>
      <c r="AH127" s="75"/>
      <c r="AI127" s="51"/>
      <c r="AJ127" s="64"/>
      <c r="AK127" s="64"/>
      <c r="AL127" s="64"/>
      <c r="AM127" s="65"/>
      <c r="AN127" s="123"/>
    </row>
    <row r="128" spans="1:40" ht="15" x14ac:dyDescent="0.3">
      <c r="A128" s="74"/>
      <c r="B128" s="60"/>
      <c r="C128" s="60"/>
      <c r="D128" s="60"/>
      <c r="E128" s="60"/>
      <c r="F128" s="61"/>
      <c r="G128" s="61"/>
      <c r="H128" s="61"/>
      <c r="I128" s="61"/>
      <c r="J128" s="60"/>
      <c r="K128" s="60"/>
      <c r="L128" s="60"/>
      <c r="M128" s="61"/>
      <c r="N128" s="61"/>
      <c r="O128" s="61"/>
      <c r="P128" s="61"/>
      <c r="Q128" s="61"/>
      <c r="R128" s="61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  <c r="AE128" s="61"/>
      <c r="AF128" s="60"/>
      <c r="AG128" s="60"/>
      <c r="AH128" s="75"/>
      <c r="AI128" s="51"/>
      <c r="AJ128" s="34"/>
      <c r="AK128" s="34"/>
      <c r="AL128" s="34"/>
      <c r="AM128" s="34"/>
      <c r="AN128" s="49"/>
    </row>
    <row r="129" spans="1:40" ht="15.6" x14ac:dyDescent="0.3">
      <c r="A129" s="7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36"/>
      <c r="AF129" s="42"/>
      <c r="AG129" s="36"/>
      <c r="AH129" s="77"/>
      <c r="AI129" s="50"/>
      <c r="AJ129" s="29"/>
      <c r="AK129" s="29"/>
      <c r="AL129" s="30"/>
      <c r="AM129" s="31"/>
      <c r="AN129" s="49"/>
    </row>
    <row r="130" spans="1:40" ht="15" x14ac:dyDescent="0.3">
      <c r="A130" s="74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75"/>
      <c r="AI130" s="51"/>
      <c r="AJ130" s="34"/>
      <c r="AK130" s="34"/>
      <c r="AL130" s="34"/>
      <c r="AM130" s="34"/>
      <c r="AN130" s="49"/>
    </row>
    <row r="131" spans="1:40" ht="16.2" thickBot="1" x14ac:dyDescent="0.35">
      <c r="A131" s="78"/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80"/>
      <c r="AI131" s="249" t="s">
        <v>26</v>
      </c>
      <c r="AJ131" s="250"/>
      <c r="AK131" s="250"/>
      <c r="AL131" s="250"/>
      <c r="AM131" s="250"/>
      <c r="AN131" s="52">
        <f>AN107</f>
        <v>81</v>
      </c>
    </row>
    <row r="132" spans="1:40" ht="15.6" thickBot="1" x14ac:dyDescent="0.35">
      <c r="A132" s="251"/>
      <c r="B132" s="252"/>
      <c r="C132" s="252"/>
      <c r="D132" s="252"/>
      <c r="E132" s="252"/>
      <c r="F132" s="252"/>
      <c r="G132" s="252"/>
      <c r="H132" s="252"/>
      <c r="I132" s="252"/>
      <c r="J132" s="252"/>
      <c r="K132" s="252"/>
      <c r="L132" s="252"/>
      <c r="M132" s="252"/>
      <c r="N132" s="252"/>
      <c r="O132" s="252"/>
      <c r="P132" s="252"/>
      <c r="Q132" s="252"/>
      <c r="R132" s="252"/>
      <c r="S132" s="252"/>
      <c r="T132" s="252"/>
      <c r="U132" s="252"/>
      <c r="V132" s="252"/>
      <c r="W132" s="252"/>
      <c r="X132" s="252"/>
      <c r="Y132" s="252"/>
      <c r="Z132" s="252"/>
      <c r="AA132" s="252"/>
      <c r="AB132" s="252"/>
      <c r="AC132" s="252"/>
      <c r="AD132" s="252"/>
      <c r="AE132" s="252"/>
      <c r="AF132" s="252"/>
      <c r="AG132" s="252"/>
      <c r="AH132" s="253"/>
      <c r="AI132" s="254" t="s">
        <v>27</v>
      </c>
      <c r="AJ132" s="255"/>
      <c r="AK132" s="255"/>
      <c r="AL132" s="255"/>
      <c r="AM132" s="255"/>
      <c r="AN132" s="52"/>
    </row>
    <row r="133" spans="1:40" ht="18" thickBot="1" x14ac:dyDescent="0.35">
      <c r="A133" s="54"/>
      <c r="B133" s="256"/>
      <c r="C133" s="256"/>
      <c r="D133" s="256"/>
      <c r="E133" s="256"/>
      <c r="F133" s="256"/>
      <c r="G133" s="256"/>
      <c r="H133" s="256"/>
      <c r="I133" s="256"/>
      <c r="J133" s="256"/>
      <c r="K133" s="256"/>
      <c r="L133" s="256"/>
      <c r="M133" s="256"/>
      <c r="N133" s="256"/>
      <c r="O133" s="256"/>
      <c r="P133" s="256"/>
      <c r="Q133" s="256"/>
      <c r="R133" s="58"/>
      <c r="S133" s="57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6"/>
      <c r="AI133" s="258" t="s">
        <v>28</v>
      </c>
      <c r="AJ133" s="259"/>
      <c r="AK133" s="259"/>
      <c r="AL133" s="259"/>
      <c r="AM133" s="259"/>
      <c r="AN133" s="53">
        <f>AN131</f>
        <v>81</v>
      </c>
    </row>
    <row r="134" spans="1:40" ht="13.8" thickBot="1" x14ac:dyDescent="0.35">
      <c r="A134" s="13"/>
      <c r="B134" s="257"/>
      <c r="C134" s="257"/>
      <c r="D134" s="257"/>
      <c r="E134" s="257"/>
      <c r="F134" s="257"/>
      <c r="G134" s="257"/>
      <c r="H134" s="257"/>
      <c r="I134" s="257"/>
      <c r="J134" s="257"/>
      <c r="K134" s="257"/>
      <c r="L134" s="257"/>
      <c r="M134" s="257"/>
      <c r="N134" s="257"/>
      <c r="O134" s="257"/>
      <c r="P134" s="257"/>
      <c r="Q134" s="257"/>
      <c r="R134" s="59"/>
      <c r="T134" s="7" t="s">
        <v>30</v>
      </c>
      <c r="U134" s="8"/>
      <c r="AH134" s="24"/>
      <c r="AI134" s="21" t="s">
        <v>136</v>
      </c>
      <c r="AJ134" s="47"/>
      <c r="AK134" s="22"/>
      <c r="AL134" s="22"/>
      <c r="AM134" s="22"/>
      <c r="AN134" s="10"/>
    </row>
    <row r="135" spans="1:40" ht="13.8" thickBot="1" x14ac:dyDescent="0.35">
      <c r="A135" s="23"/>
      <c r="B135" s="2" t="s">
        <v>31</v>
      </c>
      <c r="E135" s="260" t="s">
        <v>163</v>
      </c>
      <c r="F135" s="260"/>
      <c r="G135" s="260"/>
      <c r="H135" s="260"/>
      <c r="I135" s="260"/>
      <c r="J135" s="260"/>
      <c r="K135" s="260"/>
      <c r="L135" s="260"/>
      <c r="M135" s="260"/>
      <c r="N135" s="260"/>
      <c r="O135" s="260"/>
      <c r="P135" s="260"/>
      <c r="Q135" s="260"/>
      <c r="T135" s="2" t="s">
        <v>31</v>
      </c>
      <c r="W135" s="261"/>
      <c r="X135" s="261"/>
      <c r="Y135" s="261"/>
      <c r="Z135" s="261"/>
      <c r="AA135" s="261"/>
      <c r="AB135" s="261"/>
      <c r="AC135" s="261"/>
      <c r="AD135" s="261"/>
      <c r="AE135" s="261"/>
      <c r="AF135" s="261"/>
      <c r="AG135" s="261"/>
      <c r="AH135" s="24"/>
      <c r="AI135" s="2" t="s">
        <v>31</v>
      </c>
      <c r="AJ135" s="245"/>
      <c r="AK135" s="245"/>
      <c r="AL135" s="245"/>
      <c r="AM135" s="245"/>
      <c r="AN135" s="10"/>
    </row>
    <row r="136" spans="1:40" ht="13.8" thickBot="1" x14ac:dyDescent="0.35">
      <c r="A136" s="23"/>
      <c r="B136" s="11" t="s">
        <v>32</v>
      </c>
      <c r="F136" s="244" t="s">
        <v>164</v>
      </c>
      <c r="G136" s="244"/>
      <c r="H136" s="244"/>
      <c r="I136" s="244"/>
      <c r="J136" s="244"/>
      <c r="K136" s="244"/>
      <c r="L136" s="244"/>
      <c r="M136" s="244"/>
      <c r="N136" s="244"/>
      <c r="O136" s="244"/>
      <c r="P136" s="244"/>
      <c r="Q136" s="244"/>
      <c r="T136" s="11" t="s">
        <v>32</v>
      </c>
      <c r="X136" s="245"/>
      <c r="Y136" s="245"/>
      <c r="Z136" s="245"/>
      <c r="AA136" s="245"/>
      <c r="AB136" s="245"/>
      <c r="AC136" s="245"/>
      <c r="AD136" s="245"/>
      <c r="AE136" s="245"/>
      <c r="AF136" s="245"/>
      <c r="AG136" s="245"/>
      <c r="AH136" s="24"/>
      <c r="AI136" s="11" t="s">
        <v>32</v>
      </c>
      <c r="AJ136" s="245"/>
      <c r="AK136" s="245"/>
      <c r="AL136" s="245"/>
      <c r="AM136" s="245"/>
      <c r="AN136" s="10"/>
    </row>
    <row r="137" spans="1:40" ht="13.8" thickBot="1" x14ac:dyDescent="0.35">
      <c r="A137" s="25" t="s">
        <v>33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26"/>
      <c r="AI137" s="15"/>
      <c r="AJ137" s="14"/>
      <c r="AK137" s="15"/>
      <c r="AL137" s="15"/>
      <c r="AM137" s="15"/>
      <c r="AN137" s="16"/>
    </row>
    <row r="139" spans="1:40" ht="13.8" thickBot="1" x14ac:dyDescent="0.35"/>
    <row r="140" spans="1:40" x14ac:dyDescent="0.3">
      <c r="A140" s="300"/>
      <c r="B140" s="301"/>
      <c r="C140" s="301"/>
      <c r="D140" s="301"/>
      <c r="E140" s="301"/>
      <c r="F140" s="301"/>
      <c r="G140" s="301"/>
      <c r="H140" s="302"/>
      <c r="I140" s="306" t="s">
        <v>4</v>
      </c>
      <c r="J140" s="307"/>
      <c r="K140" s="307"/>
      <c r="L140" s="307"/>
      <c r="M140" s="307"/>
      <c r="N140" s="307"/>
      <c r="O140" s="307"/>
      <c r="P140" s="307"/>
      <c r="Q140" s="307"/>
      <c r="R140" s="307"/>
      <c r="S140" s="307"/>
      <c r="T140" s="307"/>
      <c r="U140" s="307"/>
      <c r="V140" s="307"/>
      <c r="W140" s="307"/>
      <c r="X140" s="307"/>
      <c r="Y140" s="307"/>
      <c r="Z140" s="307"/>
      <c r="AA140" s="307"/>
      <c r="AB140" s="307"/>
      <c r="AC140" s="307"/>
      <c r="AD140" s="307"/>
      <c r="AE140" s="307"/>
      <c r="AF140" s="307"/>
      <c r="AG140" s="307"/>
      <c r="AH140" s="307"/>
      <c r="AI140" s="307"/>
      <c r="AJ140" s="307"/>
      <c r="AK140" s="308"/>
      <c r="AL140" s="312"/>
      <c r="AM140" s="313"/>
      <c r="AN140" s="314"/>
    </row>
    <row r="141" spans="1:40" ht="100.2" customHeight="1" thickBot="1" x14ac:dyDescent="0.35">
      <c r="A141" s="303"/>
      <c r="B141" s="304"/>
      <c r="C141" s="304"/>
      <c r="D141" s="304"/>
      <c r="E141" s="304"/>
      <c r="F141" s="304"/>
      <c r="G141" s="304"/>
      <c r="H141" s="305"/>
      <c r="I141" s="309"/>
      <c r="J141" s="310"/>
      <c r="K141" s="310"/>
      <c r="L141" s="310"/>
      <c r="M141" s="310"/>
      <c r="N141" s="310"/>
      <c r="O141" s="310"/>
      <c r="P141" s="310"/>
      <c r="Q141" s="310"/>
      <c r="R141" s="310"/>
      <c r="S141" s="310"/>
      <c r="T141" s="310"/>
      <c r="U141" s="310"/>
      <c r="V141" s="310"/>
      <c r="W141" s="310"/>
      <c r="X141" s="310"/>
      <c r="Y141" s="310"/>
      <c r="Z141" s="310"/>
      <c r="AA141" s="310"/>
      <c r="AB141" s="310"/>
      <c r="AC141" s="310"/>
      <c r="AD141" s="310"/>
      <c r="AE141" s="310"/>
      <c r="AF141" s="310"/>
      <c r="AG141" s="310"/>
      <c r="AH141" s="310"/>
      <c r="AI141" s="310"/>
      <c r="AJ141" s="310"/>
      <c r="AK141" s="311"/>
      <c r="AL141" s="315"/>
      <c r="AM141" s="316"/>
      <c r="AN141" s="317"/>
    </row>
    <row r="142" spans="1:40" ht="21.6" thickBot="1" x14ac:dyDescent="0.35">
      <c r="A142" s="13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18"/>
      <c r="AN142" s="319"/>
    </row>
    <row r="143" spans="1:40" ht="21" thickBot="1" x14ac:dyDescent="0.35">
      <c r="A143" s="262" t="s">
        <v>5</v>
      </c>
      <c r="B143" s="263"/>
      <c r="C143" s="263"/>
      <c r="D143" s="263"/>
      <c r="E143" s="263"/>
      <c r="F143" s="263" t="s">
        <v>6</v>
      </c>
      <c r="G143" s="263"/>
      <c r="H143" s="264">
        <v>29</v>
      </c>
      <c r="I143" s="264"/>
      <c r="J143" s="263" t="s">
        <v>7</v>
      </c>
      <c r="K143" s="263"/>
      <c r="L143" s="264">
        <v>5</v>
      </c>
      <c r="M143" s="264"/>
      <c r="N143" s="263" t="s">
        <v>8</v>
      </c>
      <c r="O143" s="263"/>
      <c r="P143" s="264">
        <v>25</v>
      </c>
      <c r="Q143" s="320"/>
      <c r="R143" s="3"/>
      <c r="S143" s="3"/>
      <c r="T143" s="3"/>
      <c r="U143" s="262" t="s">
        <v>9</v>
      </c>
      <c r="V143" s="263"/>
      <c r="W143" s="263"/>
      <c r="X143" s="263"/>
      <c r="Y143" s="263"/>
      <c r="Z143" s="321"/>
      <c r="AA143" s="321"/>
      <c r="AB143" s="321"/>
      <c r="AC143" s="321"/>
      <c r="AD143" s="322"/>
      <c r="AE143" s="3"/>
      <c r="AF143" s="3"/>
      <c r="AG143" s="262" t="s">
        <v>10</v>
      </c>
      <c r="AH143" s="263"/>
      <c r="AI143" s="263"/>
      <c r="AJ143" s="323"/>
      <c r="AK143" s="323"/>
      <c r="AL143" s="323"/>
      <c r="AM143" s="323"/>
      <c r="AN143" s="324"/>
    </row>
    <row r="144" spans="1:40" ht="20.399999999999999" x14ac:dyDescent="0.3">
      <c r="A144" s="132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275"/>
      <c r="AN144" s="276"/>
    </row>
    <row r="145" spans="1:40" ht="21" thickBot="1" x14ac:dyDescent="0.35">
      <c r="A145" s="132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88"/>
      <c r="AN145" s="133"/>
    </row>
    <row r="146" spans="1:40" ht="13.8" customHeight="1" x14ac:dyDescent="0.3">
      <c r="A146" s="277" t="s">
        <v>150</v>
      </c>
      <c r="B146" s="278"/>
      <c r="C146" s="278"/>
      <c r="D146" s="278"/>
      <c r="E146" s="278"/>
      <c r="F146" s="278"/>
      <c r="G146" s="278"/>
      <c r="H146" s="278"/>
      <c r="I146" s="279" t="s">
        <v>399</v>
      </c>
      <c r="J146" s="280"/>
      <c r="K146" s="280"/>
      <c r="L146" s="280"/>
      <c r="M146" s="280"/>
      <c r="N146" s="280"/>
      <c r="O146" s="280"/>
      <c r="P146" s="280"/>
      <c r="Q146" s="280"/>
      <c r="R146" s="280"/>
      <c r="S146" s="280"/>
      <c r="T146" s="280"/>
      <c r="U146" s="280"/>
      <c r="V146" s="280"/>
      <c r="W146" s="280"/>
      <c r="X146" s="280"/>
      <c r="Y146" s="280"/>
      <c r="Z146" s="280"/>
      <c r="AA146" s="280"/>
      <c r="AB146" s="280"/>
      <c r="AC146" s="280"/>
      <c r="AD146" s="280"/>
      <c r="AE146" s="280"/>
      <c r="AF146" s="280"/>
      <c r="AG146" s="280"/>
      <c r="AH146" s="280"/>
      <c r="AI146" s="280"/>
      <c r="AJ146" s="280"/>
      <c r="AK146" s="280"/>
      <c r="AL146" s="280"/>
      <c r="AM146" s="280"/>
      <c r="AN146" s="281"/>
    </row>
    <row r="147" spans="1:40" ht="20.399999999999999" x14ac:dyDescent="0.3">
      <c r="A147" s="282" t="s">
        <v>12</v>
      </c>
      <c r="B147" s="283"/>
      <c r="C147" s="283"/>
      <c r="D147" s="283"/>
      <c r="E147" s="283"/>
      <c r="F147" s="283"/>
      <c r="G147" s="283"/>
      <c r="H147" s="283"/>
      <c r="I147" s="284"/>
      <c r="J147" s="284"/>
      <c r="K147" s="284"/>
      <c r="L147" s="284"/>
      <c r="M147" s="284"/>
      <c r="N147" s="284"/>
      <c r="O147" s="284"/>
      <c r="P147" s="284"/>
      <c r="Q147" s="284"/>
      <c r="R147" s="284"/>
      <c r="S147" s="284"/>
      <c r="T147" s="284"/>
      <c r="U147" s="284"/>
      <c r="V147" s="284"/>
      <c r="W147" s="284"/>
      <c r="X147" s="284"/>
      <c r="Y147" s="284"/>
      <c r="Z147" s="284"/>
      <c r="AA147" s="284"/>
      <c r="AB147" s="284"/>
      <c r="AC147" s="284"/>
      <c r="AD147" s="284"/>
      <c r="AE147" s="285" t="s">
        <v>13</v>
      </c>
      <c r="AF147" s="286"/>
      <c r="AG147" s="286"/>
      <c r="AH147" s="287"/>
      <c r="AI147" s="27"/>
      <c r="AJ147" s="285" t="s">
        <v>14</v>
      </c>
      <c r="AK147" s="287"/>
      <c r="AL147" s="288"/>
      <c r="AM147" s="289"/>
      <c r="AN147" s="290"/>
    </row>
    <row r="148" spans="1:40" ht="21" thickBot="1" x14ac:dyDescent="0.35">
      <c r="A148" s="291" t="s">
        <v>15</v>
      </c>
      <c r="B148" s="292"/>
      <c r="C148" s="292"/>
      <c r="D148" s="292"/>
      <c r="E148" s="292"/>
      <c r="F148" s="292"/>
      <c r="G148" s="292"/>
      <c r="H148" s="292"/>
      <c r="I148" s="293"/>
      <c r="J148" s="293"/>
      <c r="K148" s="293"/>
      <c r="L148" s="293"/>
      <c r="M148" s="293"/>
      <c r="N148" s="293"/>
      <c r="O148" s="293"/>
      <c r="P148" s="293"/>
      <c r="Q148" s="293"/>
      <c r="R148" s="293"/>
      <c r="S148" s="293"/>
      <c r="T148" s="293"/>
      <c r="U148" s="293"/>
      <c r="V148" s="293"/>
      <c r="W148" s="293"/>
      <c r="X148" s="293"/>
      <c r="Y148" s="293"/>
      <c r="Z148" s="293"/>
      <c r="AA148" s="293"/>
      <c r="AB148" s="293"/>
      <c r="AC148" s="293"/>
      <c r="AD148" s="293"/>
      <c r="AE148" s="294" t="s">
        <v>13</v>
      </c>
      <c r="AF148" s="295"/>
      <c r="AG148" s="295"/>
      <c r="AH148" s="296"/>
      <c r="AI148" s="63"/>
      <c r="AJ148" s="294" t="s">
        <v>14</v>
      </c>
      <c r="AK148" s="296"/>
      <c r="AL148" s="297"/>
      <c r="AM148" s="298"/>
      <c r="AN148" s="299"/>
    </row>
    <row r="149" spans="1:40" ht="16.2" thickBot="1" x14ac:dyDescent="0.35">
      <c r="A149" s="134"/>
      <c r="AH149" s="2"/>
      <c r="AI149" s="89"/>
      <c r="AJ149" s="89"/>
      <c r="AK149" s="89"/>
      <c r="AL149" s="89"/>
      <c r="AM149" s="11"/>
      <c r="AN149" s="135"/>
    </row>
    <row r="150" spans="1:40" ht="16.2" thickBot="1" x14ac:dyDescent="0.35">
      <c r="A150" s="262" t="s">
        <v>16</v>
      </c>
      <c r="B150" s="263"/>
      <c r="C150" s="263"/>
      <c r="D150" s="263"/>
      <c r="E150" s="263"/>
      <c r="F150" s="263"/>
      <c r="G150" s="263"/>
      <c r="H150" s="264">
        <v>1</v>
      </c>
      <c r="I150" s="264"/>
      <c r="J150" s="264"/>
      <c r="K150" s="264"/>
      <c r="L150" s="264"/>
      <c r="M150" s="264"/>
      <c r="N150" s="264"/>
      <c r="O150" s="264"/>
      <c r="P150" s="264"/>
      <c r="Q150" s="264"/>
      <c r="R150" s="264"/>
      <c r="S150" s="264"/>
      <c r="T150" s="264"/>
      <c r="U150" s="263" t="s">
        <v>156</v>
      </c>
      <c r="V150" s="263"/>
      <c r="W150" s="263"/>
      <c r="X150" s="263"/>
      <c r="Y150" s="263"/>
      <c r="Z150" s="263"/>
      <c r="AA150" s="263"/>
      <c r="AB150" s="263"/>
      <c r="AC150" s="263"/>
      <c r="AD150" s="263"/>
      <c r="AE150" s="265" t="s">
        <v>178</v>
      </c>
      <c r="AF150" s="265"/>
      <c r="AG150" s="265"/>
      <c r="AH150" s="265"/>
      <c r="AI150" s="265"/>
      <c r="AJ150" s="87" t="s">
        <v>17</v>
      </c>
      <c r="AK150" s="18" t="s">
        <v>0</v>
      </c>
      <c r="AL150" s="5" t="s">
        <v>151</v>
      </c>
      <c r="AM150" s="266"/>
      <c r="AN150" s="267"/>
    </row>
    <row r="151" spans="1:40" ht="13.8" x14ac:dyDescent="0.3">
      <c r="A151" s="66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8"/>
      <c r="S151" s="69"/>
      <c r="T151" s="69"/>
      <c r="U151" s="70"/>
      <c r="V151" s="70"/>
      <c r="W151" s="70"/>
      <c r="X151" s="70"/>
      <c r="Y151" s="70"/>
      <c r="Z151" s="70"/>
      <c r="AA151" s="70"/>
      <c r="AB151" s="70"/>
      <c r="AC151" s="70"/>
      <c r="AD151" s="70"/>
      <c r="AE151" s="68"/>
      <c r="AF151" s="68"/>
      <c r="AG151" s="68"/>
      <c r="AH151" s="71"/>
      <c r="AI151" s="268" t="s">
        <v>19</v>
      </c>
      <c r="AJ151" s="270" t="s">
        <v>20</v>
      </c>
      <c r="AK151" s="271"/>
      <c r="AL151" s="271"/>
      <c r="AM151" s="270" t="s">
        <v>21</v>
      </c>
      <c r="AN151" s="273" t="s">
        <v>22</v>
      </c>
    </row>
    <row r="152" spans="1:40" ht="15" thickBot="1" x14ac:dyDescent="0.35">
      <c r="A152" s="72"/>
      <c r="B152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6"/>
      <c r="S152" s="37"/>
      <c r="T152" s="37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73"/>
      <c r="AI152" s="269"/>
      <c r="AJ152" s="86" t="s">
        <v>23</v>
      </c>
      <c r="AK152" s="86" t="s">
        <v>24</v>
      </c>
      <c r="AL152" s="86" t="s">
        <v>25</v>
      </c>
      <c r="AM152" s="272"/>
      <c r="AN152" s="274"/>
    </row>
    <row r="153" spans="1:40" ht="15.6" x14ac:dyDescent="0.3">
      <c r="A153" s="72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6"/>
      <c r="S153" s="37"/>
      <c r="T153" s="37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73"/>
      <c r="AI153" s="191"/>
      <c r="AJ153" s="192"/>
      <c r="AK153" s="192"/>
      <c r="AL153" s="192"/>
      <c r="AM153" s="192"/>
      <c r="AN153" s="193"/>
    </row>
    <row r="154" spans="1:40" ht="15" x14ac:dyDescent="0.3">
      <c r="A154" s="72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6"/>
      <c r="S154" s="37"/>
      <c r="T154" s="37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73"/>
      <c r="AI154" s="194" t="s">
        <v>201</v>
      </c>
      <c r="AJ154" s="192"/>
      <c r="AK154" s="192">
        <v>1.2</v>
      </c>
      <c r="AL154" s="192">
        <v>6.12</v>
      </c>
      <c r="AM154" s="192">
        <v>1</v>
      </c>
      <c r="AN154" s="195">
        <f>AK154*AL154</f>
        <v>7.3439999999999994</v>
      </c>
    </row>
    <row r="155" spans="1:40" ht="15" x14ac:dyDescent="0.3">
      <c r="A155" s="72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6"/>
      <c r="S155" s="144"/>
      <c r="T155" s="145"/>
      <c r="U155" s="146"/>
      <c r="V155" s="146"/>
      <c r="W155" s="146"/>
      <c r="X155" s="146"/>
      <c r="Y155" s="146"/>
      <c r="Z155" s="146"/>
      <c r="AA155" s="147"/>
      <c r="AB155" s="36"/>
      <c r="AC155" s="36"/>
      <c r="AD155" s="36"/>
      <c r="AE155" s="36"/>
      <c r="AF155" s="36"/>
      <c r="AG155" s="36"/>
      <c r="AH155" s="73"/>
      <c r="AI155" s="194"/>
      <c r="AJ155" s="192"/>
      <c r="AK155" s="192"/>
      <c r="AL155" s="192"/>
      <c r="AM155" s="192"/>
      <c r="AN155" s="195"/>
    </row>
    <row r="156" spans="1:40" ht="15" x14ac:dyDescent="0.3">
      <c r="A156" s="72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6"/>
      <c r="S156" s="246"/>
      <c r="T156" s="247"/>
      <c r="U156" s="247"/>
      <c r="V156" s="247"/>
      <c r="W156" s="247"/>
      <c r="X156" s="247"/>
      <c r="Y156" s="247"/>
      <c r="Z156" s="247"/>
      <c r="AA156" s="248"/>
      <c r="AB156" s="36"/>
      <c r="AC156" s="36"/>
      <c r="AD156" s="36"/>
      <c r="AE156" s="36"/>
      <c r="AF156" s="36"/>
      <c r="AG156" s="36"/>
      <c r="AH156" s="73"/>
      <c r="AI156" s="194" t="s">
        <v>202</v>
      </c>
      <c r="AJ156" s="196"/>
      <c r="AK156" s="192">
        <v>2.4</v>
      </c>
      <c r="AL156" s="192">
        <v>0.7</v>
      </c>
      <c r="AM156" s="192">
        <v>1</v>
      </c>
      <c r="AN156" s="195">
        <f>AK156*AL156</f>
        <v>1.68</v>
      </c>
    </row>
    <row r="157" spans="1:40" ht="15" x14ac:dyDescent="0.3">
      <c r="A157" s="72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6"/>
      <c r="S157" s="140"/>
      <c r="T157" s="141"/>
      <c r="U157" s="141"/>
      <c r="V157" s="141"/>
      <c r="W157" s="141"/>
      <c r="X157" s="141"/>
      <c r="Y157" s="141"/>
      <c r="Z157" s="141"/>
      <c r="AA157" s="142"/>
      <c r="AB157" s="36"/>
      <c r="AC157" s="36"/>
      <c r="AD157" s="36"/>
      <c r="AE157" s="36"/>
      <c r="AF157" s="36"/>
      <c r="AG157" s="36"/>
      <c r="AH157" s="73"/>
      <c r="AI157" s="194"/>
      <c r="AJ157" s="196"/>
      <c r="AK157" s="192"/>
      <c r="AL157" s="192"/>
      <c r="AM157" s="192"/>
      <c r="AN157" s="195"/>
    </row>
    <row r="158" spans="1:40" ht="15" x14ac:dyDescent="0.3">
      <c r="A158" s="72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6"/>
      <c r="S158" s="140"/>
      <c r="T158" s="141"/>
      <c r="U158" s="141"/>
      <c r="V158" s="141"/>
      <c r="W158" s="141"/>
      <c r="X158" s="141"/>
      <c r="Y158" s="141"/>
      <c r="Z158" s="141"/>
      <c r="AA158" s="142"/>
      <c r="AB158" s="36"/>
      <c r="AC158" s="36"/>
      <c r="AD158" s="36"/>
      <c r="AE158" s="36"/>
      <c r="AF158" s="36"/>
      <c r="AG158" s="36"/>
      <c r="AH158" s="73"/>
      <c r="AI158" s="51" t="s">
        <v>202</v>
      </c>
      <c r="AJ158" s="64"/>
      <c r="AK158" s="64">
        <v>2.4</v>
      </c>
      <c r="AL158" s="64">
        <v>0.1</v>
      </c>
      <c r="AM158" s="65">
        <v>1</v>
      </c>
      <c r="AN158" s="197">
        <f>AK158*AL158</f>
        <v>0.24</v>
      </c>
    </row>
    <row r="159" spans="1:40" ht="15" x14ac:dyDescent="0.3">
      <c r="A159" s="72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6"/>
      <c r="S159" s="37"/>
      <c r="T159" s="37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73"/>
      <c r="AI159" s="51"/>
      <c r="AJ159" s="64"/>
      <c r="AK159" s="64"/>
      <c r="AL159" s="64"/>
      <c r="AM159" s="65"/>
      <c r="AN159" s="84"/>
    </row>
    <row r="160" spans="1:40" ht="15" x14ac:dyDescent="0.3">
      <c r="A160" s="72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6"/>
      <c r="S160" s="37"/>
      <c r="T160" s="37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73"/>
      <c r="AI160" s="51"/>
      <c r="AJ160" s="64"/>
      <c r="AK160" s="64"/>
      <c r="AL160" s="64"/>
      <c r="AM160" s="65"/>
      <c r="AN160" s="84"/>
    </row>
    <row r="161" spans="1:40" ht="15" x14ac:dyDescent="0.3">
      <c r="A161" s="72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6"/>
      <c r="S161" s="37"/>
      <c r="T161" s="37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73"/>
      <c r="AI161" s="51"/>
      <c r="AJ161" s="64"/>
      <c r="AK161" s="64"/>
      <c r="AL161" s="64"/>
      <c r="AM161" s="65"/>
      <c r="AN161" s="84"/>
    </row>
    <row r="162" spans="1:40" ht="15" x14ac:dyDescent="0.3">
      <c r="A162" s="72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6"/>
      <c r="S162" s="37"/>
      <c r="T162" s="37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73"/>
      <c r="AI162" s="51"/>
      <c r="AJ162" s="64"/>
      <c r="AK162" s="64"/>
      <c r="AL162" s="64"/>
      <c r="AM162" s="65"/>
      <c r="AN162" s="85"/>
    </row>
    <row r="163" spans="1:40" ht="15" x14ac:dyDescent="0.3">
      <c r="A163" s="72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6"/>
      <c r="S163" s="37"/>
      <c r="T163" s="37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73"/>
      <c r="AI163" s="51"/>
      <c r="AJ163" s="64"/>
      <c r="AK163" s="64"/>
      <c r="AL163" s="64"/>
      <c r="AM163" s="65"/>
      <c r="AN163" s="84"/>
    </row>
    <row r="164" spans="1:40" ht="15" x14ac:dyDescent="0.3">
      <c r="A164" s="72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6"/>
      <c r="S164" s="37"/>
      <c r="T164" s="37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73"/>
      <c r="AI164" s="51"/>
      <c r="AJ164" s="64"/>
      <c r="AK164" s="64"/>
      <c r="AL164" s="64"/>
      <c r="AM164" s="65"/>
      <c r="AN164" s="84"/>
    </row>
    <row r="165" spans="1:40" ht="15.6" x14ac:dyDescent="0.3">
      <c r="A165" s="72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6"/>
      <c r="S165" s="37"/>
      <c r="T165" s="37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73"/>
      <c r="AI165" s="50"/>
      <c r="AJ165" s="64"/>
      <c r="AK165" s="64"/>
      <c r="AL165" s="64"/>
      <c r="AM165" s="65"/>
      <c r="AN165" s="85"/>
    </row>
    <row r="166" spans="1:40" ht="15" x14ac:dyDescent="0.3">
      <c r="A166" s="72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6"/>
      <c r="S166" s="37"/>
      <c r="T166" s="37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73"/>
      <c r="AI166" s="51"/>
      <c r="AJ166" s="64"/>
      <c r="AK166" s="64"/>
      <c r="AL166" s="64"/>
      <c r="AM166" s="65"/>
      <c r="AN166" s="84"/>
    </row>
    <row r="167" spans="1:40" ht="15" x14ac:dyDescent="0.3">
      <c r="A167" s="72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6"/>
      <c r="S167" s="37"/>
      <c r="T167" s="37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73"/>
      <c r="AI167" s="51"/>
      <c r="AJ167" s="64"/>
      <c r="AK167" s="64"/>
      <c r="AL167" s="64"/>
      <c r="AM167" s="65"/>
      <c r="AN167" s="84"/>
    </row>
    <row r="168" spans="1:40" ht="15.6" x14ac:dyDescent="0.3">
      <c r="A168" s="72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6"/>
      <c r="S168" s="37"/>
      <c r="T168" s="37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73"/>
      <c r="AI168" s="48"/>
      <c r="AJ168" s="32"/>
      <c r="AK168" s="32"/>
      <c r="AL168" s="32"/>
      <c r="AM168" s="33"/>
      <c r="AN168" s="123"/>
    </row>
    <row r="169" spans="1:40" ht="15" x14ac:dyDescent="0.3">
      <c r="A169" s="72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6"/>
      <c r="S169" s="37"/>
      <c r="T169" s="37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73"/>
      <c r="AI169" s="51"/>
      <c r="AJ169" s="64"/>
      <c r="AK169" s="64"/>
      <c r="AL169" s="64"/>
      <c r="AM169" s="65"/>
      <c r="AN169" s="123"/>
    </row>
    <row r="170" spans="1:40" ht="15.6" x14ac:dyDescent="0.3">
      <c r="A170" s="74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36"/>
      <c r="AF170" s="42"/>
      <c r="AG170" s="36"/>
      <c r="AH170" s="75"/>
      <c r="AI170" s="48"/>
      <c r="AJ170" s="32"/>
      <c r="AK170" s="32"/>
      <c r="AL170" s="32"/>
      <c r="AM170" s="33"/>
      <c r="AN170" s="123"/>
    </row>
    <row r="171" spans="1:40" ht="15" x14ac:dyDescent="0.3">
      <c r="A171" s="74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36"/>
      <c r="AF171" s="42"/>
      <c r="AG171" s="36"/>
      <c r="AH171" s="75"/>
      <c r="AI171" s="51"/>
      <c r="AJ171" s="64"/>
      <c r="AK171" s="64"/>
      <c r="AL171" s="64"/>
      <c r="AM171" s="65"/>
      <c r="AN171" s="123"/>
    </row>
    <row r="172" spans="1:40" ht="15.6" x14ac:dyDescent="0.3">
      <c r="A172" s="74"/>
      <c r="B172" s="36"/>
      <c r="C172" s="36"/>
      <c r="D172" s="36"/>
      <c r="E172" s="36"/>
      <c r="F172" s="36"/>
      <c r="G172" s="36"/>
      <c r="H172" s="38"/>
      <c r="I172" s="36"/>
      <c r="J172" s="36"/>
      <c r="K172" s="36"/>
      <c r="L172" s="36"/>
      <c r="M172" s="36"/>
      <c r="N172" s="38"/>
      <c r="O172" s="38"/>
      <c r="P172" s="38"/>
      <c r="Q172" s="38"/>
      <c r="R172" s="38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38"/>
      <c r="AF172" s="43"/>
      <c r="AG172" s="38"/>
      <c r="AH172" s="75"/>
      <c r="AI172" s="48"/>
      <c r="AJ172" s="32"/>
      <c r="AK172" s="32"/>
      <c r="AL172" s="32"/>
      <c r="AM172" s="33"/>
      <c r="AN172" s="123"/>
    </row>
    <row r="173" spans="1:40" ht="15" x14ac:dyDescent="0.3">
      <c r="A173" s="74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36"/>
      <c r="AF173" s="42"/>
      <c r="AG173" s="36"/>
      <c r="AH173" s="75"/>
      <c r="AI173" s="51"/>
      <c r="AJ173" s="64"/>
      <c r="AK173" s="64"/>
      <c r="AL173" s="64"/>
      <c r="AM173" s="65"/>
      <c r="AN173" s="123"/>
    </row>
    <row r="174" spans="1:40" ht="17.399999999999999" x14ac:dyDescent="0.3">
      <c r="A174" s="74"/>
      <c r="B174" s="44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36"/>
      <c r="AF174" s="42"/>
      <c r="AG174" s="36"/>
      <c r="AH174" s="75"/>
      <c r="AI174" s="51"/>
      <c r="AJ174" s="64"/>
      <c r="AK174" s="64"/>
      <c r="AL174" s="64"/>
      <c r="AM174" s="65"/>
      <c r="AN174" s="123"/>
    </row>
    <row r="175" spans="1:40" ht="15" x14ac:dyDescent="0.3">
      <c r="A175" s="74"/>
      <c r="B175" s="60"/>
      <c r="C175" s="60"/>
      <c r="D175" s="60"/>
      <c r="E175" s="60"/>
      <c r="F175" s="61"/>
      <c r="G175" s="61"/>
      <c r="H175" s="61"/>
      <c r="I175" s="61"/>
      <c r="J175" s="60"/>
      <c r="K175" s="60"/>
      <c r="L175" s="60"/>
      <c r="M175" s="61"/>
      <c r="N175" s="61"/>
      <c r="O175" s="61"/>
      <c r="P175" s="61"/>
      <c r="Q175" s="61"/>
      <c r="R175" s="61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  <c r="AE175" s="61"/>
      <c r="AF175" s="60"/>
      <c r="AG175" s="60"/>
      <c r="AH175" s="75"/>
      <c r="AI175" s="51"/>
      <c r="AJ175" s="34"/>
      <c r="AK175" s="34"/>
      <c r="AL175" s="34"/>
      <c r="AM175" s="34"/>
      <c r="AN175" s="49"/>
    </row>
    <row r="176" spans="1:40" ht="15.6" x14ac:dyDescent="0.3">
      <c r="A176" s="7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36"/>
      <c r="AF176" s="42"/>
      <c r="AG176" s="36"/>
      <c r="AH176" s="77"/>
      <c r="AI176" s="50"/>
      <c r="AJ176" s="29"/>
      <c r="AK176" s="29"/>
      <c r="AL176" s="30"/>
      <c r="AM176" s="31"/>
      <c r="AN176" s="49"/>
    </row>
    <row r="177" spans="1:40" ht="15" x14ac:dyDescent="0.3">
      <c r="A177" s="74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75"/>
      <c r="AI177" s="51"/>
      <c r="AJ177" s="34"/>
      <c r="AK177" s="34"/>
      <c r="AL177" s="34"/>
      <c r="AM177" s="34"/>
      <c r="AN177" s="49"/>
    </row>
    <row r="178" spans="1:40" ht="16.2" thickBot="1" x14ac:dyDescent="0.35">
      <c r="A178" s="78"/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  <c r="AA178" s="79"/>
      <c r="AB178" s="79"/>
      <c r="AC178" s="79"/>
      <c r="AD178" s="79"/>
      <c r="AE178" s="79"/>
      <c r="AF178" s="79"/>
      <c r="AG178" s="79"/>
      <c r="AH178" s="80"/>
      <c r="AI178" s="249" t="s">
        <v>26</v>
      </c>
      <c r="AJ178" s="250"/>
      <c r="AK178" s="250"/>
      <c r="AL178" s="250"/>
      <c r="AM178" s="250"/>
      <c r="AN178" s="52">
        <f>AN154+AN156+AN158</f>
        <v>9.2639999999999993</v>
      </c>
    </row>
    <row r="179" spans="1:40" ht="15.6" thickBot="1" x14ac:dyDescent="0.35">
      <c r="A179" s="251"/>
      <c r="B179" s="252"/>
      <c r="C179" s="252"/>
      <c r="D179" s="252"/>
      <c r="E179" s="252"/>
      <c r="F179" s="252"/>
      <c r="G179" s="252"/>
      <c r="H179" s="252"/>
      <c r="I179" s="252"/>
      <c r="J179" s="252"/>
      <c r="K179" s="252"/>
      <c r="L179" s="252"/>
      <c r="M179" s="252"/>
      <c r="N179" s="252"/>
      <c r="O179" s="252"/>
      <c r="P179" s="252"/>
      <c r="Q179" s="252"/>
      <c r="R179" s="252"/>
      <c r="S179" s="252"/>
      <c r="T179" s="252"/>
      <c r="U179" s="252"/>
      <c r="V179" s="252"/>
      <c r="W179" s="252"/>
      <c r="X179" s="252"/>
      <c r="Y179" s="252"/>
      <c r="Z179" s="252"/>
      <c r="AA179" s="252"/>
      <c r="AB179" s="252"/>
      <c r="AC179" s="252"/>
      <c r="AD179" s="252"/>
      <c r="AE179" s="252"/>
      <c r="AF179" s="252"/>
      <c r="AG179" s="252"/>
      <c r="AH179" s="253"/>
      <c r="AI179" s="254" t="s">
        <v>27</v>
      </c>
      <c r="AJ179" s="255"/>
      <c r="AK179" s="255"/>
      <c r="AL179" s="255"/>
      <c r="AM179" s="255"/>
      <c r="AN179" s="52"/>
    </row>
    <row r="180" spans="1:40" ht="18" thickBot="1" x14ac:dyDescent="0.35">
      <c r="A180" s="54"/>
      <c r="B180" s="256"/>
      <c r="C180" s="256"/>
      <c r="D180" s="256"/>
      <c r="E180" s="256"/>
      <c r="F180" s="256"/>
      <c r="G180" s="256"/>
      <c r="H180" s="256"/>
      <c r="I180" s="256"/>
      <c r="J180" s="256"/>
      <c r="K180" s="256"/>
      <c r="L180" s="256"/>
      <c r="M180" s="256"/>
      <c r="N180" s="256"/>
      <c r="O180" s="256"/>
      <c r="P180" s="256"/>
      <c r="Q180" s="256"/>
      <c r="R180" s="58"/>
      <c r="S180" s="57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6"/>
      <c r="AI180" s="258" t="s">
        <v>28</v>
      </c>
      <c r="AJ180" s="259"/>
      <c r="AK180" s="259"/>
      <c r="AL180" s="259"/>
      <c r="AM180" s="259"/>
      <c r="AN180" s="53">
        <f>AN178</f>
        <v>9.2639999999999993</v>
      </c>
    </row>
    <row r="181" spans="1:40" ht="13.8" thickBot="1" x14ac:dyDescent="0.35">
      <c r="A181" s="13"/>
      <c r="B181" s="257"/>
      <c r="C181" s="257"/>
      <c r="D181" s="257"/>
      <c r="E181" s="257"/>
      <c r="F181" s="257"/>
      <c r="G181" s="257"/>
      <c r="H181" s="257"/>
      <c r="I181" s="257"/>
      <c r="J181" s="257"/>
      <c r="K181" s="257"/>
      <c r="L181" s="257"/>
      <c r="M181" s="257"/>
      <c r="N181" s="257"/>
      <c r="O181" s="257"/>
      <c r="P181" s="257"/>
      <c r="Q181" s="257"/>
      <c r="R181" s="59"/>
      <c r="T181" s="7" t="s">
        <v>30</v>
      </c>
      <c r="U181" s="8"/>
      <c r="AH181" s="24"/>
      <c r="AI181" s="21" t="s">
        <v>136</v>
      </c>
      <c r="AJ181" s="47"/>
      <c r="AK181" s="22"/>
      <c r="AL181" s="22"/>
      <c r="AM181" s="22"/>
      <c r="AN181" s="10"/>
    </row>
    <row r="182" spans="1:40" ht="13.8" thickBot="1" x14ac:dyDescent="0.35">
      <c r="A182" s="23"/>
      <c r="B182" s="2" t="s">
        <v>31</v>
      </c>
      <c r="E182" s="260" t="s">
        <v>163</v>
      </c>
      <c r="F182" s="260"/>
      <c r="G182" s="260"/>
      <c r="H182" s="260"/>
      <c r="I182" s="260"/>
      <c r="J182" s="260"/>
      <c r="K182" s="260"/>
      <c r="L182" s="260"/>
      <c r="M182" s="260"/>
      <c r="N182" s="260"/>
      <c r="O182" s="260"/>
      <c r="P182" s="260"/>
      <c r="Q182" s="260"/>
      <c r="T182" s="2" t="s">
        <v>31</v>
      </c>
      <c r="W182" s="261"/>
      <c r="X182" s="261"/>
      <c r="Y182" s="261"/>
      <c r="Z182" s="261"/>
      <c r="AA182" s="261"/>
      <c r="AB182" s="261"/>
      <c r="AC182" s="261"/>
      <c r="AD182" s="261"/>
      <c r="AE182" s="261"/>
      <c r="AF182" s="261"/>
      <c r="AG182" s="261"/>
      <c r="AH182" s="24"/>
      <c r="AI182" s="2" t="s">
        <v>31</v>
      </c>
      <c r="AJ182" s="245"/>
      <c r="AK182" s="245"/>
      <c r="AL182" s="245"/>
      <c r="AM182" s="245"/>
      <c r="AN182" s="10"/>
    </row>
    <row r="183" spans="1:40" ht="13.8" thickBot="1" x14ac:dyDescent="0.35">
      <c r="A183" s="23"/>
      <c r="B183" s="11" t="s">
        <v>32</v>
      </c>
      <c r="F183" s="244" t="s">
        <v>164</v>
      </c>
      <c r="G183" s="244"/>
      <c r="H183" s="244"/>
      <c r="I183" s="244"/>
      <c r="J183" s="244"/>
      <c r="K183" s="244"/>
      <c r="L183" s="244"/>
      <c r="M183" s="244"/>
      <c r="N183" s="244"/>
      <c r="O183" s="244"/>
      <c r="P183" s="244"/>
      <c r="Q183" s="244"/>
      <c r="T183" s="11" t="s">
        <v>32</v>
      </c>
      <c r="X183" s="245"/>
      <c r="Y183" s="245"/>
      <c r="Z183" s="245"/>
      <c r="AA183" s="245"/>
      <c r="AB183" s="245"/>
      <c r="AC183" s="245"/>
      <c r="AD183" s="245"/>
      <c r="AE183" s="245"/>
      <c r="AF183" s="245"/>
      <c r="AG183" s="245"/>
      <c r="AH183" s="24"/>
      <c r="AI183" s="11" t="s">
        <v>32</v>
      </c>
      <c r="AJ183" s="245"/>
      <c r="AK183" s="245"/>
      <c r="AL183" s="245"/>
      <c r="AM183" s="245"/>
      <c r="AN183" s="10"/>
    </row>
    <row r="184" spans="1:40" ht="13.8" thickBot="1" x14ac:dyDescent="0.35">
      <c r="A184" s="25" t="s">
        <v>33</v>
      </c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26"/>
      <c r="AI184" s="15"/>
      <c r="AJ184" s="14"/>
      <c r="AK184" s="15"/>
      <c r="AL184" s="15"/>
      <c r="AM184" s="15"/>
      <c r="AN184" s="16"/>
    </row>
    <row r="185" spans="1:40" ht="13.8" thickBot="1" x14ac:dyDescent="0.35"/>
    <row r="186" spans="1:40" x14ac:dyDescent="0.3">
      <c r="A186" s="300"/>
      <c r="B186" s="301"/>
      <c r="C186" s="301"/>
      <c r="D186" s="301"/>
      <c r="E186" s="301"/>
      <c r="F186" s="301"/>
      <c r="G186" s="301"/>
      <c r="H186" s="302"/>
      <c r="I186" s="306" t="s">
        <v>4</v>
      </c>
      <c r="J186" s="307"/>
      <c r="K186" s="307"/>
      <c r="L186" s="307"/>
      <c r="M186" s="307"/>
      <c r="N186" s="307"/>
      <c r="O186" s="307"/>
      <c r="P186" s="307"/>
      <c r="Q186" s="307"/>
      <c r="R186" s="307"/>
      <c r="S186" s="307"/>
      <c r="T186" s="307"/>
      <c r="U186" s="307"/>
      <c r="V186" s="307"/>
      <c r="W186" s="307"/>
      <c r="X186" s="307"/>
      <c r="Y186" s="307"/>
      <c r="Z186" s="307"/>
      <c r="AA186" s="307"/>
      <c r="AB186" s="307"/>
      <c r="AC186" s="307"/>
      <c r="AD186" s="307"/>
      <c r="AE186" s="307"/>
      <c r="AF186" s="307"/>
      <c r="AG186" s="307"/>
      <c r="AH186" s="307"/>
      <c r="AI186" s="307"/>
      <c r="AJ186" s="307"/>
      <c r="AK186" s="308"/>
      <c r="AL186" s="312"/>
      <c r="AM186" s="313"/>
      <c r="AN186" s="314"/>
    </row>
    <row r="187" spans="1:40" ht="71.400000000000006" customHeight="1" thickBot="1" x14ac:dyDescent="0.35">
      <c r="A187" s="303"/>
      <c r="B187" s="304"/>
      <c r="C187" s="304"/>
      <c r="D187" s="304"/>
      <c r="E187" s="304"/>
      <c r="F187" s="304"/>
      <c r="G187" s="304"/>
      <c r="H187" s="305"/>
      <c r="I187" s="309"/>
      <c r="J187" s="310"/>
      <c r="K187" s="310"/>
      <c r="L187" s="310"/>
      <c r="M187" s="310"/>
      <c r="N187" s="310"/>
      <c r="O187" s="310"/>
      <c r="P187" s="310"/>
      <c r="Q187" s="310"/>
      <c r="R187" s="310"/>
      <c r="S187" s="310"/>
      <c r="T187" s="310"/>
      <c r="U187" s="310"/>
      <c r="V187" s="310"/>
      <c r="W187" s="310"/>
      <c r="X187" s="310"/>
      <c r="Y187" s="310"/>
      <c r="Z187" s="310"/>
      <c r="AA187" s="310"/>
      <c r="AB187" s="310"/>
      <c r="AC187" s="310"/>
      <c r="AD187" s="310"/>
      <c r="AE187" s="310"/>
      <c r="AF187" s="310"/>
      <c r="AG187" s="310"/>
      <c r="AH187" s="310"/>
      <c r="AI187" s="310"/>
      <c r="AJ187" s="310"/>
      <c r="AK187" s="311"/>
      <c r="AL187" s="315"/>
      <c r="AM187" s="316"/>
      <c r="AN187" s="317"/>
    </row>
    <row r="188" spans="1:40" ht="21.6" thickBot="1" x14ac:dyDescent="0.35">
      <c r="A188" s="13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18"/>
      <c r="AN188" s="319"/>
    </row>
    <row r="189" spans="1:40" ht="21" thickBot="1" x14ac:dyDescent="0.35">
      <c r="A189" s="262" t="s">
        <v>5</v>
      </c>
      <c r="B189" s="263"/>
      <c r="C189" s="263"/>
      <c r="D189" s="263"/>
      <c r="E189" s="263"/>
      <c r="F189" s="263" t="s">
        <v>6</v>
      </c>
      <c r="G189" s="263"/>
      <c r="H189" s="264">
        <v>29</v>
      </c>
      <c r="I189" s="264"/>
      <c r="J189" s="263" t="s">
        <v>7</v>
      </c>
      <c r="K189" s="263"/>
      <c r="L189" s="264">
        <v>5</v>
      </c>
      <c r="M189" s="264"/>
      <c r="N189" s="263" t="s">
        <v>8</v>
      </c>
      <c r="O189" s="263"/>
      <c r="P189" s="264">
        <v>25</v>
      </c>
      <c r="Q189" s="320"/>
      <c r="R189" s="3"/>
      <c r="S189" s="3"/>
      <c r="T189" s="3"/>
      <c r="U189" s="262" t="s">
        <v>9</v>
      </c>
      <c r="V189" s="263"/>
      <c r="W189" s="263"/>
      <c r="X189" s="263"/>
      <c r="Y189" s="263"/>
      <c r="Z189" s="321"/>
      <c r="AA189" s="321"/>
      <c r="AB189" s="321"/>
      <c r="AC189" s="321"/>
      <c r="AD189" s="322"/>
      <c r="AE189" s="3"/>
      <c r="AF189" s="3"/>
      <c r="AG189" s="262" t="s">
        <v>10</v>
      </c>
      <c r="AH189" s="263"/>
      <c r="AI189" s="263"/>
      <c r="AJ189" s="323"/>
      <c r="AK189" s="323"/>
      <c r="AL189" s="323"/>
      <c r="AM189" s="323"/>
      <c r="AN189" s="324"/>
    </row>
    <row r="190" spans="1:40" ht="20.399999999999999" x14ac:dyDescent="0.3">
      <c r="A190" s="132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275"/>
      <c r="AN190" s="276"/>
    </row>
    <row r="191" spans="1:40" ht="21" thickBot="1" x14ac:dyDescent="0.35">
      <c r="A191" s="132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88"/>
      <c r="AN191" s="133"/>
    </row>
    <row r="192" spans="1:40" ht="13.8" customHeight="1" x14ac:dyDescent="0.3">
      <c r="A192" s="277" t="s">
        <v>150</v>
      </c>
      <c r="B192" s="278"/>
      <c r="C192" s="278"/>
      <c r="D192" s="278"/>
      <c r="E192" s="278"/>
      <c r="F192" s="278"/>
      <c r="G192" s="278"/>
      <c r="H192" s="278"/>
      <c r="I192" s="279" t="s">
        <v>399</v>
      </c>
      <c r="J192" s="280"/>
      <c r="K192" s="280"/>
      <c r="L192" s="280"/>
      <c r="M192" s="280"/>
      <c r="N192" s="280"/>
      <c r="O192" s="280"/>
      <c r="P192" s="280"/>
      <c r="Q192" s="280"/>
      <c r="R192" s="280"/>
      <c r="S192" s="280"/>
      <c r="T192" s="280"/>
      <c r="U192" s="280"/>
      <c r="V192" s="280"/>
      <c r="W192" s="280"/>
      <c r="X192" s="280"/>
      <c r="Y192" s="280"/>
      <c r="Z192" s="280"/>
      <c r="AA192" s="280"/>
      <c r="AB192" s="280"/>
      <c r="AC192" s="280"/>
      <c r="AD192" s="280"/>
      <c r="AE192" s="280"/>
      <c r="AF192" s="280"/>
      <c r="AG192" s="280"/>
      <c r="AH192" s="280"/>
      <c r="AI192" s="280"/>
      <c r="AJ192" s="280"/>
      <c r="AK192" s="280"/>
      <c r="AL192" s="280"/>
      <c r="AM192" s="280"/>
      <c r="AN192" s="281"/>
    </row>
    <row r="193" spans="1:40" ht="20.399999999999999" x14ac:dyDescent="0.3">
      <c r="A193" s="282" t="s">
        <v>12</v>
      </c>
      <c r="B193" s="283"/>
      <c r="C193" s="283"/>
      <c r="D193" s="283"/>
      <c r="E193" s="283"/>
      <c r="F193" s="283"/>
      <c r="G193" s="283"/>
      <c r="H193" s="283"/>
      <c r="I193" s="284"/>
      <c r="J193" s="284"/>
      <c r="K193" s="284"/>
      <c r="L193" s="284"/>
      <c r="M193" s="284"/>
      <c r="N193" s="284"/>
      <c r="O193" s="284"/>
      <c r="P193" s="284"/>
      <c r="Q193" s="284"/>
      <c r="R193" s="284"/>
      <c r="S193" s="284"/>
      <c r="T193" s="284"/>
      <c r="U193" s="284"/>
      <c r="V193" s="284"/>
      <c r="W193" s="284"/>
      <c r="X193" s="284"/>
      <c r="Y193" s="284"/>
      <c r="Z193" s="284"/>
      <c r="AA193" s="284"/>
      <c r="AB193" s="284"/>
      <c r="AC193" s="284"/>
      <c r="AD193" s="284"/>
      <c r="AE193" s="285" t="s">
        <v>13</v>
      </c>
      <c r="AF193" s="286"/>
      <c r="AG193" s="286"/>
      <c r="AH193" s="287"/>
      <c r="AI193" s="27"/>
      <c r="AJ193" s="285" t="s">
        <v>14</v>
      </c>
      <c r="AK193" s="287"/>
      <c r="AL193" s="288"/>
      <c r="AM193" s="289"/>
      <c r="AN193" s="290"/>
    </row>
    <row r="194" spans="1:40" ht="21" thickBot="1" x14ac:dyDescent="0.35">
      <c r="A194" s="291" t="s">
        <v>15</v>
      </c>
      <c r="B194" s="292"/>
      <c r="C194" s="292"/>
      <c r="D194" s="292"/>
      <c r="E194" s="292"/>
      <c r="F194" s="292"/>
      <c r="G194" s="292"/>
      <c r="H194" s="292"/>
      <c r="I194" s="293"/>
      <c r="J194" s="293"/>
      <c r="K194" s="293"/>
      <c r="L194" s="293"/>
      <c r="M194" s="293"/>
      <c r="N194" s="293"/>
      <c r="O194" s="293"/>
      <c r="P194" s="293"/>
      <c r="Q194" s="293"/>
      <c r="R194" s="293"/>
      <c r="S194" s="293"/>
      <c r="T194" s="293"/>
      <c r="U194" s="293"/>
      <c r="V194" s="293"/>
      <c r="W194" s="293"/>
      <c r="X194" s="293"/>
      <c r="Y194" s="293"/>
      <c r="Z194" s="293"/>
      <c r="AA194" s="293"/>
      <c r="AB194" s="293"/>
      <c r="AC194" s="293"/>
      <c r="AD194" s="293"/>
      <c r="AE194" s="294" t="s">
        <v>13</v>
      </c>
      <c r="AF194" s="295"/>
      <c r="AG194" s="295"/>
      <c r="AH194" s="296"/>
      <c r="AI194" s="63"/>
      <c r="AJ194" s="294" t="s">
        <v>14</v>
      </c>
      <c r="AK194" s="296"/>
      <c r="AL194" s="297"/>
      <c r="AM194" s="298"/>
      <c r="AN194" s="299"/>
    </row>
    <row r="195" spans="1:40" ht="16.2" thickBot="1" x14ac:dyDescent="0.35">
      <c r="A195" s="134"/>
      <c r="AH195" s="2"/>
      <c r="AI195" s="89"/>
      <c r="AJ195" s="89"/>
      <c r="AK195" s="89"/>
      <c r="AL195" s="89"/>
      <c r="AM195" s="11"/>
      <c r="AN195" s="135"/>
    </row>
    <row r="196" spans="1:40" ht="16.2" thickBot="1" x14ac:dyDescent="0.35">
      <c r="A196" s="262" t="s">
        <v>16</v>
      </c>
      <c r="B196" s="263"/>
      <c r="C196" s="263"/>
      <c r="D196" s="263"/>
      <c r="E196" s="263"/>
      <c r="F196" s="263"/>
      <c r="G196" s="263"/>
      <c r="H196" s="264">
        <v>1</v>
      </c>
      <c r="I196" s="264"/>
      <c r="J196" s="264"/>
      <c r="K196" s="264"/>
      <c r="L196" s="264"/>
      <c r="M196" s="264"/>
      <c r="N196" s="264"/>
      <c r="O196" s="264"/>
      <c r="P196" s="264"/>
      <c r="Q196" s="264"/>
      <c r="R196" s="264"/>
      <c r="S196" s="264"/>
      <c r="T196" s="264"/>
      <c r="U196" s="263" t="s">
        <v>157</v>
      </c>
      <c r="V196" s="263"/>
      <c r="W196" s="263"/>
      <c r="X196" s="263"/>
      <c r="Y196" s="263"/>
      <c r="Z196" s="263"/>
      <c r="AA196" s="263"/>
      <c r="AB196" s="263"/>
      <c r="AC196" s="263"/>
      <c r="AD196" s="263"/>
      <c r="AE196" s="265" t="s">
        <v>203</v>
      </c>
      <c r="AF196" s="265"/>
      <c r="AG196" s="265"/>
      <c r="AH196" s="265"/>
      <c r="AI196" s="265"/>
      <c r="AJ196" s="87" t="s">
        <v>17</v>
      </c>
      <c r="AK196" s="18" t="s">
        <v>0</v>
      </c>
      <c r="AL196" s="5" t="s">
        <v>151</v>
      </c>
      <c r="AM196" s="266"/>
      <c r="AN196" s="267"/>
    </row>
    <row r="197" spans="1:40" ht="13.8" x14ac:dyDescent="0.3">
      <c r="A197" s="66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8"/>
      <c r="S197" s="69"/>
      <c r="T197" s="69"/>
      <c r="U197" s="70"/>
      <c r="V197" s="70"/>
      <c r="W197" s="70"/>
      <c r="X197" s="70"/>
      <c r="Y197" s="70"/>
      <c r="Z197" s="70"/>
      <c r="AA197" s="70"/>
      <c r="AB197" s="70"/>
      <c r="AC197" s="70"/>
      <c r="AD197" s="70"/>
      <c r="AE197" s="68"/>
      <c r="AF197" s="68"/>
      <c r="AG197" s="68"/>
      <c r="AH197" s="71"/>
      <c r="AI197" s="268" t="s">
        <v>19</v>
      </c>
      <c r="AJ197" s="270" t="s">
        <v>20</v>
      </c>
      <c r="AK197" s="271"/>
      <c r="AL197" s="271"/>
      <c r="AM197" s="270" t="s">
        <v>21</v>
      </c>
      <c r="AN197" s="273" t="s">
        <v>22</v>
      </c>
    </row>
    <row r="198" spans="1:40" ht="15" thickBot="1" x14ac:dyDescent="0.35">
      <c r="A198" s="72"/>
      <c r="B198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6"/>
      <c r="S198" s="37"/>
      <c r="T198" s="37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73"/>
      <c r="AI198" s="269"/>
      <c r="AJ198" s="86" t="s">
        <v>23</v>
      </c>
      <c r="AK198" s="86" t="s">
        <v>24</v>
      </c>
      <c r="AL198" s="86" t="s">
        <v>25</v>
      </c>
      <c r="AM198" s="272"/>
      <c r="AN198" s="274"/>
    </row>
    <row r="199" spans="1:40" ht="15.6" x14ac:dyDescent="0.3">
      <c r="A199" s="72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6"/>
      <c r="S199" s="37"/>
      <c r="T199" s="37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73"/>
      <c r="AI199" s="191"/>
      <c r="AJ199" s="192"/>
      <c r="AK199" s="192"/>
      <c r="AL199" s="192"/>
      <c r="AM199" s="192"/>
      <c r="AN199" s="193"/>
    </row>
    <row r="200" spans="1:40" ht="15" x14ac:dyDescent="0.3">
      <c r="A200" s="72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6"/>
      <c r="S200" s="37"/>
      <c r="T200" s="37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73"/>
      <c r="AI200" s="198" t="s">
        <v>204</v>
      </c>
      <c r="AJ200" s="192">
        <v>1</v>
      </c>
      <c r="AK200" s="192"/>
      <c r="AL200" s="192">
        <v>1.5</v>
      </c>
      <c r="AM200" s="192">
        <v>24</v>
      </c>
      <c r="AN200" s="195">
        <f>AJ200*AL200*AM200</f>
        <v>36</v>
      </c>
    </row>
    <row r="201" spans="1:40" ht="15" x14ac:dyDescent="0.3">
      <c r="A201" s="72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6"/>
      <c r="S201" s="144"/>
      <c r="T201" s="145"/>
      <c r="U201" s="146"/>
      <c r="V201" s="146"/>
      <c r="W201" s="146"/>
      <c r="X201" s="146"/>
      <c r="Y201" s="146"/>
      <c r="Z201" s="146"/>
      <c r="AA201" s="147"/>
      <c r="AB201" s="36"/>
      <c r="AC201" s="36"/>
      <c r="AD201" s="36"/>
      <c r="AE201" s="36"/>
      <c r="AF201" s="36"/>
      <c r="AG201" s="36"/>
      <c r="AH201" s="73"/>
      <c r="AI201" s="194"/>
      <c r="AJ201" s="192"/>
      <c r="AK201" s="192"/>
      <c r="AL201" s="192"/>
      <c r="AM201" s="192"/>
      <c r="AN201" s="195"/>
    </row>
    <row r="202" spans="1:40" ht="15" x14ac:dyDescent="0.3">
      <c r="A202" s="72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6"/>
      <c r="S202" s="246"/>
      <c r="T202" s="247"/>
      <c r="U202" s="247"/>
      <c r="V202" s="247"/>
      <c r="W202" s="247"/>
      <c r="X202" s="247"/>
      <c r="Y202" s="247"/>
      <c r="Z202" s="247"/>
      <c r="AA202" s="248"/>
      <c r="AB202" s="36"/>
      <c r="AC202" s="36"/>
      <c r="AD202" s="36"/>
      <c r="AE202" s="36"/>
      <c r="AF202" s="36"/>
      <c r="AG202" s="36"/>
      <c r="AH202" s="73"/>
      <c r="AI202" s="194"/>
      <c r="AJ202" s="196"/>
      <c r="AK202" s="192"/>
      <c r="AL202" s="192"/>
      <c r="AM202" s="192"/>
      <c r="AN202" s="195"/>
    </row>
    <row r="203" spans="1:40" ht="15" x14ac:dyDescent="0.3">
      <c r="A203" s="72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6"/>
      <c r="S203" s="140"/>
      <c r="T203" s="141"/>
      <c r="U203" s="141"/>
      <c r="V203" s="141"/>
      <c r="W203" s="141"/>
      <c r="X203" s="141"/>
      <c r="Y203" s="141"/>
      <c r="Z203" s="141"/>
      <c r="AA203" s="142"/>
      <c r="AB203" s="36"/>
      <c r="AC203" s="36"/>
      <c r="AD203" s="36"/>
      <c r="AE203" s="36"/>
      <c r="AF203" s="36"/>
      <c r="AG203" s="36"/>
      <c r="AH203" s="73"/>
      <c r="AI203" s="194"/>
      <c r="AJ203" s="196"/>
      <c r="AK203" s="192"/>
      <c r="AL203" s="192"/>
      <c r="AM203" s="192"/>
      <c r="AN203" s="195"/>
    </row>
    <row r="204" spans="1:40" ht="15" x14ac:dyDescent="0.3">
      <c r="A204" s="72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6"/>
      <c r="S204" s="140"/>
      <c r="T204" s="141"/>
      <c r="U204" s="141"/>
      <c r="V204" s="141"/>
      <c r="W204" s="141"/>
      <c r="X204" s="141"/>
      <c r="Y204" s="141"/>
      <c r="Z204" s="141"/>
      <c r="AA204" s="142"/>
      <c r="AB204" s="36"/>
      <c r="AC204" s="36"/>
      <c r="AD204" s="36"/>
      <c r="AE204" s="36"/>
      <c r="AF204" s="36"/>
      <c r="AG204" s="36"/>
      <c r="AH204" s="73"/>
      <c r="AI204" s="51"/>
      <c r="AJ204" s="64"/>
      <c r="AK204" s="64"/>
      <c r="AL204" s="64"/>
      <c r="AM204" s="65"/>
      <c r="AN204" s="84"/>
    </row>
    <row r="205" spans="1:40" ht="15" x14ac:dyDescent="0.3">
      <c r="A205" s="72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6"/>
      <c r="S205" s="37"/>
      <c r="T205" s="37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73"/>
      <c r="AI205" s="51"/>
      <c r="AJ205" s="64"/>
      <c r="AK205" s="64"/>
      <c r="AL205" s="64"/>
      <c r="AM205" s="65"/>
      <c r="AN205" s="84"/>
    </row>
    <row r="206" spans="1:40" ht="15" x14ac:dyDescent="0.3">
      <c r="A206" s="72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6"/>
      <c r="S206" s="37"/>
      <c r="T206" s="37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73"/>
      <c r="AI206" s="51"/>
      <c r="AJ206" s="64"/>
      <c r="AK206" s="64"/>
      <c r="AL206" s="64"/>
      <c r="AM206" s="65"/>
      <c r="AN206" s="84"/>
    </row>
    <row r="207" spans="1:40" ht="15" x14ac:dyDescent="0.3">
      <c r="A207" s="72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6"/>
      <c r="S207" s="37"/>
      <c r="T207" s="37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73"/>
      <c r="AI207" s="51"/>
      <c r="AJ207" s="64"/>
      <c r="AK207" s="64"/>
      <c r="AL207" s="64"/>
      <c r="AM207" s="65"/>
      <c r="AN207" s="84"/>
    </row>
    <row r="208" spans="1:40" ht="15" x14ac:dyDescent="0.3">
      <c r="A208" s="72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6"/>
      <c r="S208" s="37"/>
      <c r="T208" s="37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73"/>
      <c r="AI208" s="51"/>
      <c r="AJ208" s="64"/>
      <c r="AK208" s="64"/>
      <c r="AL208" s="64"/>
      <c r="AM208" s="65"/>
      <c r="AN208" s="85"/>
    </row>
    <row r="209" spans="1:40" ht="15" x14ac:dyDescent="0.3">
      <c r="A209" s="72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6"/>
      <c r="S209" s="37"/>
      <c r="T209" s="37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73"/>
      <c r="AI209" s="51"/>
      <c r="AJ209" s="64"/>
      <c r="AK209" s="64"/>
      <c r="AL209" s="64"/>
      <c r="AM209" s="65"/>
      <c r="AN209" s="84"/>
    </row>
    <row r="210" spans="1:40" ht="15" x14ac:dyDescent="0.3">
      <c r="A210" s="72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6"/>
      <c r="S210" s="37"/>
      <c r="T210" s="37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73"/>
      <c r="AI210" s="51"/>
      <c r="AJ210" s="64"/>
      <c r="AK210" s="64"/>
      <c r="AL210" s="64"/>
      <c r="AM210" s="65"/>
      <c r="AN210" s="84"/>
    </row>
    <row r="211" spans="1:40" ht="15.6" x14ac:dyDescent="0.3">
      <c r="A211" s="72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6"/>
      <c r="S211" s="37"/>
      <c r="T211" s="37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73"/>
      <c r="AI211" s="50"/>
      <c r="AJ211" s="64"/>
      <c r="AK211" s="64"/>
      <c r="AL211" s="64"/>
      <c r="AM211" s="65"/>
      <c r="AN211" s="85"/>
    </row>
    <row r="212" spans="1:40" ht="15" x14ac:dyDescent="0.3">
      <c r="A212" s="72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6"/>
      <c r="S212" s="37"/>
      <c r="T212" s="37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73"/>
      <c r="AI212" s="51"/>
      <c r="AJ212" s="64"/>
      <c r="AK212" s="64"/>
      <c r="AL212" s="64"/>
      <c r="AM212" s="65"/>
      <c r="AN212" s="84"/>
    </row>
    <row r="213" spans="1:40" ht="15" x14ac:dyDescent="0.3">
      <c r="A213" s="72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6"/>
      <c r="S213" s="37"/>
      <c r="T213" s="37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73"/>
      <c r="AI213" s="51"/>
      <c r="AJ213" s="64"/>
      <c r="AK213" s="64"/>
      <c r="AL213" s="64"/>
      <c r="AM213" s="65"/>
      <c r="AN213" s="84"/>
    </row>
    <row r="214" spans="1:40" ht="15.6" x14ac:dyDescent="0.3">
      <c r="A214" s="72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6"/>
      <c r="S214" s="37"/>
      <c r="T214" s="37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73"/>
      <c r="AI214" s="48"/>
      <c r="AJ214" s="32"/>
      <c r="AK214" s="32"/>
      <c r="AL214" s="32"/>
      <c r="AM214" s="33"/>
      <c r="AN214" s="123"/>
    </row>
    <row r="215" spans="1:40" ht="15" x14ac:dyDescent="0.3">
      <c r="A215" s="72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6"/>
      <c r="S215" s="37"/>
      <c r="T215" s="37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73"/>
      <c r="AI215" s="51"/>
      <c r="AJ215" s="64"/>
      <c r="AK215" s="64"/>
      <c r="AL215" s="64"/>
      <c r="AM215" s="65"/>
      <c r="AN215" s="123"/>
    </row>
    <row r="216" spans="1:40" ht="15.6" x14ac:dyDescent="0.3">
      <c r="A216" s="74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36"/>
      <c r="AF216" s="42"/>
      <c r="AG216" s="36"/>
      <c r="AH216" s="75"/>
      <c r="AI216" s="48"/>
      <c r="AJ216" s="32"/>
      <c r="AK216" s="32"/>
      <c r="AL216" s="32"/>
      <c r="AM216" s="33"/>
      <c r="AN216" s="123"/>
    </row>
    <row r="217" spans="1:40" ht="15" x14ac:dyDescent="0.3">
      <c r="A217" s="74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36"/>
      <c r="AF217" s="42"/>
      <c r="AG217" s="36"/>
      <c r="AH217" s="75"/>
      <c r="AI217" s="51"/>
      <c r="AJ217" s="64"/>
      <c r="AK217" s="64"/>
      <c r="AL217" s="64"/>
      <c r="AM217" s="65"/>
      <c r="AN217" s="123"/>
    </row>
    <row r="218" spans="1:40" ht="15.6" x14ac:dyDescent="0.3">
      <c r="A218" s="74"/>
      <c r="B218" s="36"/>
      <c r="C218" s="36"/>
      <c r="D218" s="36"/>
      <c r="E218" s="36"/>
      <c r="F218" s="36"/>
      <c r="G218" s="36"/>
      <c r="H218" s="38"/>
      <c r="I218" s="36"/>
      <c r="J218" s="36"/>
      <c r="K218" s="36"/>
      <c r="L218" s="36"/>
      <c r="M218" s="36"/>
      <c r="N218" s="38"/>
      <c r="O218" s="38"/>
      <c r="P218" s="38"/>
      <c r="Q218" s="38"/>
      <c r="R218" s="38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38"/>
      <c r="AF218" s="43"/>
      <c r="AG218" s="38"/>
      <c r="AH218" s="75"/>
      <c r="AI218" s="48"/>
      <c r="AJ218" s="32"/>
      <c r="AK218" s="32"/>
      <c r="AL218" s="32"/>
      <c r="AM218" s="33"/>
      <c r="AN218" s="123"/>
    </row>
    <row r="219" spans="1:40" ht="15" x14ac:dyDescent="0.3">
      <c r="A219" s="74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36"/>
      <c r="AF219" s="42"/>
      <c r="AG219" s="36"/>
      <c r="AH219" s="75"/>
      <c r="AI219" s="51"/>
      <c r="AJ219" s="64"/>
      <c r="AK219" s="64"/>
      <c r="AL219" s="64"/>
      <c r="AM219" s="65"/>
      <c r="AN219" s="123"/>
    </row>
    <row r="220" spans="1:40" ht="17.399999999999999" x14ac:dyDescent="0.3">
      <c r="A220" s="74"/>
      <c r="B220" s="44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36"/>
      <c r="AF220" s="42"/>
      <c r="AG220" s="36"/>
      <c r="AH220" s="75"/>
      <c r="AI220" s="51"/>
      <c r="AJ220" s="64"/>
      <c r="AK220" s="64"/>
      <c r="AL220" s="64"/>
      <c r="AM220" s="65"/>
      <c r="AN220" s="123"/>
    </row>
    <row r="221" spans="1:40" ht="15" x14ac:dyDescent="0.3">
      <c r="A221" s="74"/>
      <c r="B221" s="60"/>
      <c r="C221" s="60"/>
      <c r="D221" s="60"/>
      <c r="E221" s="60"/>
      <c r="F221" s="61"/>
      <c r="G221" s="61"/>
      <c r="H221" s="61"/>
      <c r="I221" s="61"/>
      <c r="J221" s="60"/>
      <c r="K221" s="60"/>
      <c r="L221" s="60"/>
      <c r="M221" s="61"/>
      <c r="N221" s="61"/>
      <c r="O221" s="61"/>
      <c r="P221" s="61"/>
      <c r="Q221" s="61"/>
      <c r="R221" s="61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1"/>
      <c r="AF221" s="60"/>
      <c r="AG221" s="60"/>
      <c r="AH221" s="75"/>
      <c r="AI221" s="51"/>
      <c r="AJ221" s="34"/>
      <c r="AK221" s="34"/>
      <c r="AL221" s="34"/>
      <c r="AM221" s="34"/>
      <c r="AN221" s="49"/>
    </row>
    <row r="222" spans="1:40" ht="15.6" x14ac:dyDescent="0.3">
      <c r="A222" s="7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36"/>
      <c r="AF222" s="42"/>
      <c r="AG222" s="36"/>
      <c r="AH222" s="77"/>
      <c r="AI222" s="50"/>
      <c r="AJ222" s="29"/>
      <c r="AK222" s="29"/>
      <c r="AL222" s="30"/>
      <c r="AM222" s="31"/>
      <c r="AN222" s="49"/>
    </row>
    <row r="223" spans="1:40" ht="15" x14ac:dyDescent="0.3">
      <c r="A223" s="74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75"/>
      <c r="AI223" s="51"/>
      <c r="AJ223" s="34"/>
      <c r="AK223" s="34"/>
      <c r="AL223" s="34"/>
      <c r="AM223" s="34"/>
      <c r="AN223" s="49"/>
    </row>
    <row r="224" spans="1:40" ht="16.2" thickBot="1" x14ac:dyDescent="0.35">
      <c r="A224" s="78"/>
      <c r="B224" s="79"/>
      <c r="C224" s="79"/>
      <c r="D224" s="79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  <c r="AA224" s="79"/>
      <c r="AB224" s="79"/>
      <c r="AC224" s="79"/>
      <c r="AD224" s="79"/>
      <c r="AE224" s="79"/>
      <c r="AF224" s="79"/>
      <c r="AG224" s="79"/>
      <c r="AH224" s="80"/>
      <c r="AI224" s="249" t="s">
        <v>26</v>
      </c>
      <c r="AJ224" s="250"/>
      <c r="AK224" s="250"/>
      <c r="AL224" s="250"/>
      <c r="AM224" s="250"/>
      <c r="AN224" s="52">
        <f>AN200</f>
        <v>36</v>
      </c>
    </row>
    <row r="225" spans="1:40" ht="15.6" thickBot="1" x14ac:dyDescent="0.35">
      <c r="A225" s="251"/>
      <c r="B225" s="252"/>
      <c r="C225" s="252"/>
      <c r="D225" s="252"/>
      <c r="E225" s="252"/>
      <c r="F225" s="252"/>
      <c r="G225" s="252"/>
      <c r="H225" s="252"/>
      <c r="I225" s="252"/>
      <c r="J225" s="252"/>
      <c r="K225" s="252"/>
      <c r="L225" s="252"/>
      <c r="M225" s="252"/>
      <c r="N225" s="252"/>
      <c r="O225" s="252"/>
      <c r="P225" s="252"/>
      <c r="Q225" s="252"/>
      <c r="R225" s="252"/>
      <c r="S225" s="252"/>
      <c r="T225" s="252"/>
      <c r="U225" s="252"/>
      <c r="V225" s="252"/>
      <c r="W225" s="252"/>
      <c r="X225" s="252"/>
      <c r="Y225" s="252"/>
      <c r="Z225" s="252"/>
      <c r="AA225" s="252"/>
      <c r="AB225" s="252"/>
      <c r="AC225" s="252"/>
      <c r="AD225" s="252"/>
      <c r="AE225" s="252"/>
      <c r="AF225" s="252"/>
      <c r="AG225" s="252"/>
      <c r="AH225" s="253"/>
      <c r="AI225" s="254" t="s">
        <v>27</v>
      </c>
      <c r="AJ225" s="255"/>
      <c r="AK225" s="255"/>
      <c r="AL225" s="255"/>
      <c r="AM225" s="255"/>
      <c r="AN225" s="52"/>
    </row>
    <row r="226" spans="1:40" ht="18" thickBot="1" x14ac:dyDescent="0.35">
      <c r="A226" s="54"/>
      <c r="B226" s="256"/>
      <c r="C226" s="256"/>
      <c r="D226" s="256"/>
      <c r="E226" s="256"/>
      <c r="F226" s="256"/>
      <c r="G226" s="256"/>
      <c r="H226" s="256"/>
      <c r="I226" s="256"/>
      <c r="J226" s="256"/>
      <c r="K226" s="256"/>
      <c r="L226" s="256"/>
      <c r="M226" s="256"/>
      <c r="N226" s="256"/>
      <c r="O226" s="256"/>
      <c r="P226" s="256"/>
      <c r="Q226" s="256"/>
      <c r="R226" s="58"/>
      <c r="S226" s="57"/>
      <c r="T226" s="55"/>
      <c r="U226" s="55"/>
      <c r="V226" s="55"/>
      <c r="W226" s="55"/>
      <c r="X226" s="55"/>
      <c r="Y226" s="55"/>
      <c r="Z226" s="55"/>
      <c r="AA226" s="55"/>
      <c r="AB226" s="55"/>
      <c r="AC226" s="55"/>
      <c r="AD226" s="55"/>
      <c r="AE226" s="55"/>
      <c r="AF226" s="55"/>
      <c r="AG226" s="55"/>
      <c r="AH226" s="56"/>
      <c r="AI226" s="258" t="s">
        <v>28</v>
      </c>
      <c r="AJ226" s="259"/>
      <c r="AK226" s="259"/>
      <c r="AL226" s="259"/>
      <c r="AM226" s="259"/>
      <c r="AN226" s="53">
        <f>AN224</f>
        <v>36</v>
      </c>
    </row>
    <row r="227" spans="1:40" ht="13.8" thickBot="1" x14ac:dyDescent="0.35">
      <c r="A227" s="13"/>
      <c r="B227" s="257"/>
      <c r="C227" s="257"/>
      <c r="D227" s="257"/>
      <c r="E227" s="257"/>
      <c r="F227" s="257"/>
      <c r="G227" s="257"/>
      <c r="H227" s="257"/>
      <c r="I227" s="257"/>
      <c r="J227" s="257"/>
      <c r="K227" s="257"/>
      <c r="L227" s="257"/>
      <c r="M227" s="257"/>
      <c r="N227" s="257"/>
      <c r="O227" s="257"/>
      <c r="P227" s="257"/>
      <c r="Q227" s="257"/>
      <c r="R227" s="59"/>
      <c r="T227" s="7" t="s">
        <v>30</v>
      </c>
      <c r="U227" s="8"/>
      <c r="AH227" s="24"/>
      <c r="AI227" s="21" t="s">
        <v>136</v>
      </c>
      <c r="AJ227" s="47"/>
      <c r="AK227" s="22"/>
      <c r="AL227" s="22"/>
      <c r="AM227" s="22"/>
      <c r="AN227" s="10"/>
    </row>
    <row r="228" spans="1:40" ht="13.8" thickBot="1" x14ac:dyDescent="0.35">
      <c r="A228" s="23"/>
      <c r="B228" s="2" t="s">
        <v>31</v>
      </c>
      <c r="E228" s="260" t="s">
        <v>163</v>
      </c>
      <c r="F228" s="260"/>
      <c r="G228" s="260"/>
      <c r="H228" s="260"/>
      <c r="I228" s="260"/>
      <c r="J228" s="260"/>
      <c r="K228" s="260"/>
      <c r="L228" s="260"/>
      <c r="M228" s="260"/>
      <c r="N228" s="260"/>
      <c r="O228" s="260"/>
      <c r="P228" s="260"/>
      <c r="Q228" s="260"/>
      <c r="T228" s="2" t="s">
        <v>31</v>
      </c>
      <c r="W228" s="261"/>
      <c r="X228" s="261"/>
      <c r="Y228" s="261"/>
      <c r="Z228" s="261"/>
      <c r="AA228" s="261"/>
      <c r="AB228" s="261"/>
      <c r="AC228" s="261"/>
      <c r="AD228" s="261"/>
      <c r="AE228" s="261"/>
      <c r="AF228" s="261"/>
      <c r="AG228" s="261"/>
      <c r="AH228" s="24"/>
      <c r="AI228" s="2" t="s">
        <v>31</v>
      </c>
      <c r="AJ228" s="245"/>
      <c r="AK228" s="245"/>
      <c r="AL228" s="245"/>
      <c r="AM228" s="245"/>
      <c r="AN228" s="10"/>
    </row>
    <row r="229" spans="1:40" ht="13.8" thickBot="1" x14ac:dyDescent="0.35">
      <c r="A229" s="23"/>
      <c r="B229" s="11" t="s">
        <v>32</v>
      </c>
      <c r="F229" s="244" t="s">
        <v>164</v>
      </c>
      <c r="G229" s="244"/>
      <c r="H229" s="244"/>
      <c r="I229" s="244"/>
      <c r="J229" s="244"/>
      <c r="K229" s="244"/>
      <c r="L229" s="244"/>
      <c r="M229" s="244"/>
      <c r="N229" s="244"/>
      <c r="O229" s="244"/>
      <c r="P229" s="244"/>
      <c r="Q229" s="244"/>
      <c r="T229" s="11" t="s">
        <v>32</v>
      </c>
      <c r="X229" s="245"/>
      <c r="Y229" s="245"/>
      <c r="Z229" s="245"/>
      <c r="AA229" s="245"/>
      <c r="AB229" s="245"/>
      <c r="AC229" s="245"/>
      <c r="AD229" s="245"/>
      <c r="AE229" s="245"/>
      <c r="AF229" s="245"/>
      <c r="AG229" s="245"/>
      <c r="AH229" s="24"/>
      <c r="AI229" s="11" t="s">
        <v>32</v>
      </c>
      <c r="AJ229" s="245"/>
      <c r="AK229" s="245"/>
      <c r="AL229" s="245"/>
      <c r="AM229" s="245"/>
      <c r="AN229" s="10"/>
    </row>
    <row r="230" spans="1:40" ht="13.8" thickBot="1" x14ac:dyDescent="0.35">
      <c r="A230" s="25" t="s">
        <v>33</v>
      </c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26"/>
      <c r="AI230" s="15"/>
      <c r="AJ230" s="14"/>
      <c r="AK230" s="15"/>
      <c r="AL230" s="15"/>
      <c r="AM230" s="15"/>
      <c r="AN230" s="16"/>
    </row>
    <row r="231" spans="1:40" ht="13.8" thickBot="1" x14ac:dyDescent="0.35"/>
    <row r="232" spans="1:40" x14ac:dyDescent="0.3">
      <c r="A232" s="300"/>
      <c r="B232" s="301"/>
      <c r="C232" s="301"/>
      <c r="D232" s="301"/>
      <c r="E232" s="301"/>
      <c r="F232" s="301"/>
      <c r="G232" s="301"/>
      <c r="H232" s="302"/>
      <c r="I232" s="306" t="s">
        <v>4</v>
      </c>
      <c r="J232" s="307"/>
      <c r="K232" s="307"/>
      <c r="L232" s="307"/>
      <c r="M232" s="307"/>
      <c r="N232" s="307"/>
      <c r="O232" s="307"/>
      <c r="P232" s="307"/>
      <c r="Q232" s="307"/>
      <c r="R232" s="307"/>
      <c r="S232" s="307"/>
      <c r="T232" s="307"/>
      <c r="U232" s="307"/>
      <c r="V232" s="307"/>
      <c r="W232" s="307"/>
      <c r="X232" s="307"/>
      <c r="Y232" s="307"/>
      <c r="Z232" s="307"/>
      <c r="AA232" s="307"/>
      <c r="AB232" s="307"/>
      <c r="AC232" s="307"/>
      <c r="AD232" s="307"/>
      <c r="AE232" s="307"/>
      <c r="AF232" s="307"/>
      <c r="AG232" s="307"/>
      <c r="AH232" s="307"/>
      <c r="AI232" s="307"/>
      <c r="AJ232" s="307"/>
      <c r="AK232" s="308"/>
      <c r="AL232" s="312"/>
      <c r="AM232" s="313"/>
      <c r="AN232" s="314"/>
    </row>
    <row r="233" spans="1:40" ht="85.2" customHeight="1" thickBot="1" x14ac:dyDescent="0.35">
      <c r="A233" s="303"/>
      <c r="B233" s="304"/>
      <c r="C233" s="304"/>
      <c r="D233" s="304"/>
      <c r="E233" s="304"/>
      <c r="F233" s="304"/>
      <c r="G233" s="304"/>
      <c r="H233" s="305"/>
      <c r="I233" s="309"/>
      <c r="J233" s="310"/>
      <c r="K233" s="310"/>
      <c r="L233" s="310"/>
      <c r="M233" s="310"/>
      <c r="N233" s="310"/>
      <c r="O233" s="310"/>
      <c r="P233" s="310"/>
      <c r="Q233" s="310"/>
      <c r="R233" s="310"/>
      <c r="S233" s="310"/>
      <c r="T233" s="310"/>
      <c r="U233" s="310"/>
      <c r="V233" s="310"/>
      <c r="W233" s="310"/>
      <c r="X233" s="310"/>
      <c r="Y233" s="310"/>
      <c r="Z233" s="310"/>
      <c r="AA233" s="310"/>
      <c r="AB233" s="310"/>
      <c r="AC233" s="310"/>
      <c r="AD233" s="310"/>
      <c r="AE233" s="310"/>
      <c r="AF233" s="310"/>
      <c r="AG233" s="310"/>
      <c r="AH233" s="310"/>
      <c r="AI233" s="310"/>
      <c r="AJ233" s="310"/>
      <c r="AK233" s="311"/>
      <c r="AL233" s="315"/>
      <c r="AM233" s="316"/>
      <c r="AN233" s="317"/>
    </row>
    <row r="234" spans="1:40" ht="21.6" thickBot="1" x14ac:dyDescent="0.35">
      <c r="A234" s="13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18"/>
      <c r="AN234" s="319"/>
    </row>
    <row r="235" spans="1:40" ht="21" thickBot="1" x14ac:dyDescent="0.35">
      <c r="A235" s="262" t="s">
        <v>5</v>
      </c>
      <c r="B235" s="263"/>
      <c r="C235" s="263"/>
      <c r="D235" s="263"/>
      <c r="E235" s="263"/>
      <c r="F235" s="263" t="s">
        <v>6</v>
      </c>
      <c r="G235" s="263"/>
      <c r="H235" s="264">
        <v>29</v>
      </c>
      <c r="I235" s="264"/>
      <c r="J235" s="263" t="s">
        <v>7</v>
      </c>
      <c r="K235" s="263"/>
      <c r="L235" s="264">
        <v>5</v>
      </c>
      <c r="M235" s="264"/>
      <c r="N235" s="263" t="s">
        <v>8</v>
      </c>
      <c r="O235" s="263"/>
      <c r="P235" s="264">
        <v>25</v>
      </c>
      <c r="Q235" s="320"/>
      <c r="R235" s="3"/>
      <c r="S235" s="3"/>
      <c r="T235" s="3"/>
      <c r="U235" s="262" t="s">
        <v>9</v>
      </c>
      <c r="V235" s="263"/>
      <c r="W235" s="263"/>
      <c r="X235" s="263"/>
      <c r="Y235" s="263"/>
      <c r="Z235" s="321"/>
      <c r="AA235" s="321"/>
      <c r="AB235" s="321"/>
      <c r="AC235" s="321"/>
      <c r="AD235" s="322"/>
      <c r="AE235" s="3"/>
      <c r="AF235" s="3"/>
      <c r="AG235" s="262" t="s">
        <v>10</v>
      </c>
      <c r="AH235" s="263"/>
      <c r="AI235" s="263"/>
      <c r="AJ235" s="323"/>
      <c r="AK235" s="323"/>
      <c r="AL235" s="323"/>
      <c r="AM235" s="323"/>
      <c r="AN235" s="324"/>
    </row>
    <row r="236" spans="1:40" ht="20.399999999999999" x14ac:dyDescent="0.3">
      <c r="A236" s="132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275"/>
      <c r="AN236" s="276"/>
    </row>
    <row r="237" spans="1:40" ht="21" thickBot="1" x14ac:dyDescent="0.35">
      <c r="A237" s="132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88"/>
      <c r="AN237" s="133"/>
    </row>
    <row r="238" spans="1:40" ht="13.8" customHeight="1" x14ac:dyDescent="0.3">
      <c r="A238" s="277" t="s">
        <v>150</v>
      </c>
      <c r="B238" s="278"/>
      <c r="C238" s="278"/>
      <c r="D238" s="278"/>
      <c r="E238" s="278"/>
      <c r="F238" s="278"/>
      <c r="G238" s="278"/>
      <c r="H238" s="278"/>
      <c r="I238" s="279" t="s">
        <v>399</v>
      </c>
      <c r="J238" s="280"/>
      <c r="K238" s="280"/>
      <c r="L238" s="280"/>
      <c r="M238" s="280"/>
      <c r="N238" s="280"/>
      <c r="O238" s="280"/>
      <c r="P238" s="280"/>
      <c r="Q238" s="280"/>
      <c r="R238" s="280"/>
      <c r="S238" s="280"/>
      <c r="T238" s="280"/>
      <c r="U238" s="280"/>
      <c r="V238" s="280"/>
      <c r="W238" s="280"/>
      <c r="X238" s="280"/>
      <c r="Y238" s="280"/>
      <c r="Z238" s="280"/>
      <c r="AA238" s="280"/>
      <c r="AB238" s="280"/>
      <c r="AC238" s="280"/>
      <c r="AD238" s="280"/>
      <c r="AE238" s="280"/>
      <c r="AF238" s="280"/>
      <c r="AG238" s="280"/>
      <c r="AH238" s="280"/>
      <c r="AI238" s="280"/>
      <c r="AJ238" s="280"/>
      <c r="AK238" s="280"/>
      <c r="AL238" s="280"/>
      <c r="AM238" s="280"/>
      <c r="AN238" s="281"/>
    </row>
    <row r="239" spans="1:40" ht="20.399999999999999" x14ac:dyDescent="0.3">
      <c r="A239" s="282" t="s">
        <v>12</v>
      </c>
      <c r="B239" s="283"/>
      <c r="C239" s="283"/>
      <c r="D239" s="283"/>
      <c r="E239" s="283"/>
      <c r="F239" s="283"/>
      <c r="G239" s="283"/>
      <c r="H239" s="283"/>
      <c r="I239" s="284"/>
      <c r="J239" s="284"/>
      <c r="K239" s="284"/>
      <c r="L239" s="284"/>
      <c r="M239" s="284"/>
      <c r="N239" s="284"/>
      <c r="O239" s="284"/>
      <c r="P239" s="284"/>
      <c r="Q239" s="284"/>
      <c r="R239" s="284"/>
      <c r="S239" s="284"/>
      <c r="T239" s="284"/>
      <c r="U239" s="284"/>
      <c r="V239" s="284"/>
      <c r="W239" s="284"/>
      <c r="X239" s="284"/>
      <c r="Y239" s="284"/>
      <c r="Z239" s="284"/>
      <c r="AA239" s="284"/>
      <c r="AB239" s="284"/>
      <c r="AC239" s="284"/>
      <c r="AD239" s="284"/>
      <c r="AE239" s="285" t="s">
        <v>13</v>
      </c>
      <c r="AF239" s="286"/>
      <c r="AG239" s="286"/>
      <c r="AH239" s="287"/>
      <c r="AI239" s="27"/>
      <c r="AJ239" s="285" t="s">
        <v>14</v>
      </c>
      <c r="AK239" s="287"/>
      <c r="AL239" s="288"/>
      <c r="AM239" s="289"/>
      <c r="AN239" s="290"/>
    </row>
    <row r="240" spans="1:40" ht="21" thickBot="1" x14ac:dyDescent="0.35">
      <c r="A240" s="291" t="s">
        <v>15</v>
      </c>
      <c r="B240" s="292"/>
      <c r="C240" s="292"/>
      <c r="D240" s="292"/>
      <c r="E240" s="292"/>
      <c r="F240" s="292"/>
      <c r="G240" s="292"/>
      <c r="H240" s="292"/>
      <c r="I240" s="293"/>
      <c r="J240" s="293"/>
      <c r="K240" s="293"/>
      <c r="L240" s="293"/>
      <c r="M240" s="293"/>
      <c r="N240" s="293"/>
      <c r="O240" s="293"/>
      <c r="P240" s="293"/>
      <c r="Q240" s="293"/>
      <c r="R240" s="293"/>
      <c r="S240" s="293"/>
      <c r="T240" s="293"/>
      <c r="U240" s="293"/>
      <c r="V240" s="293"/>
      <c r="W240" s="293"/>
      <c r="X240" s="293"/>
      <c r="Y240" s="293"/>
      <c r="Z240" s="293"/>
      <c r="AA240" s="293"/>
      <c r="AB240" s="293"/>
      <c r="AC240" s="293"/>
      <c r="AD240" s="293"/>
      <c r="AE240" s="294" t="s">
        <v>13</v>
      </c>
      <c r="AF240" s="295"/>
      <c r="AG240" s="295"/>
      <c r="AH240" s="296"/>
      <c r="AI240" s="63"/>
      <c r="AJ240" s="294" t="s">
        <v>14</v>
      </c>
      <c r="AK240" s="296"/>
      <c r="AL240" s="297"/>
      <c r="AM240" s="298"/>
      <c r="AN240" s="299"/>
    </row>
    <row r="241" spans="1:40" ht="16.2" thickBot="1" x14ac:dyDescent="0.35">
      <c r="A241" s="134"/>
      <c r="AH241" s="2"/>
      <c r="AI241" s="89"/>
      <c r="AJ241" s="89"/>
      <c r="AK241" s="89"/>
      <c r="AL241" s="89"/>
      <c r="AM241" s="11"/>
      <c r="AN241" s="135"/>
    </row>
    <row r="242" spans="1:40" ht="16.2" thickBot="1" x14ac:dyDescent="0.35">
      <c r="A242" s="262" t="s">
        <v>16</v>
      </c>
      <c r="B242" s="263"/>
      <c r="C242" s="263"/>
      <c r="D242" s="263"/>
      <c r="E242" s="263"/>
      <c r="F242" s="263"/>
      <c r="G242" s="263"/>
      <c r="H242" s="264">
        <v>1</v>
      </c>
      <c r="I242" s="264"/>
      <c r="J242" s="264"/>
      <c r="K242" s="264"/>
      <c r="L242" s="264"/>
      <c r="M242" s="264"/>
      <c r="N242" s="264"/>
      <c r="O242" s="264"/>
      <c r="P242" s="264"/>
      <c r="Q242" s="264"/>
      <c r="R242" s="264"/>
      <c r="S242" s="264"/>
      <c r="T242" s="264"/>
      <c r="U242" s="263" t="s">
        <v>158</v>
      </c>
      <c r="V242" s="263"/>
      <c r="W242" s="263"/>
      <c r="X242" s="263"/>
      <c r="Y242" s="263"/>
      <c r="Z242" s="263"/>
      <c r="AA242" s="263"/>
      <c r="AB242" s="263"/>
      <c r="AC242" s="263"/>
      <c r="AD242" s="263"/>
      <c r="AE242" s="265" t="s">
        <v>205</v>
      </c>
      <c r="AF242" s="265"/>
      <c r="AG242" s="265"/>
      <c r="AH242" s="265"/>
      <c r="AI242" s="265"/>
      <c r="AJ242" s="87" t="s">
        <v>17</v>
      </c>
      <c r="AK242" s="18" t="s">
        <v>206</v>
      </c>
      <c r="AL242" s="5" t="s">
        <v>151</v>
      </c>
      <c r="AM242" s="266"/>
      <c r="AN242" s="267"/>
    </row>
    <row r="243" spans="1:40" ht="13.8" x14ac:dyDescent="0.3">
      <c r="A243" s="66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8"/>
      <c r="S243" s="69"/>
      <c r="T243" s="69"/>
      <c r="U243" s="70"/>
      <c r="V243" s="70"/>
      <c r="W243" s="70"/>
      <c r="X243" s="70"/>
      <c r="Y243" s="70"/>
      <c r="Z243" s="70"/>
      <c r="AA243" s="70"/>
      <c r="AB243" s="70"/>
      <c r="AC243" s="70"/>
      <c r="AD243" s="70"/>
      <c r="AE243" s="68"/>
      <c r="AF243" s="68"/>
      <c r="AG243" s="68"/>
      <c r="AH243" s="71"/>
      <c r="AI243" s="268" t="s">
        <v>19</v>
      </c>
      <c r="AJ243" s="270" t="s">
        <v>20</v>
      </c>
      <c r="AK243" s="271"/>
      <c r="AL243" s="271"/>
      <c r="AM243" s="270" t="s">
        <v>21</v>
      </c>
      <c r="AN243" s="273" t="s">
        <v>22</v>
      </c>
    </row>
    <row r="244" spans="1:40" ht="15" thickBot="1" x14ac:dyDescent="0.35">
      <c r="A244" s="72"/>
      <c r="B244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6"/>
      <c r="S244" s="37"/>
      <c r="T244" s="37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73"/>
      <c r="AI244" s="269"/>
      <c r="AJ244" s="86" t="s">
        <v>23</v>
      </c>
      <c r="AK244" s="86" t="s">
        <v>24</v>
      </c>
      <c r="AL244" s="86" t="s">
        <v>25</v>
      </c>
      <c r="AM244" s="272"/>
      <c r="AN244" s="274"/>
    </row>
    <row r="245" spans="1:40" ht="15.6" x14ac:dyDescent="0.3">
      <c r="A245" s="72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6"/>
      <c r="S245" s="37"/>
      <c r="T245" s="37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73"/>
      <c r="AI245" s="191" t="s">
        <v>197</v>
      </c>
      <c r="AJ245" s="192"/>
      <c r="AK245" s="192"/>
      <c r="AL245" s="192"/>
      <c r="AM245" s="192"/>
      <c r="AN245" s="193"/>
    </row>
    <row r="246" spans="1:40" ht="15" x14ac:dyDescent="0.3">
      <c r="A246" s="72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6"/>
      <c r="S246" s="37"/>
      <c r="T246" s="37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73"/>
      <c r="AI246" s="194" t="s">
        <v>144</v>
      </c>
      <c r="AJ246" s="192"/>
      <c r="AK246" s="192"/>
      <c r="AL246" s="192"/>
      <c r="AM246" s="192">
        <v>2</v>
      </c>
      <c r="AN246" s="195">
        <v>2</v>
      </c>
    </row>
    <row r="247" spans="1:40" ht="15" x14ac:dyDescent="0.3">
      <c r="A247" s="72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6"/>
      <c r="S247" s="144"/>
      <c r="T247" s="145"/>
      <c r="U247" s="146"/>
      <c r="V247" s="146"/>
      <c r="W247" s="146"/>
      <c r="X247" s="146"/>
      <c r="Y247" s="146"/>
      <c r="Z247" s="146"/>
      <c r="AA247" s="147"/>
      <c r="AB247" s="36"/>
      <c r="AC247" s="36"/>
      <c r="AD247" s="36"/>
      <c r="AE247" s="36"/>
      <c r="AF247" s="36"/>
      <c r="AG247" s="36"/>
      <c r="AH247" s="73"/>
      <c r="AI247" s="194"/>
      <c r="AJ247" s="192"/>
      <c r="AK247" s="192"/>
      <c r="AL247" s="192"/>
      <c r="AM247" s="192"/>
      <c r="AN247" s="195"/>
    </row>
    <row r="248" spans="1:40" ht="15" x14ac:dyDescent="0.3">
      <c r="A248" s="72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6"/>
      <c r="S248" s="246"/>
      <c r="T248" s="247"/>
      <c r="U248" s="247"/>
      <c r="V248" s="247"/>
      <c r="W248" s="247"/>
      <c r="X248" s="247"/>
      <c r="Y248" s="247"/>
      <c r="Z248" s="247"/>
      <c r="AA248" s="248"/>
      <c r="AB248" s="36"/>
      <c r="AC248" s="36"/>
      <c r="AD248" s="36"/>
      <c r="AE248" s="36"/>
      <c r="AF248" s="36"/>
      <c r="AG248" s="36"/>
      <c r="AH248" s="73"/>
      <c r="AI248" s="194"/>
      <c r="AJ248" s="196"/>
      <c r="AK248" s="192"/>
      <c r="AL248" s="192"/>
      <c r="AM248" s="192"/>
      <c r="AN248" s="195"/>
    </row>
    <row r="249" spans="1:40" ht="15" x14ac:dyDescent="0.3">
      <c r="A249" s="72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6"/>
      <c r="S249" s="140"/>
      <c r="T249" s="141"/>
      <c r="U249" s="141"/>
      <c r="V249" s="141"/>
      <c r="W249" s="141"/>
      <c r="X249" s="141"/>
      <c r="Y249" s="141"/>
      <c r="Z249" s="141"/>
      <c r="AA249" s="142"/>
      <c r="AB249" s="36"/>
      <c r="AC249" s="36"/>
      <c r="AD249" s="36"/>
      <c r="AE249" s="36"/>
      <c r="AF249" s="36"/>
      <c r="AG249" s="36"/>
      <c r="AH249" s="73"/>
      <c r="AI249" s="194"/>
      <c r="AJ249" s="196"/>
      <c r="AK249" s="192"/>
      <c r="AL249" s="192"/>
      <c r="AM249" s="192"/>
      <c r="AN249" s="195"/>
    </row>
    <row r="250" spans="1:40" ht="15" x14ac:dyDescent="0.3">
      <c r="A250" s="72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6"/>
      <c r="S250" s="140"/>
      <c r="T250" s="141"/>
      <c r="U250" s="141"/>
      <c r="V250" s="141"/>
      <c r="W250" s="141"/>
      <c r="X250" s="141"/>
      <c r="Y250" s="141"/>
      <c r="Z250" s="141"/>
      <c r="AA250" s="142"/>
      <c r="AB250" s="36"/>
      <c r="AC250" s="36"/>
      <c r="AD250" s="36"/>
      <c r="AE250" s="36"/>
      <c r="AF250" s="36"/>
      <c r="AG250" s="36"/>
      <c r="AH250" s="73"/>
      <c r="AI250" s="51"/>
      <c r="AJ250" s="64"/>
      <c r="AK250" s="64"/>
      <c r="AL250" s="64"/>
      <c r="AM250" s="65"/>
      <c r="AN250" s="84"/>
    </row>
    <row r="251" spans="1:40" ht="15" x14ac:dyDescent="0.3">
      <c r="A251" s="72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6"/>
      <c r="S251" s="37"/>
      <c r="T251" s="37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73"/>
      <c r="AI251" s="51"/>
      <c r="AJ251" s="64"/>
      <c r="AK251" s="64"/>
      <c r="AL251" s="64"/>
      <c r="AM251" s="65"/>
      <c r="AN251" s="84"/>
    </row>
    <row r="252" spans="1:40" ht="15" x14ac:dyDescent="0.3">
      <c r="A252" s="72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6"/>
      <c r="S252" s="37"/>
      <c r="T252" s="37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73"/>
      <c r="AI252" s="51"/>
      <c r="AJ252" s="64"/>
      <c r="AK252" s="64"/>
      <c r="AL252" s="64"/>
      <c r="AM252" s="65"/>
      <c r="AN252" s="84"/>
    </row>
    <row r="253" spans="1:40" ht="15" x14ac:dyDescent="0.3">
      <c r="A253" s="72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6"/>
      <c r="S253" s="37"/>
      <c r="T253" s="37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73"/>
      <c r="AI253" s="51"/>
      <c r="AJ253" s="64"/>
      <c r="AK253" s="64"/>
      <c r="AL253" s="64"/>
      <c r="AM253" s="65"/>
      <c r="AN253" s="84"/>
    </row>
    <row r="254" spans="1:40" ht="15" x14ac:dyDescent="0.3">
      <c r="A254" s="72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6"/>
      <c r="S254" s="37"/>
      <c r="T254" s="37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73"/>
      <c r="AI254" s="51"/>
      <c r="AJ254" s="64"/>
      <c r="AK254" s="64"/>
      <c r="AL254" s="64"/>
      <c r="AM254" s="65"/>
      <c r="AN254" s="85"/>
    </row>
    <row r="255" spans="1:40" ht="15" x14ac:dyDescent="0.3">
      <c r="A255" s="72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6"/>
      <c r="S255" s="37"/>
      <c r="T255" s="37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73"/>
      <c r="AI255" s="51"/>
      <c r="AJ255" s="64"/>
      <c r="AK255" s="64"/>
      <c r="AL255" s="64"/>
      <c r="AM255" s="65"/>
      <c r="AN255" s="84"/>
    </row>
    <row r="256" spans="1:40" ht="15" x14ac:dyDescent="0.3">
      <c r="A256" s="72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6"/>
      <c r="S256" s="37"/>
      <c r="T256" s="37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73"/>
      <c r="AI256" s="51"/>
      <c r="AJ256" s="64"/>
      <c r="AK256" s="64"/>
      <c r="AL256" s="64"/>
      <c r="AM256" s="65"/>
      <c r="AN256" s="84"/>
    </row>
    <row r="257" spans="1:40" ht="15.6" x14ac:dyDescent="0.3">
      <c r="A257" s="72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6"/>
      <c r="S257" s="37"/>
      <c r="T257" s="37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73"/>
      <c r="AI257" s="50"/>
      <c r="AJ257" s="64"/>
      <c r="AK257" s="64"/>
      <c r="AL257" s="64"/>
      <c r="AM257" s="65"/>
      <c r="AN257" s="85"/>
    </row>
    <row r="258" spans="1:40" ht="15" x14ac:dyDescent="0.3">
      <c r="A258" s="72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6"/>
      <c r="S258" s="37"/>
      <c r="T258" s="37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73"/>
      <c r="AI258" s="51"/>
      <c r="AJ258" s="64"/>
      <c r="AK258" s="64"/>
      <c r="AL258" s="64"/>
      <c r="AM258" s="65"/>
      <c r="AN258" s="84"/>
    </row>
    <row r="259" spans="1:40" ht="15" x14ac:dyDescent="0.3">
      <c r="A259" s="72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6"/>
      <c r="S259" s="37"/>
      <c r="T259" s="37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F259" s="36"/>
      <c r="AG259" s="36"/>
      <c r="AH259" s="73"/>
      <c r="AI259" s="51"/>
      <c r="AJ259" s="64"/>
      <c r="AK259" s="64"/>
      <c r="AL259" s="64"/>
      <c r="AM259" s="65"/>
      <c r="AN259" s="84"/>
    </row>
    <row r="260" spans="1:40" ht="15.6" x14ac:dyDescent="0.3">
      <c r="A260" s="72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6"/>
      <c r="S260" s="37"/>
      <c r="T260" s="37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73"/>
      <c r="AI260" s="48"/>
      <c r="AJ260" s="32"/>
      <c r="AK260" s="32"/>
      <c r="AL260" s="32"/>
      <c r="AM260" s="33"/>
      <c r="AN260" s="123"/>
    </row>
    <row r="261" spans="1:40" ht="15" x14ac:dyDescent="0.3">
      <c r="A261" s="72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6"/>
      <c r="S261" s="37"/>
      <c r="T261" s="37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6"/>
      <c r="AH261" s="73"/>
      <c r="AI261" s="51"/>
      <c r="AJ261" s="64"/>
      <c r="AK261" s="64"/>
      <c r="AL261" s="64"/>
      <c r="AM261" s="65"/>
      <c r="AN261" s="123"/>
    </row>
    <row r="262" spans="1:40" ht="15.6" x14ac:dyDescent="0.3">
      <c r="A262" s="74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40"/>
      <c r="T262" s="40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36"/>
      <c r="AF262" s="42"/>
      <c r="AG262" s="36"/>
      <c r="AH262" s="75"/>
      <c r="AI262" s="48"/>
      <c r="AJ262" s="32"/>
      <c r="AK262" s="32"/>
      <c r="AL262" s="32"/>
      <c r="AM262" s="33"/>
      <c r="AN262" s="123"/>
    </row>
    <row r="263" spans="1:40" ht="15" x14ac:dyDescent="0.3">
      <c r="A263" s="74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36"/>
      <c r="AF263" s="42"/>
      <c r="AG263" s="36"/>
      <c r="AH263" s="75"/>
      <c r="AI263" s="51"/>
      <c r="AJ263" s="64"/>
      <c r="AK263" s="64"/>
      <c r="AL263" s="64"/>
      <c r="AM263" s="65"/>
      <c r="AN263" s="123"/>
    </row>
    <row r="264" spans="1:40" ht="15.6" x14ac:dyDescent="0.3">
      <c r="A264" s="74"/>
      <c r="B264" s="36"/>
      <c r="C264" s="36"/>
      <c r="D264" s="36"/>
      <c r="E264" s="36"/>
      <c r="F264" s="36"/>
      <c r="G264" s="36"/>
      <c r="H264" s="38"/>
      <c r="I264" s="36"/>
      <c r="J264" s="36"/>
      <c r="K264" s="36"/>
      <c r="L264" s="36"/>
      <c r="M264" s="36"/>
      <c r="N264" s="38"/>
      <c r="O264" s="38"/>
      <c r="P264" s="38"/>
      <c r="Q264" s="38"/>
      <c r="R264" s="38"/>
      <c r="S264" s="40"/>
      <c r="T264" s="40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38"/>
      <c r="AF264" s="43"/>
      <c r="AG264" s="38"/>
      <c r="AH264" s="75"/>
      <c r="AI264" s="48"/>
      <c r="AJ264" s="32"/>
      <c r="AK264" s="32"/>
      <c r="AL264" s="32"/>
      <c r="AM264" s="33"/>
      <c r="AN264" s="123"/>
    </row>
    <row r="265" spans="1:40" ht="15" x14ac:dyDescent="0.3">
      <c r="A265" s="74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40"/>
      <c r="T265" s="40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36"/>
      <c r="AF265" s="42"/>
      <c r="AG265" s="36"/>
      <c r="AH265" s="75"/>
      <c r="AI265" s="51"/>
      <c r="AJ265" s="64"/>
      <c r="AK265" s="64"/>
      <c r="AL265" s="64"/>
      <c r="AM265" s="65"/>
      <c r="AN265" s="123"/>
    </row>
    <row r="266" spans="1:40" ht="17.399999999999999" x14ac:dyDescent="0.3">
      <c r="A266" s="74"/>
      <c r="B266" s="44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40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36"/>
      <c r="AF266" s="42"/>
      <c r="AG266" s="36"/>
      <c r="AH266" s="75"/>
      <c r="AI266" s="51"/>
      <c r="AJ266" s="64"/>
      <c r="AK266" s="64"/>
      <c r="AL266" s="64"/>
      <c r="AM266" s="65"/>
      <c r="AN266" s="123"/>
    </row>
    <row r="267" spans="1:40" ht="15" x14ac:dyDescent="0.3">
      <c r="A267" s="74"/>
      <c r="B267" s="60"/>
      <c r="C267" s="60"/>
      <c r="D267" s="60"/>
      <c r="E267" s="60"/>
      <c r="F267" s="61"/>
      <c r="G267" s="61"/>
      <c r="H267" s="61"/>
      <c r="I267" s="61"/>
      <c r="J267" s="60"/>
      <c r="K267" s="60"/>
      <c r="L267" s="60"/>
      <c r="M267" s="61"/>
      <c r="N267" s="61"/>
      <c r="O267" s="61"/>
      <c r="P267" s="61"/>
      <c r="Q267" s="61"/>
      <c r="R267" s="61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  <c r="AC267" s="62"/>
      <c r="AD267" s="62"/>
      <c r="AE267" s="61"/>
      <c r="AF267" s="60"/>
      <c r="AG267" s="60"/>
      <c r="AH267" s="75"/>
      <c r="AI267" s="51"/>
      <c r="AJ267" s="34"/>
      <c r="AK267" s="34"/>
      <c r="AL267" s="34"/>
      <c r="AM267" s="34"/>
      <c r="AN267" s="49"/>
    </row>
    <row r="268" spans="1:40" ht="15.6" x14ac:dyDescent="0.3">
      <c r="A268" s="7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40"/>
      <c r="T268" s="40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36"/>
      <c r="AF268" s="42"/>
      <c r="AG268" s="36"/>
      <c r="AH268" s="77"/>
      <c r="AI268" s="50"/>
      <c r="AJ268" s="29"/>
      <c r="AK268" s="29"/>
      <c r="AL268" s="30"/>
      <c r="AM268" s="31"/>
      <c r="AN268" s="49"/>
    </row>
    <row r="269" spans="1:40" ht="15" x14ac:dyDescent="0.3">
      <c r="A269" s="74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6"/>
      <c r="AB269" s="46"/>
      <c r="AC269" s="46"/>
      <c r="AD269" s="46"/>
      <c r="AE269" s="46"/>
      <c r="AF269" s="46"/>
      <c r="AG269" s="46"/>
      <c r="AH269" s="75"/>
      <c r="AI269" s="51"/>
      <c r="AJ269" s="34"/>
      <c r="AK269" s="34"/>
      <c r="AL269" s="34"/>
      <c r="AM269" s="34"/>
      <c r="AN269" s="49"/>
    </row>
    <row r="270" spans="1:40" ht="16.2" thickBot="1" x14ac:dyDescent="0.35">
      <c r="A270" s="78"/>
      <c r="B270" s="79"/>
      <c r="C270" s="79"/>
      <c r="D270" s="79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  <c r="AA270" s="79"/>
      <c r="AB270" s="79"/>
      <c r="AC270" s="79"/>
      <c r="AD270" s="79"/>
      <c r="AE270" s="79"/>
      <c r="AF270" s="79"/>
      <c r="AG270" s="79"/>
      <c r="AH270" s="80"/>
      <c r="AI270" s="249" t="s">
        <v>26</v>
      </c>
      <c r="AJ270" s="250"/>
      <c r="AK270" s="250"/>
      <c r="AL270" s="250"/>
      <c r="AM270" s="250"/>
      <c r="AN270" s="52">
        <v>2</v>
      </c>
    </row>
    <row r="271" spans="1:40" ht="15.6" thickBot="1" x14ac:dyDescent="0.35">
      <c r="A271" s="251"/>
      <c r="B271" s="252"/>
      <c r="C271" s="252"/>
      <c r="D271" s="252"/>
      <c r="E271" s="252"/>
      <c r="F271" s="252"/>
      <c r="G271" s="252"/>
      <c r="H271" s="252"/>
      <c r="I271" s="252"/>
      <c r="J271" s="252"/>
      <c r="K271" s="252"/>
      <c r="L271" s="252"/>
      <c r="M271" s="252"/>
      <c r="N271" s="252"/>
      <c r="O271" s="252"/>
      <c r="P271" s="252"/>
      <c r="Q271" s="252"/>
      <c r="R271" s="252"/>
      <c r="S271" s="252"/>
      <c r="T271" s="252"/>
      <c r="U271" s="252"/>
      <c r="V271" s="252"/>
      <c r="W271" s="252"/>
      <c r="X271" s="252"/>
      <c r="Y271" s="252"/>
      <c r="Z271" s="252"/>
      <c r="AA271" s="252"/>
      <c r="AB271" s="252"/>
      <c r="AC271" s="252"/>
      <c r="AD271" s="252"/>
      <c r="AE271" s="252"/>
      <c r="AF271" s="252"/>
      <c r="AG271" s="252"/>
      <c r="AH271" s="253"/>
      <c r="AI271" s="254" t="s">
        <v>27</v>
      </c>
      <c r="AJ271" s="255"/>
      <c r="AK271" s="255"/>
      <c r="AL271" s="255"/>
      <c r="AM271" s="255"/>
      <c r="AN271" s="52"/>
    </row>
    <row r="272" spans="1:40" ht="18" thickBot="1" x14ac:dyDescent="0.35">
      <c r="A272" s="54"/>
      <c r="B272" s="256"/>
      <c r="C272" s="256"/>
      <c r="D272" s="256"/>
      <c r="E272" s="256"/>
      <c r="F272" s="256"/>
      <c r="G272" s="256"/>
      <c r="H272" s="256"/>
      <c r="I272" s="256"/>
      <c r="J272" s="256"/>
      <c r="K272" s="256"/>
      <c r="L272" s="256"/>
      <c r="M272" s="256"/>
      <c r="N272" s="256"/>
      <c r="O272" s="256"/>
      <c r="P272" s="256"/>
      <c r="Q272" s="256"/>
      <c r="R272" s="58"/>
      <c r="S272" s="57"/>
      <c r="T272" s="55"/>
      <c r="U272" s="55"/>
      <c r="V272" s="55"/>
      <c r="W272" s="55"/>
      <c r="X272" s="55"/>
      <c r="Y272" s="55"/>
      <c r="Z272" s="55"/>
      <c r="AA272" s="55"/>
      <c r="AB272" s="55"/>
      <c r="AC272" s="55"/>
      <c r="AD272" s="55"/>
      <c r="AE272" s="55"/>
      <c r="AF272" s="55"/>
      <c r="AG272" s="55"/>
      <c r="AH272" s="56"/>
      <c r="AI272" s="258" t="s">
        <v>28</v>
      </c>
      <c r="AJ272" s="259"/>
      <c r="AK272" s="259"/>
      <c r="AL272" s="259"/>
      <c r="AM272" s="259"/>
      <c r="AN272" s="53">
        <f>AN270</f>
        <v>2</v>
      </c>
    </row>
    <row r="273" spans="1:40" ht="13.8" thickBot="1" x14ac:dyDescent="0.35">
      <c r="A273" s="13"/>
      <c r="B273" s="257"/>
      <c r="C273" s="257"/>
      <c r="D273" s="257"/>
      <c r="E273" s="257"/>
      <c r="F273" s="257"/>
      <c r="G273" s="257"/>
      <c r="H273" s="257"/>
      <c r="I273" s="257"/>
      <c r="J273" s="257"/>
      <c r="K273" s="257"/>
      <c r="L273" s="257"/>
      <c r="M273" s="257"/>
      <c r="N273" s="257"/>
      <c r="O273" s="257"/>
      <c r="P273" s="257"/>
      <c r="Q273" s="257"/>
      <c r="R273" s="59"/>
      <c r="T273" s="7" t="s">
        <v>30</v>
      </c>
      <c r="U273" s="8"/>
      <c r="AH273" s="24"/>
      <c r="AI273" s="21" t="s">
        <v>136</v>
      </c>
      <c r="AJ273" s="47"/>
      <c r="AK273" s="22"/>
      <c r="AL273" s="22"/>
      <c r="AM273" s="22"/>
      <c r="AN273" s="10"/>
    </row>
    <row r="274" spans="1:40" ht="13.8" thickBot="1" x14ac:dyDescent="0.35">
      <c r="A274" s="23"/>
      <c r="B274" s="2" t="s">
        <v>31</v>
      </c>
      <c r="E274" s="260" t="s">
        <v>163</v>
      </c>
      <c r="F274" s="260"/>
      <c r="G274" s="260"/>
      <c r="H274" s="260"/>
      <c r="I274" s="260"/>
      <c r="J274" s="260"/>
      <c r="K274" s="260"/>
      <c r="L274" s="260"/>
      <c r="M274" s="260"/>
      <c r="N274" s="260"/>
      <c r="O274" s="260"/>
      <c r="P274" s="260"/>
      <c r="Q274" s="260"/>
      <c r="T274" s="2" t="s">
        <v>31</v>
      </c>
      <c r="W274" s="261"/>
      <c r="X274" s="261"/>
      <c r="Y274" s="261"/>
      <c r="Z274" s="261"/>
      <c r="AA274" s="261"/>
      <c r="AB274" s="261"/>
      <c r="AC274" s="261"/>
      <c r="AD274" s="261"/>
      <c r="AE274" s="261"/>
      <c r="AF274" s="261"/>
      <c r="AG274" s="261"/>
      <c r="AH274" s="24"/>
      <c r="AI274" s="2" t="s">
        <v>31</v>
      </c>
      <c r="AJ274" s="245"/>
      <c r="AK274" s="245"/>
      <c r="AL274" s="245"/>
      <c r="AM274" s="245"/>
      <c r="AN274" s="10"/>
    </row>
    <row r="275" spans="1:40" ht="13.8" thickBot="1" x14ac:dyDescent="0.35">
      <c r="A275" s="23"/>
      <c r="B275" s="11" t="s">
        <v>32</v>
      </c>
      <c r="F275" s="244" t="s">
        <v>164</v>
      </c>
      <c r="G275" s="244"/>
      <c r="H275" s="244"/>
      <c r="I275" s="244"/>
      <c r="J275" s="244"/>
      <c r="K275" s="244"/>
      <c r="L275" s="244"/>
      <c r="M275" s="244"/>
      <c r="N275" s="244"/>
      <c r="O275" s="244"/>
      <c r="P275" s="244"/>
      <c r="Q275" s="244"/>
      <c r="T275" s="11" t="s">
        <v>32</v>
      </c>
      <c r="X275" s="245"/>
      <c r="Y275" s="245"/>
      <c r="Z275" s="245"/>
      <c r="AA275" s="245"/>
      <c r="AB275" s="245"/>
      <c r="AC275" s="245"/>
      <c r="AD275" s="245"/>
      <c r="AE275" s="245"/>
      <c r="AF275" s="245"/>
      <c r="AG275" s="245"/>
      <c r="AH275" s="24"/>
      <c r="AI275" s="11" t="s">
        <v>32</v>
      </c>
      <c r="AJ275" s="245"/>
      <c r="AK275" s="245"/>
      <c r="AL275" s="245"/>
      <c r="AM275" s="245"/>
      <c r="AN275" s="10"/>
    </row>
    <row r="276" spans="1:40" ht="13.8" thickBot="1" x14ac:dyDescent="0.35">
      <c r="A276" s="25" t="s">
        <v>33</v>
      </c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26"/>
      <c r="AI276" s="15"/>
      <c r="AJ276" s="14"/>
      <c r="AK276" s="15"/>
      <c r="AL276" s="15"/>
      <c r="AM276" s="15"/>
      <c r="AN276" s="16"/>
    </row>
    <row r="277" spans="1:40" ht="13.8" thickBot="1" x14ac:dyDescent="0.35"/>
    <row r="278" spans="1:40" x14ac:dyDescent="0.3">
      <c r="A278" s="300"/>
      <c r="B278" s="301"/>
      <c r="C278" s="301"/>
      <c r="D278" s="301"/>
      <c r="E278" s="301"/>
      <c r="F278" s="301"/>
      <c r="G278" s="301"/>
      <c r="H278" s="302"/>
      <c r="I278" s="306" t="s">
        <v>4</v>
      </c>
      <c r="J278" s="307"/>
      <c r="K278" s="307"/>
      <c r="L278" s="307"/>
      <c r="M278" s="307"/>
      <c r="N278" s="307"/>
      <c r="O278" s="307"/>
      <c r="P278" s="307"/>
      <c r="Q278" s="307"/>
      <c r="R278" s="307"/>
      <c r="S278" s="307"/>
      <c r="T278" s="307"/>
      <c r="U278" s="307"/>
      <c r="V278" s="307"/>
      <c r="W278" s="307"/>
      <c r="X278" s="307"/>
      <c r="Y278" s="307"/>
      <c r="Z278" s="307"/>
      <c r="AA278" s="307"/>
      <c r="AB278" s="307"/>
      <c r="AC278" s="307"/>
      <c r="AD278" s="307"/>
      <c r="AE278" s="307"/>
      <c r="AF278" s="307"/>
      <c r="AG278" s="307"/>
      <c r="AH278" s="307"/>
      <c r="AI278" s="307"/>
      <c r="AJ278" s="307"/>
      <c r="AK278" s="308"/>
      <c r="AL278" s="312"/>
      <c r="AM278" s="313"/>
      <c r="AN278" s="314"/>
    </row>
    <row r="279" spans="1:40" ht="85.8" customHeight="1" thickBot="1" x14ac:dyDescent="0.35">
      <c r="A279" s="303"/>
      <c r="B279" s="304"/>
      <c r="C279" s="304"/>
      <c r="D279" s="304"/>
      <c r="E279" s="304"/>
      <c r="F279" s="304"/>
      <c r="G279" s="304"/>
      <c r="H279" s="305"/>
      <c r="I279" s="309"/>
      <c r="J279" s="310"/>
      <c r="K279" s="310"/>
      <c r="L279" s="310"/>
      <c r="M279" s="310"/>
      <c r="N279" s="310"/>
      <c r="O279" s="310"/>
      <c r="P279" s="310"/>
      <c r="Q279" s="310"/>
      <c r="R279" s="310"/>
      <c r="S279" s="310"/>
      <c r="T279" s="310"/>
      <c r="U279" s="310"/>
      <c r="V279" s="310"/>
      <c r="W279" s="310"/>
      <c r="X279" s="310"/>
      <c r="Y279" s="310"/>
      <c r="Z279" s="310"/>
      <c r="AA279" s="310"/>
      <c r="AB279" s="310"/>
      <c r="AC279" s="310"/>
      <c r="AD279" s="310"/>
      <c r="AE279" s="310"/>
      <c r="AF279" s="310"/>
      <c r="AG279" s="310"/>
      <c r="AH279" s="310"/>
      <c r="AI279" s="310"/>
      <c r="AJ279" s="310"/>
      <c r="AK279" s="311"/>
      <c r="AL279" s="315"/>
      <c r="AM279" s="316"/>
      <c r="AN279" s="317"/>
    </row>
    <row r="280" spans="1:40" ht="21.6" thickBot="1" x14ac:dyDescent="0.35">
      <c r="A280" s="13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18"/>
      <c r="AN280" s="319"/>
    </row>
    <row r="281" spans="1:40" ht="21" thickBot="1" x14ac:dyDescent="0.35">
      <c r="A281" s="262" t="s">
        <v>5</v>
      </c>
      <c r="B281" s="263"/>
      <c r="C281" s="263"/>
      <c r="D281" s="263"/>
      <c r="E281" s="263"/>
      <c r="F281" s="263" t="s">
        <v>6</v>
      </c>
      <c r="G281" s="263"/>
      <c r="H281" s="264">
        <v>29</v>
      </c>
      <c r="I281" s="264"/>
      <c r="J281" s="263" t="s">
        <v>7</v>
      </c>
      <c r="K281" s="263"/>
      <c r="L281" s="264">
        <v>5</v>
      </c>
      <c r="M281" s="264"/>
      <c r="N281" s="263" t="s">
        <v>8</v>
      </c>
      <c r="O281" s="263"/>
      <c r="P281" s="264">
        <v>25</v>
      </c>
      <c r="Q281" s="320"/>
      <c r="R281" s="3"/>
      <c r="S281" s="3"/>
      <c r="T281" s="3"/>
      <c r="U281" s="262" t="s">
        <v>9</v>
      </c>
      <c r="V281" s="263"/>
      <c r="W281" s="263"/>
      <c r="X281" s="263"/>
      <c r="Y281" s="263"/>
      <c r="Z281" s="321"/>
      <c r="AA281" s="321"/>
      <c r="AB281" s="321"/>
      <c r="AC281" s="321"/>
      <c r="AD281" s="322"/>
      <c r="AE281" s="3"/>
      <c r="AF281" s="3"/>
      <c r="AG281" s="262" t="s">
        <v>10</v>
      </c>
      <c r="AH281" s="263"/>
      <c r="AI281" s="263"/>
      <c r="AJ281" s="323"/>
      <c r="AK281" s="323"/>
      <c r="AL281" s="323"/>
      <c r="AM281" s="323"/>
      <c r="AN281" s="324"/>
    </row>
    <row r="282" spans="1:40" ht="20.399999999999999" x14ac:dyDescent="0.3">
      <c r="A282" s="132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275"/>
      <c r="AN282" s="276"/>
    </row>
    <row r="283" spans="1:40" ht="21" thickBot="1" x14ac:dyDescent="0.35">
      <c r="A283" s="132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88"/>
      <c r="AN283" s="133"/>
    </row>
    <row r="284" spans="1:40" ht="13.8" customHeight="1" x14ac:dyDescent="0.3">
      <c r="A284" s="277" t="s">
        <v>150</v>
      </c>
      <c r="B284" s="278"/>
      <c r="C284" s="278"/>
      <c r="D284" s="278"/>
      <c r="E284" s="278"/>
      <c r="F284" s="278"/>
      <c r="G284" s="278"/>
      <c r="H284" s="278"/>
      <c r="I284" s="279" t="s">
        <v>399</v>
      </c>
      <c r="J284" s="280"/>
      <c r="K284" s="280"/>
      <c r="L284" s="280"/>
      <c r="M284" s="280"/>
      <c r="N284" s="280"/>
      <c r="O284" s="280"/>
      <c r="P284" s="280"/>
      <c r="Q284" s="280"/>
      <c r="R284" s="280"/>
      <c r="S284" s="280"/>
      <c r="T284" s="280"/>
      <c r="U284" s="280"/>
      <c r="V284" s="280"/>
      <c r="W284" s="280"/>
      <c r="X284" s="280"/>
      <c r="Y284" s="280"/>
      <c r="Z284" s="280"/>
      <c r="AA284" s="280"/>
      <c r="AB284" s="280"/>
      <c r="AC284" s="280"/>
      <c r="AD284" s="280"/>
      <c r="AE284" s="280"/>
      <c r="AF284" s="280"/>
      <c r="AG284" s="280"/>
      <c r="AH284" s="280"/>
      <c r="AI284" s="280"/>
      <c r="AJ284" s="280"/>
      <c r="AK284" s="280"/>
      <c r="AL284" s="280"/>
      <c r="AM284" s="280"/>
      <c r="AN284" s="281"/>
    </row>
    <row r="285" spans="1:40" ht="20.399999999999999" x14ac:dyDescent="0.3">
      <c r="A285" s="282" t="s">
        <v>12</v>
      </c>
      <c r="B285" s="283"/>
      <c r="C285" s="283"/>
      <c r="D285" s="283"/>
      <c r="E285" s="283"/>
      <c r="F285" s="283"/>
      <c r="G285" s="283"/>
      <c r="H285" s="283"/>
      <c r="I285" s="284"/>
      <c r="J285" s="284"/>
      <c r="K285" s="284"/>
      <c r="L285" s="284"/>
      <c r="M285" s="284"/>
      <c r="N285" s="284"/>
      <c r="O285" s="284"/>
      <c r="P285" s="284"/>
      <c r="Q285" s="284"/>
      <c r="R285" s="284"/>
      <c r="S285" s="284"/>
      <c r="T285" s="284"/>
      <c r="U285" s="284"/>
      <c r="V285" s="284"/>
      <c r="W285" s="284"/>
      <c r="X285" s="284"/>
      <c r="Y285" s="284"/>
      <c r="Z285" s="284"/>
      <c r="AA285" s="284"/>
      <c r="AB285" s="284"/>
      <c r="AC285" s="284"/>
      <c r="AD285" s="284"/>
      <c r="AE285" s="285" t="s">
        <v>13</v>
      </c>
      <c r="AF285" s="286"/>
      <c r="AG285" s="286"/>
      <c r="AH285" s="287"/>
      <c r="AI285" s="27"/>
      <c r="AJ285" s="285" t="s">
        <v>14</v>
      </c>
      <c r="AK285" s="287"/>
      <c r="AL285" s="288"/>
      <c r="AM285" s="289"/>
      <c r="AN285" s="290"/>
    </row>
    <row r="286" spans="1:40" ht="21" thickBot="1" x14ac:dyDescent="0.35">
      <c r="A286" s="291" t="s">
        <v>15</v>
      </c>
      <c r="B286" s="292"/>
      <c r="C286" s="292"/>
      <c r="D286" s="292"/>
      <c r="E286" s="292"/>
      <c r="F286" s="292"/>
      <c r="G286" s="292"/>
      <c r="H286" s="292"/>
      <c r="I286" s="293"/>
      <c r="J286" s="293"/>
      <c r="K286" s="293"/>
      <c r="L286" s="293"/>
      <c r="M286" s="293"/>
      <c r="N286" s="293"/>
      <c r="O286" s="293"/>
      <c r="P286" s="293"/>
      <c r="Q286" s="293"/>
      <c r="R286" s="293"/>
      <c r="S286" s="293"/>
      <c r="T286" s="293"/>
      <c r="U286" s="293"/>
      <c r="V286" s="293"/>
      <c r="W286" s="293"/>
      <c r="X286" s="293"/>
      <c r="Y286" s="293"/>
      <c r="Z286" s="293"/>
      <c r="AA286" s="293"/>
      <c r="AB286" s="293"/>
      <c r="AC286" s="293"/>
      <c r="AD286" s="293"/>
      <c r="AE286" s="294" t="s">
        <v>13</v>
      </c>
      <c r="AF286" s="295"/>
      <c r="AG286" s="295"/>
      <c r="AH286" s="296"/>
      <c r="AI286" s="63"/>
      <c r="AJ286" s="294" t="s">
        <v>14</v>
      </c>
      <c r="AK286" s="296"/>
      <c r="AL286" s="297"/>
      <c r="AM286" s="298"/>
      <c r="AN286" s="299"/>
    </row>
    <row r="287" spans="1:40" ht="16.2" thickBot="1" x14ac:dyDescent="0.35">
      <c r="A287" s="134"/>
      <c r="AH287" s="2"/>
      <c r="AI287" s="89"/>
      <c r="AJ287" s="89"/>
      <c r="AK287" s="89"/>
      <c r="AL287" s="89"/>
      <c r="AM287" s="11"/>
      <c r="AN287" s="135"/>
    </row>
    <row r="288" spans="1:40" ht="16.2" thickBot="1" x14ac:dyDescent="0.35">
      <c r="A288" s="262" t="s">
        <v>16</v>
      </c>
      <c r="B288" s="263"/>
      <c r="C288" s="263"/>
      <c r="D288" s="263"/>
      <c r="E288" s="263"/>
      <c r="F288" s="263"/>
      <c r="G288" s="263"/>
      <c r="H288" s="264">
        <v>1</v>
      </c>
      <c r="I288" s="264"/>
      <c r="J288" s="264"/>
      <c r="K288" s="264"/>
      <c r="L288" s="264"/>
      <c r="M288" s="264"/>
      <c r="N288" s="264"/>
      <c r="O288" s="264"/>
      <c r="P288" s="264"/>
      <c r="Q288" s="264"/>
      <c r="R288" s="264"/>
      <c r="S288" s="264"/>
      <c r="T288" s="264"/>
      <c r="U288" s="263" t="s">
        <v>159</v>
      </c>
      <c r="V288" s="263"/>
      <c r="W288" s="263"/>
      <c r="X288" s="263"/>
      <c r="Y288" s="263"/>
      <c r="Z288" s="263"/>
      <c r="AA288" s="263"/>
      <c r="AB288" s="263"/>
      <c r="AC288" s="263"/>
      <c r="AD288" s="263"/>
      <c r="AE288" s="265" t="s">
        <v>179</v>
      </c>
      <c r="AF288" s="265"/>
      <c r="AG288" s="265"/>
      <c r="AH288" s="265"/>
      <c r="AI288" s="265"/>
      <c r="AJ288" s="87" t="s">
        <v>17</v>
      </c>
      <c r="AK288" s="18" t="s">
        <v>148</v>
      </c>
      <c r="AL288" s="5" t="s">
        <v>151</v>
      </c>
      <c r="AM288" s="266"/>
      <c r="AN288" s="267"/>
    </row>
    <row r="289" spans="1:40" ht="13.8" x14ac:dyDescent="0.3">
      <c r="A289" s="66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8"/>
      <c r="S289" s="69"/>
      <c r="T289" s="69"/>
      <c r="U289" s="70"/>
      <c r="V289" s="70"/>
      <c r="W289" s="70"/>
      <c r="X289" s="70"/>
      <c r="Y289" s="70"/>
      <c r="Z289" s="70"/>
      <c r="AA289" s="70"/>
      <c r="AB289" s="70"/>
      <c r="AC289" s="70"/>
      <c r="AD289" s="70"/>
      <c r="AE289" s="68"/>
      <c r="AF289" s="68"/>
      <c r="AG289" s="68"/>
      <c r="AH289" s="71"/>
      <c r="AI289" s="268" t="s">
        <v>19</v>
      </c>
      <c r="AJ289" s="270" t="s">
        <v>20</v>
      </c>
      <c r="AK289" s="271"/>
      <c r="AL289" s="271"/>
      <c r="AM289" s="270" t="s">
        <v>21</v>
      </c>
      <c r="AN289" s="273" t="s">
        <v>22</v>
      </c>
    </row>
    <row r="290" spans="1:40" ht="15" thickBot="1" x14ac:dyDescent="0.35">
      <c r="A290" s="72"/>
      <c r="B290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6"/>
      <c r="S290" s="37"/>
      <c r="T290" s="37"/>
      <c r="U290" s="36"/>
      <c r="V290" s="36"/>
      <c r="W290" s="36"/>
      <c r="X290" s="36"/>
      <c r="Y290" s="36"/>
      <c r="Z290" s="36"/>
      <c r="AA290" s="36"/>
      <c r="AB290" s="36"/>
      <c r="AC290" s="36"/>
      <c r="AD290" s="36"/>
      <c r="AE290" s="36"/>
      <c r="AF290" s="36"/>
      <c r="AG290" s="36"/>
      <c r="AH290" s="73"/>
      <c r="AI290" s="269"/>
      <c r="AJ290" s="86" t="s">
        <v>23</v>
      </c>
      <c r="AK290" s="86" t="s">
        <v>24</v>
      </c>
      <c r="AL290" s="86" t="s">
        <v>25</v>
      </c>
      <c r="AM290" s="272"/>
      <c r="AN290" s="274"/>
    </row>
    <row r="291" spans="1:40" ht="15.6" x14ac:dyDescent="0.3">
      <c r="A291" s="72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6"/>
      <c r="S291" s="37"/>
      <c r="T291" s="37"/>
      <c r="U291" s="36"/>
      <c r="V291" s="36"/>
      <c r="W291" s="36"/>
      <c r="X291" s="36"/>
      <c r="Y291" s="36"/>
      <c r="Z291" s="36"/>
      <c r="AA291" s="36"/>
      <c r="AB291" s="36"/>
      <c r="AC291" s="36"/>
      <c r="AD291" s="36"/>
      <c r="AE291" s="36"/>
      <c r="AF291" s="36"/>
      <c r="AG291" s="36"/>
      <c r="AH291" s="73"/>
      <c r="AI291" s="191"/>
      <c r="AJ291" s="192"/>
      <c r="AK291" s="192"/>
      <c r="AL291" s="192"/>
      <c r="AM291" s="192"/>
      <c r="AN291" s="193"/>
    </row>
    <row r="292" spans="1:40" ht="15" x14ac:dyDescent="0.3">
      <c r="A292" s="72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6"/>
      <c r="S292" s="37"/>
      <c r="T292" s="37"/>
      <c r="U292" s="36"/>
      <c r="V292" s="36"/>
      <c r="W292" s="36"/>
      <c r="X292" s="36"/>
      <c r="Y292" s="36"/>
      <c r="Z292" s="36"/>
      <c r="AA292" s="36"/>
      <c r="AB292" s="36"/>
      <c r="AC292" s="36"/>
      <c r="AD292" s="36"/>
      <c r="AE292" s="36"/>
      <c r="AF292" s="36"/>
      <c r="AG292" s="36"/>
      <c r="AH292" s="73"/>
      <c r="AI292" s="194" t="s">
        <v>144</v>
      </c>
      <c r="AJ292" s="192"/>
      <c r="AK292" s="192"/>
      <c r="AL292" s="192"/>
      <c r="AM292" s="192">
        <v>2</v>
      </c>
      <c r="AN292" s="195">
        <v>2</v>
      </c>
    </row>
    <row r="293" spans="1:40" ht="15" x14ac:dyDescent="0.3">
      <c r="A293" s="72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6"/>
      <c r="S293" s="144"/>
      <c r="T293" s="145"/>
      <c r="U293" s="146"/>
      <c r="V293" s="146"/>
      <c r="W293" s="146"/>
      <c r="X293" s="146"/>
      <c r="Y293" s="146"/>
      <c r="Z293" s="146"/>
      <c r="AA293" s="147"/>
      <c r="AB293" s="36"/>
      <c r="AC293" s="36"/>
      <c r="AD293" s="36"/>
      <c r="AE293" s="36"/>
      <c r="AF293" s="36"/>
      <c r="AG293" s="36"/>
      <c r="AH293" s="73"/>
      <c r="AI293" s="194"/>
      <c r="AJ293" s="192"/>
      <c r="AK293" s="192"/>
      <c r="AL293" s="192"/>
      <c r="AM293" s="192"/>
      <c r="AN293" s="195"/>
    </row>
    <row r="294" spans="1:40" ht="15" x14ac:dyDescent="0.3">
      <c r="A294" s="72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6"/>
      <c r="S294" s="246"/>
      <c r="T294" s="247"/>
      <c r="U294" s="247"/>
      <c r="V294" s="247"/>
      <c r="W294" s="247"/>
      <c r="X294" s="247"/>
      <c r="Y294" s="247"/>
      <c r="Z294" s="247"/>
      <c r="AA294" s="248"/>
      <c r="AB294" s="36"/>
      <c r="AC294" s="36"/>
      <c r="AD294" s="36"/>
      <c r="AE294" s="36"/>
      <c r="AF294" s="36"/>
      <c r="AG294" s="36"/>
      <c r="AH294" s="73"/>
      <c r="AI294" s="194"/>
      <c r="AJ294" s="196"/>
      <c r="AK294" s="192"/>
      <c r="AL294" s="192"/>
      <c r="AM294" s="192"/>
      <c r="AN294" s="195"/>
    </row>
    <row r="295" spans="1:40" ht="15" x14ac:dyDescent="0.3">
      <c r="A295" s="72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6"/>
      <c r="S295" s="140"/>
      <c r="T295" s="141"/>
      <c r="U295" s="141"/>
      <c r="V295" s="141"/>
      <c r="W295" s="141"/>
      <c r="X295" s="141"/>
      <c r="Y295" s="141"/>
      <c r="Z295" s="141"/>
      <c r="AA295" s="142"/>
      <c r="AB295" s="36"/>
      <c r="AC295" s="36"/>
      <c r="AD295" s="36"/>
      <c r="AE295" s="36"/>
      <c r="AF295" s="36"/>
      <c r="AG295" s="36"/>
      <c r="AH295" s="73"/>
      <c r="AI295" s="194"/>
      <c r="AJ295" s="196"/>
      <c r="AK295" s="192"/>
      <c r="AL295" s="192"/>
      <c r="AM295" s="192"/>
      <c r="AN295" s="195"/>
    </row>
    <row r="296" spans="1:40" ht="15" x14ac:dyDescent="0.3">
      <c r="A296" s="72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6"/>
      <c r="S296" s="140"/>
      <c r="T296" s="141"/>
      <c r="U296" s="141"/>
      <c r="V296" s="141"/>
      <c r="W296" s="141"/>
      <c r="X296" s="141"/>
      <c r="Y296" s="141"/>
      <c r="Z296" s="141"/>
      <c r="AA296" s="142"/>
      <c r="AB296" s="36"/>
      <c r="AC296" s="36"/>
      <c r="AD296" s="36"/>
      <c r="AE296" s="36"/>
      <c r="AF296" s="36"/>
      <c r="AG296" s="36"/>
      <c r="AH296" s="73"/>
      <c r="AI296" s="51"/>
      <c r="AJ296" s="64"/>
      <c r="AK296" s="64"/>
      <c r="AL296" s="64"/>
      <c r="AM296" s="65"/>
      <c r="AN296" s="84"/>
    </row>
    <row r="297" spans="1:40" ht="15" x14ac:dyDescent="0.3">
      <c r="A297" s="72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6"/>
      <c r="S297" s="37"/>
      <c r="T297" s="37"/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36"/>
      <c r="AF297" s="36"/>
      <c r="AG297" s="36"/>
      <c r="AH297" s="73"/>
      <c r="AI297" s="51"/>
      <c r="AJ297" s="64"/>
      <c r="AK297" s="64"/>
      <c r="AL297" s="64"/>
      <c r="AM297" s="65"/>
      <c r="AN297" s="84"/>
    </row>
    <row r="298" spans="1:40" ht="15" x14ac:dyDescent="0.3">
      <c r="A298" s="72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6"/>
      <c r="S298" s="37"/>
      <c r="T298" s="37"/>
      <c r="U298" s="36"/>
      <c r="V298" s="36"/>
      <c r="W298" s="36"/>
      <c r="X298" s="36"/>
      <c r="Y298" s="36"/>
      <c r="Z298" s="36"/>
      <c r="AA298" s="36"/>
      <c r="AB298" s="36"/>
      <c r="AC298" s="36"/>
      <c r="AD298" s="36"/>
      <c r="AE298" s="36"/>
      <c r="AF298" s="36"/>
      <c r="AG298" s="36"/>
      <c r="AH298" s="73"/>
      <c r="AI298" s="51"/>
      <c r="AJ298" s="64"/>
      <c r="AK298" s="64"/>
      <c r="AL298" s="64"/>
      <c r="AM298" s="65"/>
      <c r="AN298" s="84"/>
    </row>
    <row r="299" spans="1:40" ht="15" x14ac:dyDescent="0.3">
      <c r="A299" s="72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6"/>
      <c r="S299" s="37"/>
      <c r="T299" s="37"/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36"/>
      <c r="AF299" s="36"/>
      <c r="AG299" s="36"/>
      <c r="AH299" s="73"/>
      <c r="AI299" s="51"/>
      <c r="AJ299" s="64"/>
      <c r="AK299" s="64"/>
      <c r="AL299" s="64"/>
      <c r="AM299" s="65"/>
      <c r="AN299" s="84"/>
    </row>
    <row r="300" spans="1:40" ht="15" x14ac:dyDescent="0.3">
      <c r="A300" s="72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6"/>
      <c r="S300" s="37"/>
      <c r="T300" s="37"/>
      <c r="U300" s="36"/>
      <c r="V300" s="36"/>
      <c r="W300" s="36"/>
      <c r="X300" s="36"/>
      <c r="Y300" s="36"/>
      <c r="Z300" s="36"/>
      <c r="AA300" s="36"/>
      <c r="AB300" s="36"/>
      <c r="AC300" s="36"/>
      <c r="AD300" s="36"/>
      <c r="AE300" s="36"/>
      <c r="AF300" s="36"/>
      <c r="AG300" s="36"/>
      <c r="AH300" s="73"/>
      <c r="AI300" s="51"/>
      <c r="AJ300" s="64"/>
      <c r="AK300" s="64"/>
      <c r="AL300" s="64"/>
      <c r="AM300" s="65"/>
      <c r="AN300" s="85"/>
    </row>
    <row r="301" spans="1:40" ht="15" x14ac:dyDescent="0.3">
      <c r="A301" s="72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6"/>
      <c r="S301" s="37"/>
      <c r="T301" s="37"/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/>
      <c r="AF301" s="36"/>
      <c r="AG301" s="36"/>
      <c r="AH301" s="73"/>
      <c r="AI301" s="51"/>
      <c r="AJ301" s="64"/>
      <c r="AK301" s="64"/>
      <c r="AL301" s="64"/>
      <c r="AM301" s="65"/>
      <c r="AN301" s="84"/>
    </row>
    <row r="302" spans="1:40" ht="15" x14ac:dyDescent="0.3">
      <c r="A302" s="72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6"/>
      <c r="S302" s="37"/>
      <c r="T302" s="37"/>
      <c r="U302" s="36"/>
      <c r="V302" s="36"/>
      <c r="W302" s="36"/>
      <c r="X302" s="36"/>
      <c r="Y302" s="36"/>
      <c r="Z302" s="36"/>
      <c r="AA302" s="36"/>
      <c r="AB302" s="36"/>
      <c r="AC302" s="36"/>
      <c r="AD302" s="36"/>
      <c r="AE302" s="36"/>
      <c r="AF302" s="36"/>
      <c r="AG302" s="36"/>
      <c r="AH302" s="73"/>
      <c r="AI302" s="51"/>
      <c r="AJ302" s="64"/>
      <c r="AK302" s="64"/>
      <c r="AL302" s="64"/>
      <c r="AM302" s="65"/>
      <c r="AN302" s="84"/>
    </row>
    <row r="303" spans="1:40" ht="15.6" x14ac:dyDescent="0.3">
      <c r="A303" s="72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6"/>
      <c r="S303" s="37"/>
      <c r="T303" s="37"/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F303" s="36"/>
      <c r="AG303" s="36"/>
      <c r="AH303" s="73"/>
      <c r="AI303" s="50"/>
      <c r="AJ303" s="64"/>
      <c r="AK303" s="64"/>
      <c r="AL303" s="64"/>
      <c r="AM303" s="65"/>
      <c r="AN303" s="85"/>
    </row>
    <row r="304" spans="1:40" ht="15" x14ac:dyDescent="0.3">
      <c r="A304" s="72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6"/>
      <c r="S304" s="37"/>
      <c r="T304" s="37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6"/>
      <c r="AF304" s="36"/>
      <c r="AG304" s="36"/>
      <c r="AH304" s="73"/>
      <c r="AI304" s="51"/>
      <c r="AJ304" s="64"/>
      <c r="AK304" s="64"/>
      <c r="AL304" s="64"/>
      <c r="AM304" s="65"/>
      <c r="AN304" s="84"/>
    </row>
    <row r="305" spans="1:40" ht="15" x14ac:dyDescent="0.3">
      <c r="A305" s="72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6"/>
      <c r="S305" s="37"/>
      <c r="T305" s="37"/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6"/>
      <c r="AF305" s="36"/>
      <c r="AG305" s="36"/>
      <c r="AH305" s="73"/>
      <c r="AI305" s="51"/>
      <c r="AJ305" s="64"/>
      <c r="AK305" s="64"/>
      <c r="AL305" s="64"/>
      <c r="AM305" s="65"/>
      <c r="AN305" s="84"/>
    </row>
    <row r="306" spans="1:40" ht="15.6" x14ac:dyDescent="0.3">
      <c r="A306" s="72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6"/>
      <c r="S306" s="37"/>
      <c r="T306" s="37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F306" s="36"/>
      <c r="AG306" s="36"/>
      <c r="AH306" s="73"/>
      <c r="AI306" s="48"/>
      <c r="AJ306" s="32"/>
      <c r="AK306" s="32"/>
      <c r="AL306" s="32"/>
      <c r="AM306" s="33"/>
      <c r="AN306" s="123"/>
    </row>
    <row r="307" spans="1:40" ht="15" x14ac:dyDescent="0.3">
      <c r="A307" s="72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6"/>
      <c r="S307" s="37"/>
      <c r="T307" s="37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F307" s="36"/>
      <c r="AG307" s="36"/>
      <c r="AH307" s="73"/>
      <c r="AI307" s="51"/>
      <c r="AJ307" s="64"/>
      <c r="AK307" s="64"/>
      <c r="AL307" s="64"/>
      <c r="AM307" s="65"/>
      <c r="AN307" s="123"/>
    </row>
    <row r="308" spans="1:40" ht="15.6" x14ac:dyDescent="0.3">
      <c r="A308" s="74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40"/>
      <c r="T308" s="40"/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36"/>
      <c r="AF308" s="42"/>
      <c r="AG308" s="36"/>
      <c r="AH308" s="75"/>
      <c r="AI308" s="48"/>
      <c r="AJ308" s="32"/>
      <c r="AK308" s="32"/>
      <c r="AL308" s="32"/>
      <c r="AM308" s="33"/>
      <c r="AN308" s="123"/>
    </row>
    <row r="309" spans="1:40" ht="15" x14ac:dyDescent="0.3">
      <c r="A309" s="74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40"/>
      <c r="T309" s="40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36"/>
      <c r="AF309" s="42"/>
      <c r="AG309" s="36"/>
      <c r="AH309" s="75"/>
      <c r="AI309" s="51"/>
      <c r="AJ309" s="64"/>
      <c r="AK309" s="64"/>
      <c r="AL309" s="64"/>
      <c r="AM309" s="65"/>
      <c r="AN309" s="123"/>
    </row>
    <row r="310" spans="1:40" ht="15.6" x14ac:dyDescent="0.3">
      <c r="A310" s="74"/>
      <c r="B310" s="36"/>
      <c r="C310" s="36"/>
      <c r="D310" s="36"/>
      <c r="E310" s="36"/>
      <c r="F310" s="36"/>
      <c r="G310" s="36"/>
      <c r="H310" s="38"/>
      <c r="I310" s="36"/>
      <c r="J310" s="36"/>
      <c r="K310" s="36"/>
      <c r="L310" s="36"/>
      <c r="M310" s="36"/>
      <c r="N310" s="38"/>
      <c r="O310" s="38"/>
      <c r="P310" s="38"/>
      <c r="Q310" s="38"/>
      <c r="R310" s="38"/>
      <c r="S310" s="40"/>
      <c r="T310" s="40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38"/>
      <c r="AF310" s="43"/>
      <c r="AG310" s="38"/>
      <c r="AH310" s="75"/>
      <c r="AI310" s="48"/>
      <c r="AJ310" s="32"/>
      <c r="AK310" s="32"/>
      <c r="AL310" s="32"/>
      <c r="AM310" s="33"/>
      <c r="AN310" s="123"/>
    </row>
    <row r="311" spans="1:40" ht="15" x14ac:dyDescent="0.3">
      <c r="A311" s="74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40"/>
      <c r="T311" s="40"/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36"/>
      <c r="AF311" s="42"/>
      <c r="AG311" s="36"/>
      <c r="AH311" s="75"/>
      <c r="AI311" s="51"/>
      <c r="AJ311" s="64"/>
      <c r="AK311" s="64"/>
      <c r="AL311" s="64"/>
      <c r="AM311" s="65"/>
      <c r="AN311" s="123"/>
    </row>
    <row r="312" spans="1:40" ht="17.399999999999999" x14ac:dyDescent="0.3">
      <c r="A312" s="74"/>
      <c r="B312" s="44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40"/>
      <c r="T312" s="40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36"/>
      <c r="AF312" s="42"/>
      <c r="AG312" s="36"/>
      <c r="AH312" s="75"/>
      <c r="AI312" s="51"/>
      <c r="AJ312" s="64"/>
      <c r="AK312" s="64"/>
      <c r="AL312" s="64"/>
      <c r="AM312" s="65"/>
      <c r="AN312" s="123"/>
    </row>
    <row r="313" spans="1:40" ht="15" x14ac:dyDescent="0.3">
      <c r="A313" s="74"/>
      <c r="B313" s="60"/>
      <c r="C313" s="60"/>
      <c r="D313" s="60"/>
      <c r="E313" s="60"/>
      <c r="F313" s="61"/>
      <c r="G313" s="61"/>
      <c r="H313" s="61"/>
      <c r="I313" s="61"/>
      <c r="J313" s="60"/>
      <c r="K313" s="60"/>
      <c r="L313" s="60"/>
      <c r="M313" s="61"/>
      <c r="N313" s="61"/>
      <c r="O313" s="61"/>
      <c r="P313" s="61"/>
      <c r="Q313" s="61"/>
      <c r="R313" s="61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  <c r="AC313" s="62"/>
      <c r="AD313" s="62"/>
      <c r="AE313" s="61"/>
      <c r="AF313" s="60"/>
      <c r="AG313" s="60"/>
      <c r="AH313" s="75"/>
      <c r="AI313" s="51"/>
      <c r="AJ313" s="34"/>
      <c r="AK313" s="34"/>
      <c r="AL313" s="34"/>
      <c r="AM313" s="34"/>
      <c r="AN313" s="49"/>
    </row>
    <row r="314" spans="1:40" ht="15.6" x14ac:dyDescent="0.3">
      <c r="A314" s="7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40"/>
      <c r="T314" s="40"/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36"/>
      <c r="AF314" s="42"/>
      <c r="AG314" s="36"/>
      <c r="AH314" s="77"/>
      <c r="AI314" s="50"/>
      <c r="AJ314" s="29"/>
      <c r="AK314" s="29"/>
      <c r="AL314" s="30"/>
      <c r="AM314" s="31"/>
      <c r="AN314" s="49"/>
    </row>
    <row r="315" spans="1:40" ht="15" x14ac:dyDescent="0.3">
      <c r="A315" s="74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46"/>
      <c r="AG315" s="46"/>
      <c r="AH315" s="75"/>
      <c r="AI315" s="51"/>
      <c r="AJ315" s="34"/>
      <c r="AK315" s="34"/>
      <c r="AL315" s="34"/>
      <c r="AM315" s="34"/>
      <c r="AN315" s="49"/>
    </row>
    <row r="316" spans="1:40" ht="16.2" thickBot="1" x14ac:dyDescent="0.35">
      <c r="A316" s="78"/>
      <c r="B316" s="79"/>
      <c r="C316" s="79"/>
      <c r="D316" s="79"/>
      <c r="E316" s="79"/>
      <c r="F316" s="79"/>
      <c r="G316" s="79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  <c r="AA316" s="79"/>
      <c r="AB316" s="79"/>
      <c r="AC316" s="79"/>
      <c r="AD316" s="79"/>
      <c r="AE316" s="79"/>
      <c r="AF316" s="79"/>
      <c r="AG316" s="79"/>
      <c r="AH316" s="80"/>
      <c r="AI316" s="249" t="s">
        <v>26</v>
      </c>
      <c r="AJ316" s="250"/>
      <c r="AK316" s="250"/>
      <c r="AL316" s="250"/>
      <c r="AM316" s="250"/>
      <c r="AN316" s="52">
        <v>2</v>
      </c>
    </row>
    <row r="317" spans="1:40" ht="15.6" thickBot="1" x14ac:dyDescent="0.35">
      <c r="A317" s="251"/>
      <c r="B317" s="252"/>
      <c r="C317" s="252"/>
      <c r="D317" s="252"/>
      <c r="E317" s="252"/>
      <c r="F317" s="252"/>
      <c r="G317" s="252"/>
      <c r="H317" s="252"/>
      <c r="I317" s="252"/>
      <c r="J317" s="252"/>
      <c r="K317" s="252"/>
      <c r="L317" s="252"/>
      <c r="M317" s="252"/>
      <c r="N317" s="252"/>
      <c r="O317" s="252"/>
      <c r="P317" s="252"/>
      <c r="Q317" s="252"/>
      <c r="R317" s="252"/>
      <c r="S317" s="252"/>
      <c r="T317" s="252"/>
      <c r="U317" s="252"/>
      <c r="V317" s="252"/>
      <c r="W317" s="252"/>
      <c r="X317" s="252"/>
      <c r="Y317" s="252"/>
      <c r="Z317" s="252"/>
      <c r="AA317" s="252"/>
      <c r="AB317" s="252"/>
      <c r="AC317" s="252"/>
      <c r="AD317" s="252"/>
      <c r="AE317" s="252"/>
      <c r="AF317" s="252"/>
      <c r="AG317" s="252"/>
      <c r="AH317" s="253"/>
      <c r="AI317" s="254" t="s">
        <v>27</v>
      </c>
      <c r="AJ317" s="255"/>
      <c r="AK317" s="255"/>
      <c r="AL317" s="255"/>
      <c r="AM317" s="255"/>
      <c r="AN317" s="52"/>
    </row>
    <row r="318" spans="1:40" ht="18" thickBot="1" x14ac:dyDescent="0.35">
      <c r="A318" s="54"/>
      <c r="B318" s="256"/>
      <c r="C318" s="256"/>
      <c r="D318" s="256"/>
      <c r="E318" s="256"/>
      <c r="F318" s="256"/>
      <c r="G318" s="256"/>
      <c r="H318" s="256"/>
      <c r="I318" s="256"/>
      <c r="J318" s="256"/>
      <c r="K318" s="256"/>
      <c r="L318" s="256"/>
      <c r="M318" s="256"/>
      <c r="N318" s="256"/>
      <c r="O318" s="256"/>
      <c r="P318" s="256"/>
      <c r="Q318" s="256"/>
      <c r="R318" s="58"/>
      <c r="S318" s="57"/>
      <c r="T318" s="55"/>
      <c r="U318" s="55"/>
      <c r="V318" s="55"/>
      <c r="W318" s="55"/>
      <c r="X318" s="55"/>
      <c r="Y318" s="55"/>
      <c r="Z318" s="55"/>
      <c r="AA318" s="55"/>
      <c r="AB318" s="55"/>
      <c r="AC318" s="55"/>
      <c r="AD318" s="55"/>
      <c r="AE318" s="55"/>
      <c r="AF318" s="55"/>
      <c r="AG318" s="55"/>
      <c r="AH318" s="56"/>
      <c r="AI318" s="258" t="s">
        <v>28</v>
      </c>
      <c r="AJ318" s="259"/>
      <c r="AK318" s="259"/>
      <c r="AL318" s="259"/>
      <c r="AM318" s="259"/>
      <c r="AN318" s="53">
        <v>2</v>
      </c>
    </row>
    <row r="319" spans="1:40" ht="13.8" thickBot="1" x14ac:dyDescent="0.35">
      <c r="A319" s="13"/>
      <c r="B319" s="257"/>
      <c r="C319" s="257"/>
      <c r="D319" s="257"/>
      <c r="E319" s="257"/>
      <c r="F319" s="257"/>
      <c r="G319" s="257"/>
      <c r="H319" s="257"/>
      <c r="I319" s="257"/>
      <c r="J319" s="257"/>
      <c r="K319" s="257"/>
      <c r="L319" s="257"/>
      <c r="M319" s="257"/>
      <c r="N319" s="257"/>
      <c r="O319" s="257"/>
      <c r="P319" s="257"/>
      <c r="Q319" s="257"/>
      <c r="R319" s="59"/>
      <c r="T319" s="7" t="s">
        <v>30</v>
      </c>
      <c r="U319" s="8"/>
      <c r="AH319" s="24"/>
      <c r="AI319" s="21" t="s">
        <v>136</v>
      </c>
      <c r="AJ319" s="47"/>
      <c r="AK319" s="22"/>
      <c r="AL319" s="22"/>
      <c r="AM319" s="22"/>
      <c r="AN319" s="10"/>
    </row>
    <row r="320" spans="1:40" ht="13.8" thickBot="1" x14ac:dyDescent="0.35">
      <c r="A320" s="23"/>
      <c r="B320" s="2" t="s">
        <v>31</v>
      </c>
      <c r="E320" s="260" t="s">
        <v>163</v>
      </c>
      <c r="F320" s="260"/>
      <c r="G320" s="260"/>
      <c r="H320" s="260"/>
      <c r="I320" s="260"/>
      <c r="J320" s="260"/>
      <c r="K320" s="260"/>
      <c r="L320" s="260"/>
      <c r="M320" s="260"/>
      <c r="N320" s="260"/>
      <c r="O320" s="260"/>
      <c r="P320" s="260"/>
      <c r="Q320" s="260"/>
      <c r="T320" s="2" t="s">
        <v>31</v>
      </c>
      <c r="W320" s="261"/>
      <c r="X320" s="261"/>
      <c r="Y320" s="261"/>
      <c r="Z320" s="261"/>
      <c r="AA320" s="261"/>
      <c r="AB320" s="261"/>
      <c r="AC320" s="261"/>
      <c r="AD320" s="261"/>
      <c r="AE320" s="261"/>
      <c r="AF320" s="261"/>
      <c r="AG320" s="261"/>
      <c r="AH320" s="24"/>
      <c r="AI320" s="2" t="s">
        <v>31</v>
      </c>
      <c r="AJ320" s="245"/>
      <c r="AK320" s="245"/>
      <c r="AL320" s="245"/>
      <c r="AM320" s="245"/>
      <c r="AN320" s="10"/>
    </row>
    <row r="321" spans="1:40" ht="13.8" thickBot="1" x14ac:dyDescent="0.35">
      <c r="A321" s="23"/>
      <c r="B321" s="11" t="s">
        <v>32</v>
      </c>
      <c r="F321" s="244" t="s">
        <v>164</v>
      </c>
      <c r="G321" s="244"/>
      <c r="H321" s="244"/>
      <c r="I321" s="244"/>
      <c r="J321" s="244"/>
      <c r="K321" s="244"/>
      <c r="L321" s="244"/>
      <c r="M321" s="244"/>
      <c r="N321" s="244"/>
      <c r="O321" s="244"/>
      <c r="P321" s="244"/>
      <c r="Q321" s="244"/>
      <c r="T321" s="11" t="s">
        <v>32</v>
      </c>
      <c r="X321" s="245"/>
      <c r="Y321" s="245"/>
      <c r="Z321" s="245"/>
      <c r="AA321" s="245"/>
      <c r="AB321" s="245"/>
      <c r="AC321" s="245"/>
      <c r="AD321" s="245"/>
      <c r="AE321" s="245"/>
      <c r="AF321" s="245"/>
      <c r="AG321" s="245"/>
      <c r="AH321" s="24"/>
      <c r="AI321" s="11" t="s">
        <v>32</v>
      </c>
      <c r="AJ321" s="245"/>
      <c r="AK321" s="245"/>
      <c r="AL321" s="245"/>
      <c r="AM321" s="245"/>
      <c r="AN321" s="10"/>
    </row>
    <row r="322" spans="1:40" ht="13.8" thickBot="1" x14ac:dyDescent="0.35">
      <c r="A322" s="25" t="s">
        <v>33</v>
      </c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26"/>
      <c r="AI322" s="15"/>
      <c r="AJ322" s="14"/>
      <c r="AK322" s="15"/>
      <c r="AL322" s="15"/>
      <c r="AM322" s="15"/>
      <c r="AN322" s="16"/>
    </row>
    <row r="323" spans="1:40" ht="13.8" thickBot="1" x14ac:dyDescent="0.35"/>
    <row r="324" spans="1:40" x14ac:dyDescent="0.3">
      <c r="A324" s="300"/>
      <c r="B324" s="301"/>
      <c r="C324" s="301"/>
      <c r="D324" s="301"/>
      <c r="E324" s="301"/>
      <c r="F324" s="301"/>
      <c r="G324" s="301"/>
      <c r="H324" s="302"/>
      <c r="I324" s="306" t="s">
        <v>4</v>
      </c>
      <c r="J324" s="307"/>
      <c r="K324" s="307"/>
      <c r="L324" s="307"/>
      <c r="M324" s="307"/>
      <c r="N324" s="307"/>
      <c r="O324" s="307"/>
      <c r="P324" s="307"/>
      <c r="Q324" s="307"/>
      <c r="R324" s="307"/>
      <c r="S324" s="307"/>
      <c r="T324" s="307"/>
      <c r="U324" s="307"/>
      <c r="V324" s="307"/>
      <c r="W324" s="307"/>
      <c r="X324" s="307"/>
      <c r="Y324" s="307"/>
      <c r="Z324" s="307"/>
      <c r="AA324" s="307"/>
      <c r="AB324" s="307"/>
      <c r="AC324" s="307"/>
      <c r="AD324" s="307"/>
      <c r="AE324" s="307"/>
      <c r="AF324" s="307"/>
      <c r="AG324" s="307"/>
      <c r="AH324" s="307"/>
      <c r="AI324" s="307"/>
      <c r="AJ324" s="307"/>
      <c r="AK324" s="308"/>
      <c r="AL324" s="312"/>
      <c r="AM324" s="313"/>
      <c r="AN324" s="314"/>
    </row>
    <row r="325" spans="1:40" ht="73.2" customHeight="1" thickBot="1" x14ac:dyDescent="0.35">
      <c r="A325" s="303"/>
      <c r="B325" s="304"/>
      <c r="C325" s="304"/>
      <c r="D325" s="304"/>
      <c r="E325" s="304"/>
      <c r="F325" s="304"/>
      <c r="G325" s="304"/>
      <c r="H325" s="305"/>
      <c r="I325" s="309"/>
      <c r="J325" s="310"/>
      <c r="K325" s="310"/>
      <c r="L325" s="310"/>
      <c r="M325" s="310"/>
      <c r="N325" s="310"/>
      <c r="O325" s="310"/>
      <c r="P325" s="310"/>
      <c r="Q325" s="310"/>
      <c r="R325" s="310"/>
      <c r="S325" s="310"/>
      <c r="T325" s="310"/>
      <c r="U325" s="310"/>
      <c r="V325" s="310"/>
      <c r="W325" s="310"/>
      <c r="X325" s="310"/>
      <c r="Y325" s="310"/>
      <c r="Z325" s="310"/>
      <c r="AA325" s="310"/>
      <c r="AB325" s="310"/>
      <c r="AC325" s="310"/>
      <c r="AD325" s="310"/>
      <c r="AE325" s="310"/>
      <c r="AF325" s="310"/>
      <c r="AG325" s="310"/>
      <c r="AH325" s="310"/>
      <c r="AI325" s="310"/>
      <c r="AJ325" s="310"/>
      <c r="AK325" s="311"/>
      <c r="AL325" s="315"/>
      <c r="AM325" s="316"/>
      <c r="AN325" s="317"/>
    </row>
    <row r="326" spans="1:40" ht="21.6" thickBot="1" x14ac:dyDescent="0.35">
      <c r="A326" s="13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18"/>
      <c r="AN326" s="319"/>
    </row>
    <row r="327" spans="1:40" ht="21" thickBot="1" x14ac:dyDescent="0.35">
      <c r="A327" s="262" t="s">
        <v>5</v>
      </c>
      <c r="B327" s="263"/>
      <c r="C327" s="263"/>
      <c r="D327" s="263"/>
      <c r="E327" s="263"/>
      <c r="F327" s="263" t="s">
        <v>6</v>
      </c>
      <c r="G327" s="263"/>
      <c r="H327" s="264">
        <v>29</v>
      </c>
      <c r="I327" s="264"/>
      <c r="J327" s="263" t="s">
        <v>7</v>
      </c>
      <c r="K327" s="263"/>
      <c r="L327" s="264">
        <v>5</v>
      </c>
      <c r="M327" s="264"/>
      <c r="N327" s="263" t="s">
        <v>8</v>
      </c>
      <c r="O327" s="263"/>
      <c r="P327" s="264">
        <v>25</v>
      </c>
      <c r="Q327" s="320"/>
      <c r="R327" s="3"/>
      <c r="S327" s="3"/>
      <c r="T327" s="3"/>
      <c r="U327" s="262" t="s">
        <v>9</v>
      </c>
      <c r="V327" s="263"/>
      <c r="W327" s="263"/>
      <c r="X327" s="263"/>
      <c r="Y327" s="263"/>
      <c r="Z327" s="321"/>
      <c r="AA327" s="321"/>
      <c r="AB327" s="321"/>
      <c r="AC327" s="321"/>
      <c r="AD327" s="322"/>
      <c r="AE327" s="3"/>
      <c r="AF327" s="3"/>
      <c r="AG327" s="262" t="s">
        <v>10</v>
      </c>
      <c r="AH327" s="263"/>
      <c r="AI327" s="263"/>
      <c r="AJ327" s="323"/>
      <c r="AK327" s="323"/>
      <c r="AL327" s="323"/>
      <c r="AM327" s="323"/>
      <c r="AN327" s="324"/>
    </row>
    <row r="328" spans="1:40" ht="20.399999999999999" x14ac:dyDescent="0.3">
      <c r="A328" s="132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275"/>
      <c r="AN328" s="276"/>
    </row>
    <row r="329" spans="1:40" ht="21" thickBot="1" x14ac:dyDescent="0.35">
      <c r="A329" s="132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88"/>
      <c r="AN329" s="133"/>
    </row>
    <row r="330" spans="1:40" ht="13.8" customHeight="1" x14ac:dyDescent="0.3">
      <c r="A330" s="277" t="s">
        <v>150</v>
      </c>
      <c r="B330" s="278"/>
      <c r="C330" s="278"/>
      <c r="D330" s="278"/>
      <c r="E330" s="278"/>
      <c r="F330" s="278"/>
      <c r="G330" s="278"/>
      <c r="H330" s="278"/>
      <c r="I330" s="279" t="s">
        <v>399</v>
      </c>
      <c r="J330" s="280"/>
      <c r="K330" s="280"/>
      <c r="L330" s="280"/>
      <c r="M330" s="280"/>
      <c r="N330" s="280"/>
      <c r="O330" s="280"/>
      <c r="P330" s="280"/>
      <c r="Q330" s="280"/>
      <c r="R330" s="280"/>
      <c r="S330" s="280"/>
      <c r="T330" s="280"/>
      <c r="U330" s="280"/>
      <c r="V330" s="280"/>
      <c r="W330" s="280"/>
      <c r="X330" s="280"/>
      <c r="Y330" s="280"/>
      <c r="Z330" s="280"/>
      <c r="AA330" s="280"/>
      <c r="AB330" s="280"/>
      <c r="AC330" s="280"/>
      <c r="AD330" s="280"/>
      <c r="AE330" s="280"/>
      <c r="AF330" s="280"/>
      <c r="AG330" s="280"/>
      <c r="AH330" s="280"/>
      <c r="AI330" s="280"/>
      <c r="AJ330" s="280"/>
      <c r="AK330" s="280"/>
      <c r="AL330" s="280"/>
      <c r="AM330" s="280"/>
      <c r="AN330" s="281"/>
    </row>
    <row r="331" spans="1:40" ht="20.399999999999999" x14ac:dyDescent="0.3">
      <c r="A331" s="282" t="s">
        <v>12</v>
      </c>
      <c r="B331" s="283"/>
      <c r="C331" s="283"/>
      <c r="D331" s="283"/>
      <c r="E331" s="283"/>
      <c r="F331" s="283"/>
      <c r="G331" s="283"/>
      <c r="H331" s="283"/>
      <c r="I331" s="284"/>
      <c r="J331" s="284"/>
      <c r="K331" s="284"/>
      <c r="L331" s="284"/>
      <c r="M331" s="284"/>
      <c r="N331" s="284"/>
      <c r="O331" s="284"/>
      <c r="P331" s="284"/>
      <c r="Q331" s="284"/>
      <c r="R331" s="284"/>
      <c r="S331" s="284"/>
      <c r="T331" s="284"/>
      <c r="U331" s="284"/>
      <c r="V331" s="284"/>
      <c r="W331" s="284"/>
      <c r="X331" s="284"/>
      <c r="Y331" s="284"/>
      <c r="Z331" s="284"/>
      <c r="AA331" s="284"/>
      <c r="AB331" s="284"/>
      <c r="AC331" s="284"/>
      <c r="AD331" s="284"/>
      <c r="AE331" s="285" t="s">
        <v>13</v>
      </c>
      <c r="AF331" s="286"/>
      <c r="AG331" s="286"/>
      <c r="AH331" s="287"/>
      <c r="AI331" s="27"/>
      <c r="AJ331" s="285" t="s">
        <v>14</v>
      </c>
      <c r="AK331" s="287"/>
      <c r="AL331" s="288"/>
      <c r="AM331" s="289"/>
      <c r="AN331" s="290"/>
    </row>
    <row r="332" spans="1:40" ht="21" thickBot="1" x14ac:dyDescent="0.35">
      <c r="A332" s="291" t="s">
        <v>15</v>
      </c>
      <c r="B332" s="292"/>
      <c r="C332" s="292"/>
      <c r="D332" s="292"/>
      <c r="E332" s="292"/>
      <c r="F332" s="292"/>
      <c r="G332" s="292"/>
      <c r="H332" s="292"/>
      <c r="I332" s="293"/>
      <c r="J332" s="293"/>
      <c r="K332" s="293"/>
      <c r="L332" s="293"/>
      <c r="M332" s="293"/>
      <c r="N332" s="293"/>
      <c r="O332" s="293"/>
      <c r="P332" s="293"/>
      <c r="Q332" s="293"/>
      <c r="R332" s="293"/>
      <c r="S332" s="293"/>
      <c r="T332" s="293"/>
      <c r="U332" s="293"/>
      <c r="V332" s="293"/>
      <c r="W332" s="293"/>
      <c r="X332" s="293"/>
      <c r="Y332" s="293"/>
      <c r="Z332" s="293"/>
      <c r="AA332" s="293"/>
      <c r="AB332" s="293"/>
      <c r="AC332" s="293"/>
      <c r="AD332" s="293"/>
      <c r="AE332" s="294" t="s">
        <v>13</v>
      </c>
      <c r="AF332" s="295"/>
      <c r="AG332" s="295"/>
      <c r="AH332" s="296"/>
      <c r="AI332" s="63"/>
      <c r="AJ332" s="294" t="s">
        <v>14</v>
      </c>
      <c r="AK332" s="296"/>
      <c r="AL332" s="297"/>
      <c r="AM332" s="298"/>
      <c r="AN332" s="299"/>
    </row>
    <row r="333" spans="1:40" ht="16.2" thickBot="1" x14ac:dyDescent="0.35">
      <c r="A333" s="134"/>
      <c r="AH333" s="2"/>
      <c r="AI333" s="89"/>
      <c r="AJ333" s="89"/>
      <c r="AK333" s="89"/>
      <c r="AL333" s="89"/>
      <c r="AM333" s="11"/>
      <c r="AN333" s="135"/>
    </row>
    <row r="334" spans="1:40" ht="16.2" thickBot="1" x14ac:dyDescent="0.35">
      <c r="A334" s="262" t="s">
        <v>16</v>
      </c>
      <c r="B334" s="263"/>
      <c r="C334" s="263"/>
      <c r="D334" s="263"/>
      <c r="E334" s="263"/>
      <c r="F334" s="263"/>
      <c r="G334" s="263"/>
      <c r="H334" s="264">
        <v>1</v>
      </c>
      <c r="I334" s="264"/>
      <c r="J334" s="264"/>
      <c r="K334" s="264"/>
      <c r="L334" s="264"/>
      <c r="M334" s="264"/>
      <c r="N334" s="264"/>
      <c r="O334" s="264"/>
      <c r="P334" s="264"/>
      <c r="Q334" s="264"/>
      <c r="R334" s="264"/>
      <c r="S334" s="264"/>
      <c r="T334" s="264"/>
      <c r="U334" s="263" t="s">
        <v>160</v>
      </c>
      <c r="V334" s="263"/>
      <c r="W334" s="263"/>
      <c r="X334" s="263"/>
      <c r="Y334" s="263"/>
      <c r="Z334" s="263"/>
      <c r="AA334" s="263"/>
      <c r="AB334" s="263"/>
      <c r="AC334" s="263"/>
      <c r="AD334" s="263"/>
      <c r="AE334" s="265" t="s">
        <v>180</v>
      </c>
      <c r="AF334" s="265"/>
      <c r="AG334" s="265"/>
      <c r="AH334" s="265"/>
      <c r="AI334" s="265"/>
      <c r="AJ334" s="87" t="s">
        <v>17</v>
      </c>
      <c r="AK334" s="18" t="s">
        <v>0</v>
      </c>
      <c r="AL334" s="5" t="s">
        <v>151</v>
      </c>
      <c r="AM334" s="266"/>
      <c r="AN334" s="267"/>
    </row>
    <row r="335" spans="1:40" ht="13.8" x14ac:dyDescent="0.3">
      <c r="A335" s="66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8"/>
      <c r="S335" s="69"/>
      <c r="T335" s="69"/>
      <c r="U335" s="70"/>
      <c r="V335" s="70"/>
      <c r="W335" s="70"/>
      <c r="X335" s="70"/>
      <c r="Y335" s="70"/>
      <c r="Z335" s="70"/>
      <c r="AA335" s="70"/>
      <c r="AB335" s="70"/>
      <c r="AC335" s="70"/>
      <c r="AD335" s="70"/>
      <c r="AE335" s="68"/>
      <c r="AF335" s="68"/>
      <c r="AG335" s="68"/>
      <c r="AH335" s="71"/>
      <c r="AI335" s="268" t="s">
        <v>19</v>
      </c>
      <c r="AJ335" s="270" t="s">
        <v>20</v>
      </c>
      <c r="AK335" s="271"/>
      <c r="AL335" s="271"/>
      <c r="AM335" s="270" t="s">
        <v>21</v>
      </c>
      <c r="AN335" s="273" t="s">
        <v>22</v>
      </c>
    </row>
    <row r="336" spans="1:40" ht="15" thickBot="1" x14ac:dyDescent="0.35">
      <c r="A336" s="72"/>
      <c r="B336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6"/>
      <c r="S336" s="37"/>
      <c r="T336" s="37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F336" s="36"/>
      <c r="AG336" s="36"/>
      <c r="AH336" s="73"/>
      <c r="AI336" s="269"/>
      <c r="AJ336" s="86" t="s">
        <v>23</v>
      </c>
      <c r="AK336" s="86" t="s">
        <v>24</v>
      </c>
      <c r="AL336" s="86" t="s">
        <v>25</v>
      </c>
      <c r="AM336" s="272"/>
      <c r="AN336" s="274"/>
    </row>
    <row r="337" spans="1:40" ht="15.6" x14ac:dyDescent="0.3">
      <c r="A337" s="72"/>
      <c r="B337" s="35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6"/>
      <c r="S337" s="37"/>
      <c r="T337" s="37"/>
      <c r="U337" s="36"/>
      <c r="V337" s="36"/>
      <c r="W337" s="36"/>
      <c r="X337" s="36"/>
      <c r="Y337" s="36"/>
      <c r="Z337" s="36"/>
      <c r="AA337" s="36"/>
      <c r="AB337" s="36"/>
      <c r="AC337" s="36"/>
      <c r="AD337" s="36"/>
      <c r="AE337" s="36"/>
      <c r="AF337" s="36"/>
      <c r="AG337" s="36"/>
      <c r="AH337" s="73"/>
      <c r="AI337" s="191"/>
      <c r="AJ337" s="192"/>
      <c r="AK337" s="192"/>
      <c r="AL337" s="192"/>
      <c r="AM337" s="192"/>
      <c r="AN337" s="193"/>
    </row>
    <row r="338" spans="1:40" ht="15" x14ac:dyDescent="0.3">
      <c r="A338" s="72"/>
      <c r="B338" s="35"/>
      <c r="C338" s="35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6"/>
      <c r="S338" s="37"/>
      <c r="T338" s="37"/>
      <c r="U338" s="36"/>
      <c r="V338" s="36"/>
      <c r="W338" s="36"/>
      <c r="X338" s="36"/>
      <c r="Y338" s="36"/>
      <c r="Z338" s="36"/>
      <c r="AA338" s="36"/>
      <c r="AB338" s="36"/>
      <c r="AC338" s="36"/>
      <c r="AD338" s="36"/>
      <c r="AE338" s="36"/>
      <c r="AF338" s="36"/>
      <c r="AG338" s="36"/>
      <c r="AH338" s="73"/>
      <c r="AI338" s="194" t="s">
        <v>207</v>
      </c>
      <c r="AJ338" s="192">
        <v>5.33</v>
      </c>
      <c r="AK338" s="192"/>
      <c r="AL338" s="192">
        <v>8.8800000000000008</v>
      </c>
      <c r="AM338" s="192">
        <v>1</v>
      </c>
      <c r="AN338" s="195">
        <f>AJ338*AL338*AM338</f>
        <v>47.330400000000004</v>
      </c>
    </row>
    <row r="339" spans="1:40" ht="15" x14ac:dyDescent="0.3">
      <c r="A339" s="72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6"/>
      <c r="S339" s="144"/>
      <c r="T339" s="145"/>
      <c r="U339" s="146"/>
      <c r="V339" s="146"/>
      <c r="W339" s="146"/>
      <c r="X339" s="146"/>
      <c r="Y339" s="146"/>
      <c r="Z339" s="146"/>
      <c r="AA339" s="147"/>
      <c r="AB339" s="36"/>
      <c r="AC339" s="36"/>
      <c r="AD339" s="36"/>
      <c r="AE339" s="36"/>
      <c r="AF339" s="36"/>
      <c r="AG339" s="36"/>
      <c r="AH339" s="73"/>
      <c r="AI339" s="194"/>
      <c r="AJ339" s="192"/>
      <c r="AK339" s="192"/>
      <c r="AL339" s="192"/>
      <c r="AM339" s="192"/>
      <c r="AN339" s="195"/>
    </row>
    <row r="340" spans="1:40" ht="15" x14ac:dyDescent="0.3">
      <c r="A340" s="72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6"/>
      <c r="S340" s="246"/>
      <c r="T340" s="247"/>
      <c r="U340" s="247"/>
      <c r="V340" s="247"/>
      <c r="W340" s="247"/>
      <c r="X340" s="247"/>
      <c r="Y340" s="247"/>
      <c r="Z340" s="247"/>
      <c r="AA340" s="248"/>
      <c r="AB340" s="36"/>
      <c r="AC340" s="36"/>
      <c r="AD340" s="36"/>
      <c r="AE340" s="36"/>
      <c r="AF340" s="36"/>
      <c r="AG340" s="36"/>
      <c r="AH340" s="73"/>
      <c r="AI340" s="194"/>
      <c r="AJ340" s="196">
        <v>0.6</v>
      </c>
      <c r="AK340" s="192"/>
      <c r="AL340" s="192">
        <v>0.56000000000000005</v>
      </c>
      <c r="AM340" s="192">
        <v>2</v>
      </c>
      <c r="AN340" s="195">
        <f>AJ340*AL340*AM340</f>
        <v>0.67200000000000004</v>
      </c>
    </row>
    <row r="341" spans="1:40" ht="15" x14ac:dyDescent="0.3">
      <c r="A341" s="72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6"/>
      <c r="S341" s="140"/>
      <c r="T341" s="141"/>
      <c r="U341" s="141"/>
      <c r="V341" s="141"/>
      <c r="W341" s="141"/>
      <c r="X341" s="141"/>
      <c r="Y341" s="141"/>
      <c r="Z341" s="141"/>
      <c r="AA341" s="142"/>
      <c r="AB341" s="36"/>
      <c r="AC341" s="36"/>
      <c r="AD341" s="36"/>
      <c r="AE341" s="36"/>
      <c r="AF341" s="36"/>
      <c r="AG341" s="36"/>
      <c r="AH341" s="73"/>
      <c r="AI341" s="194"/>
      <c r="AJ341" s="196"/>
      <c r="AK341" s="192"/>
      <c r="AL341" s="192"/>
      <c r="AM341" s="192"/>
      <c r="AN341" s="195"/>
    </row>
    <row r="342" spans="1:40" ht="15" x14ac:dyDescent="0.3">
      <c r="A342" s="72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6"/>
      <c r="S342" s="140"/>
      <c r="T342" s="141"/>
      <c r="U342" s="141"/>
      <c r="V342" s="141"/>
      <c r="W342" s="141"/>
      <c r="X342" s="141"/>
      <c r="Y342" s="141"/>
      <c r="Z342" s="141"/>
      <c r="AA342" s="142"/>
      <c r="AB342" s="36"/>
      <c r="AC342" s="36"/>
      <c r="AD342" s="36"/>
      <c r="AE342" s="36"/>
      <c r="AF342" s="36"/>
      <c r="AG342" s="36"/>
      <c r="AH342" s="73"/>
      <c r="AI342" s="51"/>
      <c r="AJ342" s="64"/>
      <c r="AK342" s="64"/>
      <c r="AL342" s="64"/>
      <c r="AM342" s="65"/>
      <c r="AN342" s="84"/>
    </row>
    <row r="343" spans="1:40" ht="15" x14ac:dyDescent="0.3">
      <c r="A343" s="72"/>
      <c r="B343" s="35"/>
      <c r="C343" s="35"/>
      <c r="D343" s="35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6"/>
      <c r="S343" s="37"/>
      <c r="T343" s="37"/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6"/>
      <c r="AF343" s="36"/>
      <c r="AG343" s="36"/>
      <c r="AH343" s="73"/>
      <c r="AI343" s="51"/>
      <c r="AJ343" s="64"/>
      <c r="AK343" s="64"/>
      <c r="AL343" s="64"/>
      <c r="AM343" s="65"/>
      <c r="AN343" s="84"/>
    </row>
    <row r="344" spans="1:40" ht="15" x14ac:dyDescent="0.3">
      <c r="A344" s="72"/>
      <c r="B344" s="35"/>
      <c r="C344" s="35"/>
      <c r="D344" s="35"/>
      <c r="E344" s="35"/>
      <c r="F344" s="35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6"/>
      <c r="S344" s="37"/>
      <c r="T344" s="37"/>
      <c r="U344" s="36"/>
      <c r="V344" s="36"/>
      <c r="W344" s="36"/>
      <c r="X344" s="36"/>
      <c r="Y344" s="36"/>
      <c r="Z344" s="36"/>
      <c r="AA344" s="36"/>
      <c r="AB344" s="36"/>
      <c r="AC344" s="36"/>
      <c r="AD344" s="36"/>
      <c r="AE344" s="36"/>
      <c r="AF344" s="36"/>
      <c r="AG344" s="36"/>
      <c r="AH344" s="73"/>
      <c r="AI344" s="51"/>
      <c r="AJ344" s="64"/>
      <c r="AK344" s="64"/>
      <c r="AL344" s="64"/>
      <c r="AM344" s="65"/>
      <c r="AN344" s="84"/>
    </row>
    <row r="345" spans="1:40" ht="15" x14ac:dyDescent="0.3">
      <c r="A345" s="72"/>
      <c r="B345" s="35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6"/>
      <c r="S345" s="37"/>
      <c r="T345" s="37"/>
      <c r="U345" s="36"/>
      <c r="V345" s="36"/>
      <c r="W345" s="36"/>
      <c r="X345" s="36"/>
      <c r="Y345" s="36"/>
      <c r="Z345" s="36"/>
      <c r="AA345" s="36"/>
      <c r="AB345" s="36"/>
      <c r="AC345" s="36"/>
      <c r="AD345" s="36"/>
      <c r="AE345" s="36"/>
      <c r="AF345" s="36"/>
      <c r="AG345" s="36"/>
      <c r="AH345" s="73"/>
      <c r="AI345" s="51"/>
      <c r="AJ345" s="64"/>
      <c r="AK345" s="64"/>
      <c r="AL345" s="64"/>
      <c r="AM345" s="65"/>
      <c r="AN345" s="84"/>
    </row>
    <row r="346" spans="1:40" ht="15" x14ac:dyDescent="0.3">
      <c r="A346" s="72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6"/>
      <c r="S346" s="37"/>
      <c r="T346" s="37"/>
      <c r="U346" s="36"/>
      <c r="V346" s="36"/>
      <c r="W346" s="36"/>
      <c r="X346" s="36"/>
      <c r="Y346" s="36"/>
      <c r="Z346" s="36"/>
      <c r="AA346" s="36"/>
      <c r="AB346" s="36"/>
      <c r="AC346" s="36"/>
      <c r="AD346" s="36"/>
      <c r="AE346" s="36"/>
      <c r="AF346" s="36"/>
      <c r="AG346" s="36"/>
      <c r="AH346" s="73"/>
      <c r="AI346" s="51"/>
      <c r="AJ346" s="64"/>
      <c r="AK346" s="64"/>
      <c r="AL346" s="64"/>
      <c r="AM346" s="65"/>
      <c r="AN346" s="85"/>
    </row>
    <row r="347" spans="1:40" ht="15" x14ac:dyDescent="0.3">
      <c r="A347" s="72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6"/>
      <c r="S347" s="37"/>
      <c r="T347" s="37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F347" s="36"/>
      <c r="AG347" s="36"/>
      <c r="AH347" s="73"/>
      <c r="AI347" s="51"/>
      <c r="AJ347" s="64"/>
      <c r="AK347" s="64"/>
      <c r="AL347" s="64"/>
      <c r="AM347" s="65"/>
      <c r="AN347" s="84"/>
    </row>
    <row r="348" spans="1:40" ht="15" x14ac:dyDescent="0.3">
      <c r="A348" s="72"/>
      <c r="B348" s="35"/>
      <c r="C348" s="35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6"/>
      <c r="S348" s="37"/>
      <c r="T348" s="37"/>
      <c r="U348" s="36"/>
      <c r="V348" s="36"/>
      <c r="W348" s="36"/>
      <c r="X348" s="36"/>
      <c r="Y348" s="36"/>
      <c r="Z348" s="36"/>
      <c r="AA348" s="36"/>
      <c r="AB348" s="36"/>
      <c r="AC348" s="36"/>
      <c r="AD348" s="36"/>
      <c r="AE348" s="36"/>
      <c r="AF348" s="36"/>
      <c r="AG348" s="36"/>
      <c r="AH348" s="73"/>
      <c r="AI348" s="51"/>
      <c r="AJ348" s="64"/>
      <c r="AK348" s="64"/>
      <c r="AL348" s="64"/>
      <c r="AM348" s="65"/>
      <c r="AN348" s="84"/>
    </row>
    <row r="349" spans="1:40" ht="15.6" x14ac:dyDescent="0.3">
      <c r="A349" s="72"/>
      <c r="B349" s="35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6"/>
      <c r="S349" s="37"/>
      <c r="T349" s="37"/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6"/>
      <c r="AF349" s="36"/>
      <c r="AG349" s="36"/>
      <c r="AH349" s="73"/>
      <c r="AI349" s="50"/>
      <c r="AJ349" s="64"/>
      <c r="AK349" s="64"/>
      <c r="AL349" s="64"/>
      <c r="AM349" s="65"/>
      <c r="AN349" s="85"/>
    </row>
    <row r="350" spans="1:40" ht="15" x14ac:dyDescent="0.3">
      <c r="A350" s="72"/>
      <c r="B350" s="35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6"/>
      <c r="S350" s="37"/>
      <c r="T350" s="37"/>
      <c r="U350" s="36"/>
      <c r="V350" s="36"/>
      <c r="W350" s="36"/>
      <c r="X350" s="36"/>
      <c r="Y350" s="36"/>
      <c r="Z350" s="36"/>
      <c r="AA350" s="36"/>
      <c r="AB350" s="36"/>
      <c r="AC350" s="36"/>
      <c r="AD350" s="36"/>
      <c r="AE350" s="36"/>
      <c r="AF350" s="36"/>
      <c r="AG350" s="36"/>
      <c r="AH350" s="73"/>
      <c r="AI350" s="51"/>
      <c r="AJ350" s="64"/>
      <c r="AK350" s="64"/>
      <c r="AL350" s="64"/>
      <c r="AM350" s="65"/>
      <c r="AN350" s="84"/>
    </row>
    <row r="351" spans="1:40" ht="15" x14ac:dyDescent="0.3">
      <c r="A351" s="72"/>
      <c r="B351" s="35"/>
      <c r="C351" s="35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6"/>
      <c r="S351" s="37"/>
      <c r="T351" s="37"/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6"/>
      <c r="AF351" s="36"/>
      <c r="AG351" s="36"/>
      <c r="AH351" s="73"/>
      <c r="AI351" s="51"/>
      <c r="AJ351" s="64"/>
      <c r="AK351" s="64"/>
      <c r="AL351" s="64"/>
      <c r="AM351" s="65"/>
      <c r="AN351" s="84"/>
    </row>
    <row r="352" spans="1:40" ht="15.6" x14ac:dyDescent="0.3">
      <c r="A352" s="72"/>
      <c r="B352" s="35"/>
      <c r="C352" s="35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6"/>
      <c r="S352" s="37"/>
      <c r="T352" s="37"/>
      <c r="U352" s="36"/>
      <c r="V352" s="36"/>
      <c r="W352" s="36"/>
      <c r="X352" s="36"/>
      <c r="Y352" s="36"/>
      <c r="Z352" s="36"/>
      <c r="AA352" s="36"/>
      <c r="AB352" s="36"/>
      <c r="AC352" s="36"/>
      <c r="AD352" s="36"/>
      <c r="AE352" s="36"/>
      <c r="AF352" s="36"/>
      <c r="AG352" s="36"/>
      <c r="AH352" s="73"/>
      <c r="AI352" s="48"/>
      <c r="AJ352" s="32"/>
      <c r="AK352" s="32"/>
      <c r="AL352" s="32"/>
      <c r="AM352" s="33"/>
      <c r="AN352" s="123"/>
    </row>
    <row r="353" spans="1:40" ht="15" x14ac:dyDescent="0.3">
      <c r="A353" s="72"/>
      <c r="B353" s="35"/>
      <c r="C353" s="35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6"/>
      <c r="S353" s="37"/>
      <c r="T353" s="37"/>
      <c r="U353" s="36"/>
      <c r="V353" s="36"/>
      <c r="W353" s="36"/>
      <c r="X353" s="36"/>
      <c r="Y353" s="36"/>
      <c r="Z353" s="36"/>
      <c r="AA353" s="36"/>
      <c r="AB353" s="36"/>
      <c r="AC353" s="36"/>
      <c r="AD353" s="36"/>
      <c r="AE353" s="36"/>
      <c r="AF353" s="36"/>
      <c r="AG353" s="36"/>
      <c r="AH353" s="73"/>
      <c r="AI353" s="51"/>
      <c r="AJ353" s="64"/>
      <c r="AK353" s="64"/>
      <c r="AL353" s="64"/>
      <c r="AM353" s="65"/>
      <c r="AN353" s="123"/>
    </row>
    <row r="354" spans="1:40" ht="15.6" x14ac:dyDescent="0.3">
      <c r="A354" s="74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40"/>
      <c r="T354" s="40"/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  <c r="AE354" s="36"/>
      <c r="AF354" s="42"/>
      <c r="AG354" s="36"/>
      <c r="AH354" s="75"/>
      <c r="AI354" s="48"/>
      <c r="AJ354" s="32"/>
      <c r="AK354" s="32"/>
      <c r="AL354" s="32"/>
      <c r="AM354" s="33"/>
      <c r="AN354" s="123"/>
    </row>
    <row r="355" spans="1:40" ht="15" x14ac:dyDescent="0.3">
      <c r="A355" s="74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40"/>
      <c r="T355" s="40"/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  <c r="AE355" s="36"/>
      <c r="AF355" s="42"/>
      <c r="AG355" s="36"/>
      <c r="AH355" s="75"/>
      <c r="AI355" s="51"/>
      <c r="AJ355" s="64"/>
      <c r="AK355" s="64"/>
      <c r="AL355" s="64"/>
      <c r="AM355" s="65"/>
      <c r="AN355" s="123"/>
    </row>
    <row r="356" spans="1:40" ht="15.6" x14ac:dyDescent="0.3">
      <c r="A356" s="74"/>
      <c r="B356" s="36"/>
      <c r="C356" s="36"/>
      <c r="D356" s="36"/>
      <c r="E356" s="36"/>
      <c r="F356" s="36"/>
      <c r="G356" s="36"/>
      <c r="H356" s="38"/>
      <c r="I356" s="36"/>
      <c r="J356" s="36"/>
      <c r="K356" s="36"/>
      <c r="L356" s="36"/>
      <c r="M356" s="36"/>
      <c r="N356" s="38"/>
      <c r="O356" s="38"/>
      <c r="P356" s="38"/>
      <c r="Q356" s="38"/>
      <c r="R356" s="38"/>
      <c r="S356" s="40"/>
      <c r="T356" s="40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38"/>
      <c r="AF356" s="43"/>
      <c r="AG356" s="38"/>
      <c r="AH356" s="75"/>
      <c r="AI356" s="48"/>
      <c r="AJ356" s="32"/>
      <c r="AK356" s="32"/>
      <c r="AL356" s="32"/>
      <c r="AM356" s="33"/>
      <c r="AN356" s="123"/>
    </row>
    <row r="357" spans="1:40" ht="15" x14ac:dyDescent="0.3">
      <c r="A357" s="74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40"/>
      <c r="T357" s="40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36"/>
      <c r="AF357" s="42"/>
      <c r="AG357" s="36"/>
      <c r="AH357" s="75"/>
      <c r="AI357" s="51"/>
      <c r="AJ357" s="64"/>
      <c r="AK357" s="64"/>
      <c r="AL357" s="64"/>
      <c r="AM357" s="65"/>
      <c r="AN357" s="123"/>
    </row>
    <row r="358" spans="1:40" ht="17.399999999999999" x14ac:dyDescent="0.3">
      <c r="A358" s="74"/>
      <c r="B358" s="44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40"/>
      <c r="T358" s="40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36"/>
      <c r="AF358" s="42"/>
      <c r="AG358" s="36"/>
      <c r="AH358" s="75"/>
      <c r="AI358" s="51"/>
      <c r="AJ358" s="64"/>
      <c r="AK358" s="64"/>
      <c r="AL358" s="64"/>
      <c r="AM358" s="65"/>
      <c r="AN358" s="123"/>
    </row>
    <row r="359" spans="1:40" ht="15" x14ac:dyDescent="0.3">
      <c r="A359" s="74"/>
      <c r="B359" s="60"/>
      <c r="C359" s="60"/>
      <c r="D359" s="60"/>
      <c r="E359" s="60"/>
      <c r="F359" s="61"/>
      <c r="G359" s="61"/>
      <c r="H359" s="61"/>
      <c r="I359" s="61"/>
      <c r="J359" s="60"/>
      <c r="K359" s="60"/>
      <c r="L359" s="60"/>
      <c r="M359" s="61"/>
      <c r="N359" s="61"/>
      <c r="O359" s="61"/>
      <c r="P359" s="61"/>
      <c r="Q359" s="61"/>
      <c r="R359" s="61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  <c r="AC359" s="62"/>
      <c r="AD359" s="62"/>
      <c r="AE359" s="61"/>
      <c r="AF359" s="60"/>
      <c r="AG359" s="60"/>
      <c r="AH359" s="75"/>
      <c r="AI359" s="51"/>
      <c r="AJ359" s="34"/>
      <c r="AK359" s="34"/>
      <c r="AL359" s="34"/>
      <c r="AM359" s="34"/>
      <c r="AN359" s="49"/>
    </row>
    <row r="360" spans="1:40" ht="15.6" x14ac:dyDescent="0.3">
      <c r="A360" s="7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40"/>
      <c r="T360" s="40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36"/>
      <c r="AF360" s="42"/>
      <c r="AG360" s="36"/>
      <c r="AH360" s="77"/>
      <c r="AI360" s="50"/>
      <c r="AJ360" s="29"/>
      <c r="AK360" s="29"/>
      <c r="AL360" s="30"/>
      <c r="AM360" s="31"/>
      <c r="AN360" s="49"/>
    </row>
    <row r="361" spans="1:40" ht="15" x14ac:dyDescent="0.3">
      <c r="A361" s="74"/>
      <c r="B361" s="46"/>
      <c r="C361" s="46"/>
      <c r="D361" s="46"/>
      <c r="E361" s="46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  <c r="AA361" s="46"/>
      <c r="AB361" s="46"/>
      <c r="AC361" s="46"/>
      <c r="AD361" s="46"/>
      <c r="AE361" s="46"/>
      <c r="AF361" s="46"/>
      <c r="AG361" s="46"/>
      <c r="AH361" s="75"/>
      <c r="AI361" s="51"/>
      <c r="AJ361" s="34"/>
      <c r="AK361" s="34"/>
      <c r="AL361" s="34"/>
      <c r="AM361" s="34"/>
      <c r="AN361" s="49"/>
    </row>
    <row r="362" spans="1:40" ht="16.2" thickBot="1" x14ac:dyDescent="0.35">
      <c r="A362" s="78"/>
      <c r="B362" s="79"/>
      <c r="C362" s="79"/>
      <c r="D362" s="79"/>
      <c r="E362" s="79"/>
      <c r="F362" s="79"/>
      <c r="G362" s="79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  <c r="AA362" s="79"/>
      <c r="AB362" s="79"/>
      <c r="AC362" s="79"/>
      <c r="AD362" s="79"/>
      <c r="AE362" s="79"/>
      <c r="AF362" s="79"/>
      <c r="AG362" s="79"/>
      <c r="AH362" s="80"/>
      <c r="AI362" s="249" t="s">
        <v>26</v>
      </c>
      <c r="AJ362" s="250"/>
      <c r="AK362" s="250"/>
      <c r="AL362" s="250"/>
      <c r="AM362" s="250"/>
      <c r="AN362" s="52">
        <f>AN338+AN340</f>
        <v>48.002400000000002</v>
      </c>
    </row>
    <row r="363" spans="1:40" ht="15.6" thickBot="1" x14ac:dyDescent="0.35">
      <c r="A363" s="251"/>
      <c r="B363" s="252"/>
      <c r="C363" s="252"/>
      <c r="D363" s="252"/>
      <c r="E363" s="252"/>
      <c r="F363" s="252"/>
      <c r="G363" s="252"/>
      <c r="H363" s="252"/>
      <c r="I363" s="252"/>
      <c r="J363" s="252"/>
      <c r="K363" s="252"/>
      <c r="L363" s="252"/>
      <c r="M363" s="252"/>
      <c r="N363" s="252"/>
      <c r="O363" s="252"/>
      <c r="P363" s="252"/>
      <c r="Q363" s="252"/>
      <c r="R363" s="252"/>
      <c r="S363" s="252"/>
      <c r="T363" s="252"/>
      <c r="U363" s="252"/>
      <c r="V363" s="252"/>
      <c r="W363" s="252"/>
      <c r="X363" s="252"/>
      <c r="Y363" s="252"/>
      <c r="Z363" s="252"/>
      <c r="AA363" s="252"/>
      <c r="AB363" s="252"/>
      <c r="AC363" s="252"/>
      <c r="AD363" s="252"/>
      <c r="AE363" s="252"/>
      <c r="AF363" s="252"/>
      <c r="AG363" s="252"/>
      <c r="AH363" s="253"/>
      <c r="AI363" s="254" t="s">
        <v>27</v>
      </c>
      <c r="AJ363" s="255"/>
      <c r="AK363" s="255"/>
      <c r="AL363" s="255"/>
      <c r="AM363" s="255"/>
      <c r="AN363" s="52"/>
    </row>
    <row r="364" spans="1:40" ht="18" thickBot="1" x14ac:dyDescent="0.35">
      <c r="A364" s="54"/>
      <c r="B364" s="256"/>
      <c r="C364" s="256"/>
      <c r="D364" s="256"/>
      <c r="E364" s="256"/>
      <c r="F364" s="256"/>
      <c r="G364" s="256"/>
      <c r="H364" s="256"/>
      <c r="I364" s="256"/>
      <c r="J364" s="256"/>
      <c r="K364" s="256"/>
      <c r="L364" s="256"/>
      <c r="M364" s="256"/>
      <c r="N364" s="256"/>
      <c r="O364" s="256"/>
      <c r="P364" s="256"/>
      <c r="Q364" s="256"/>
      <c r="R364" s="58"/>
      <c r="S364" s="57"/>
      <c r="T364" s="55"/>
      <c r="U364" s="55"/>
      <c r="V364" s="55"/>
      <c r="W364" s="55"/>
      <c r="X364" s="55"/>
      <c r="Y364" s="55"/>
      <c r="Z364" s="55"/>
      <c r="AA364" s="55"/>
      <c r="AB364" s="55"/>
      <c r="AC364" s="55"/>
      <c r="AD364" s="55"/>
      <c r="AE364" s="55"/>
      <c r="AF364" s="55"/>
      <c r="AG364" s="55"/>
      <c r="AH364" s="56"/>
      <c r="AI364" s="258" t="s">
        <v>28</v>
      </c>
      <c r="AJ364" s="259"/>
      <c r="AK364" s="259"/>
      <c r="AL364" s="259"/>
      <c r="AM364" s="259"/>
      <c r="AN364" s="53">
        <f>AN362</f>
        <v>48.002400000000002</v>
      </c>
    </row>
    <row r="365" spans="1:40" ht="13.8" thickBot="1" x14ac:dyDescent="0.35">
      <c r="A365" s="13"/>
      <c r="B365" s="257"/>
      <c r="C365" s="257"/>
      <c r="D365" s="257"/>
      <c r="E365" s="257"/>
      <c r="F365" s="257"/>
      <c r="G365" s="257"/>
      <c r="H365" s="257"/>
      <c r="I365" s="257"/>
      <c r="J365" s="257"/>
      <c r="K365" s="257"/>
      <c r="L365" s="257"/>
      <c r="M365" s="257"/>
      <c r="N365" s="257"/>
      <c r="O365" s="257"/>
      <c r="P365" s="257"/>
      <c r="Q365" s="257"/>
      <c r="R365" s="59"/>
      <c r="T365" s="7" t="s">
        <v>30</v>
      </c>
      <c r="U365" s="8"/>
      <c r="AH365" s="24"/>
      <c r="AI365" s="21" t="s">
        <v>136</v>
      </c>
      <c r="AJ365" s="47"/>
      <c r="AK365" s="22"/>
      <c r="AL365" s="22"/>
      <c r="AM365" s="22"/>
      <c r="AN365" s="10"/>
    </row>
    <row r="366" spans="1:40" ht="13.8" thickBot="1" x14ac:dyDescent="0.35">
      <c r="A366" s="23"/>
      <c r="B366" s="2" t="s">
        <v>31</v>
      </c>
      <c r="E366" s="260" t="s">
        <v>163</v>
      </c>
      <c r="F366" s="260"/>
      <c r="G366" s="260"/>
      <c r="H366" s="260"/>
      <c r="I366" s="260"/>
      <c r="J366" s="260"/>
      <c r="K366" s="260"/>
      <c r="L366" s="260"/>
      <c r="M366" s="260"/>
      <c r="N366" s="260"/>
      <c r="O366" s="260"/>
      <c r="P366" s="260"/>
      <c r="Q366" s="260"/>
      <c r="T366" s="2" t="s">
        <v>31</v>
      </c>
      <c r="W366" s="261"/>
      <c r="X366" s="261"/>
      <c r="Y366" s="261"/>
      <c r="Z366" s="261"/>
      <c r="AA366" s="261"/>
      <c r="AB366" s="261"/>
      <c r="AC366" s="261"/>
      <c r="AD366" s="261"/>
      <c r="AE366" s="261"/>
      <c r="AF366" s="261"/>
      <c r="AG366" s="261"/>
      <c r="AH366" s="24"/>
      <c r="AI366" s="2" t="s">
        <v>31</v>
      </c>
      <c r="AJ366" s="245"/>
      <c r="AK366" s="245"/>
      <c r="AL366" s="245"/>
      <c r="AM366" s="245"/>
      <c r="AN366" s="10"/>
    </row>
    <row r="367" spans="1:40" ht="13.8" thickBot="1" x14ac:dyDescent="0.35">
      <c r="A367" s="23"/>
      <c r="B367" s="11" t="s">
        <v>32</v>
      </c>
      <c r="F367" s="244" t="s">
        <v>164</v>
      </c>
      <c r="G367" s="244"/>
      <c r="H367" s="244"/>
      <c r="I367" s="244"/>
      <c r="J367" s="244"/>
      <c r="K367" s="244"/>
      <c r="L367" s="244"/>
      <c r="M367" s="244"/>
      <c r="N367" s="244"/>
      <c r="O367" s="244"/>
      <c r="P367" s="244"/>
      <c r="Q367" s="244"/>
      <c r="T367" s="11" t="s">
        <v>32</v>
      </c>
      <c r="X367" s="245"/>
      <c r="Y367" s="245"/>
      <c r="Z367" s="245"/>
      <c r="AA367" s="245"/>
      <c r="AB367" s="245"/>
      <c r="AC367" s="245"/>
      <c r="AD367" s="245"/>
      <c r="AE367" s="245"/>
      <c r="AF367" s="245"/>
      <c r="AG367" s="245"/>
      <c r="AH367" s="24"/>
      <c r="AI367" s="11" t="s">
        <v>32</v>
      </c>
      <c r="AJ367" s="245"/>
      <c r="AK367" s="245"/>
      <c r="AL367" s="245"/>
      <c r="AM367" s="245"/>
      <c r="AN367" s="10"/>
    </row>
    <row r="368" spans="1:40" ht="13.8" thickBot="1" x14ac:dyDescent="0.35">
      <c r="A368" s="25" t="s">
        <v>33</v>
      </c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26"/>
      <c r="AI368" s="15"/>
      <c r="AJ368" s="14"/>
      <c r="AK368" s="15"/>
      <c r="AL368" s="15"/>
      <c r="AM368" s="15"/>
      <c r="AN368" s="16"/>
    </row>
    <row r="370" spans="1:40" ht="13.8" thickBot="1" x14ac:dyDescent="0.35"/>
    <row r="371" spans="1:40" x14ac:dyDescent="0.3">
      <c r="A371" s="300"/>
      <c r="B371" s="301"/>
      <c r="C371" s="301"/>
      <c r="D371" s="301"/>
      <c r="E371" s="301"/>
      <c r="F371" s="301"/>
      <c r="G371" s="301"/>
      <c r="H371" s="302"/>
      <c r="I371" s="306" t="s">
        <v>4</v>
      </c>
      <c r="J371" s="307"/>
      <c r="K371" s="307"/>
      <c r="L371" s="307"/>
      <c r="M371" s="307"/>
      <c r="N371" s="307"/>
      <c r="O371" s="307"/>
      <c r="P371" s="307"/>
      <c r="Q371" s="307"/>
      <c r="R371" s="307"/>
      <c r="S371" s="307"/>
      <c r="T371" s="307"/>
      <c r="U371" s="307"/>
      <c r="V371" s="307"/>
      <c r="W371" s="307"/>
      <c r="X371" s="307"/>
      <c r="Y371" s="307"/>
      <c r="Z371" s="307"/>
      <c r="AA371" s="307"/>
      <c r="AB371" s="307"/>
      <c r="AC371" s="307"/>
      <c r="AD371" s="307"/>
      <c r="AE371" s="307"/>
      <c r="AF371" s="307"/>
      <c r="AG371" s="307"/>
      <c r="AH371" s="307"/>
      <c r="AI371" s="307"/>
      <c r="AJ371" s="307"/>
      <c r="AK371" s="308"/>
      <c r="AL371" s="312"/>
      <c r="AM371" s="313"/>
      <c r="AN371" s="314"/>
    </row>
    <row r="372" spans="1:40" ht="81.599999999999994" customHeight="1" thickBot="1" x14ac:dyDescent="0.35">
      <c r="A372" s="303"/>
      <c r="B372" s="304"/>
      <c r="C372" s="304"/>
      <c r="D372" s="304"/>
      <c r="E372" s="304"/>
      <c r="F372" s="304"/>
      <c r="G372" s="304"/>
      <c r="H372" s="305"/>
      <c r="I372" s="309"/>
      <c r="J372" s="310"/>
      <c r="K372" s="310"/>
      <c r="L372" s="310"/>
      <c r="M372" s="310"/>
      <c r="N372" s="310"/>
      <c r="O372" s="310"/>
      <c r="P372" s="310"/>
      <c r="Q372" s="310"/>
      <c r="R372" s="310"/>
      <c r="S372" s="310"/>
      <c r="T372" s="310"/>
      <c r="U372" s="310"/>
      <c r="V372" s="310"/>
      <c r="W372" s="310"/>
      <c r="X372" s="310"/>
      <c r="Y372" s="310"/>
      <c r="Z372" s="310"/>
      <c r="AA372" s="310"/>
      <c r="AB372" s="310"/>
      <c r="AC372" s="310"/>
      <c r="AD372" s="310"/>
      <c r="AE372" s="310"/>
      <c r="AF372" s="310"/>
      <c r="AG372" s="310"/>
      <c r="AH372" s="310"/>
      <c r="AI372" s="310"/>
      <c r="AJ372" s="310"/>
      <c r="AK372" s="311"/>
      <c r="AL372" s="315"/>
      <c r="AM372" s="316"/>
      <c r="AN372" s="317"/>
    </row>
    <row r="373" spans="1:40" ht="21.6" thickBot="1" x14ac:dyDescent="0.35">
      <c r="A373" s="13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18"/>
      <c r="AN373" s="319"/>
    </row>
    <row r="374" spans="1:40" ht="21" thickBot="1" x14ac:dyDescent="0.35">
      <c r="A374" s="262" t="s">
        <v>5</v>
      </c>
      <c r="B374" s="263"/>
      <c r="C374" s="263"/>
      <c r="D374" s="263"/>
      <c r="E374" s="263"/>
      <c r="F374" s="263" t="s">
        <v>6</v>
      </c>
      <c r="G374" s="263"/>
      <c r="H374" s="264">
        <v>29</v>
      </c>
      <c r="I374" s="264"/>
      <c r="J374" s="263" t="s">
        <v>7</v>
      </c>
      <c r="K374" s="263"/>
      <c r="L374" s="264">
        <v>5</v>
      </c>
      <c r="M374" s="264"/>
      <c r="N374" s="263" t="s">
        <v>8</v>
      </c>
      <c r="O374" s="263"/>
      <c r="P374" s="264">
        <v>25</v>
      </c>
      <c r="Q374" s="320"/>
      <c r="R374" s="3"/>
      <c r="S374" s="3"/>
      <c r="T374" s="3"/>
      <c r="U374" s="262" t="s">
        <v>9</v>
      </c>
      <c r="V374" s="263"/>
      <c r="W374" s="263"/>
      <c r="X374" s="263"/>
      <c r="Y374" s="263"/>
      <c r="Z374" s="321"/>
      <c r="AA374" s="321"/>
      <c r="AB374" s="321"/>
      <c r="AC374" s="321"/>
      <c r="AD374" s="322"/>
      <c r="AE374" s="3"/>
      <c r="AF374" s="3"/>
      <c r="AG374" s="262" t="s">
        <v>10</v>
      </c>
      <c r="AH374" s="263"/>
      <c r="AI374" s="263"/>
      <c r="AJ374" s="323"/>
      <c r="AK374" s="323"/>
      <c r="AL374" s="323"/>
      <c r="AM374" s="323"/>
      <c r="AN374" s="324"/>
    </row>
    <row r="375" spans="1:40" ht="20.399999999999999" x14ac:dyDescent="0.3">
      <c r="A375" s="132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275"/>
      <c r="AN375" s="276"/>
    </row>
    <row r="376" spans="1:40" ht="21" thickBot="1" x14ac:dyDescent="0.35">
      <c r="A376" s="132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88"/>
      <c r="AN376" s="133"/>
    </row>
    <row r="377" spans="1:40" ht="13.8" customHeight="1" x14ac:dyDescent="0.3">
      <c r="A377" s="277" t="s">
        <v>150</v>
      </c>
      <c r="B377" s="278"/>
      <c r="C377" s="278"/>
      <c r="D377" s="278"/>
      <c r="E377" s="278"/>
      <c r="F377" s="278"/>
      <c r="G377" s="278"/>
      <c r="H377" s="278"/>
      <c r="I377" s="279" t="s">
        <v>399</v>
      </c>
      <c r="J377" s="280"/>
      <c r="K377" s="280"/>
      <c r="L377" s="280"/>
      <c r="M377" s="280"/>
      <c r="N377" s="280"/>
      <c r="O377" s="280"/>
      <c r="P377" s="280"/>
      <c r="Q377" s="280"/>
      <c r="R377" s="280"/>
      <c r="S377" s="280"/>
      <c r="T377" s="280"/>
      <c r="U377" s="280"/>
      <c r="V377" s="280"/>
      <c r="W377" s="280"/>
      <c r="X377" s="280"/>
      <c r="Y377" s="280"/>
      <c r="Z377" s="280"/>
      <c r="AA377" s="280"/>
      <c r="AB377" s="280"/>
      <c r="AC377" s="280"/>
      <c r="AD377" s="280"/>
      <c r="AE377" s="280"/>
      <c r="AF377" s="280"/>
      <c r="AG377" s="280"/>
      <c r="AH377" s="280"/>
      <c r="AI377" s="280"/>
      <c r="AJ377" s="280"/>
      <c r="AK377" s="280"/>
      <c r="AL377" s="280"/>
      <c r="AM377" s="280"/>
      <c r="AN377" s="281"/>
    </row>
    <row r="378" spans="1:40" ht="20.399999999999999" x14ac:dyDescent="0.3">
      <c r="A378" s="282" t="s">
        <v>12</v>
      </c>
      <c r="B378" s="283"/>
      <c r="C378" s="283"/>
      <c r="D378" s="283"/>
      <c r="E378" s="283"/>
      <c r="F378" s="283"/>
      <c r="G378" s="283"/>
      <c r="H378" s="283"/>
      <c r="I378" s="284"/>
      <c r="J378" s="284"/>
      <c r="K378" s="284"/>
      <c r="L378" s="284"/>
      <c r="M378" s="284"/>
      <c r="N378" s="284"/>
      <c r="O378" s="284"/>
      <c r="P378" s="284"/>
      <c r="Q378" s="284"/>
      <c r="R378" s="284"/>
      <c r="S378" s="284"/>
      <c r="T378" s="284"/>
      <c r="U378" s="284"/>
      <c r="V378" s="284"/>
      <c r="W378" s="284"/>
      <c r="X378" s="284"/>
      <c r="Y378" s="284"/>
      <c r="Z378" s="284"/>
      <c r="AA378" s="284"/>
      <c r="AB378" s="284"/>
      <c r="AC378" s="284"/>
      <c r="AD378" s="284"/>
      <c r="AE378" s="285" t="s">
        <v>13</v>
      </c>
      <c r="AF378" s="286"/>
      <c r="AG378" s="286"/>
      <c r="AH378" s="287"/>
      <c r="AI378" s="27"/>
      <c r="AJ378" s="285" t="s">
        <v>14</v>
      </c>
      <c r="AK378" s="287"/>
      <c r="AL378" s="288"/>
      <c r="AM378" s="289"/>
      <c r="AN378" s="290"/>
    </row>
    <row r="379" spans="1:40" ht="21" thickBot="1" x14ac:dyDescent="0.35">
      <c r="A379" s="291" t="s">
        <v>15</v>
      </c>
      <c r="B379" s="292"/>
      <c r="C379" s="292"/>
      <c r="D379" s="292"/>
      <c r="E379" s="292"/>
      <c r="F379" s="292"/>
      <c r="G379" s="292"/>
      <c r="H379" s="292"/>
      <c r="I379" s="293"/>
      <c r="J379" s="293"/>
      <c r="K379" s="293"/>
      <c r="L379" s="293"/>
      <c r="M379" s="293"/>
      <c r="N379" s="293"/>
      <c r="O379" s="293"/>
      <c r="P379" s="293"/>
      <c r="Q379" s="293"/>
      <c r="R379" s="293"/>
      <c r="S379" s="293"/>
      <c r="T379" s="293"/>
      <c r="U379" s="293"/>
      <c r="V379" s="293"/>
      <c r="W379" s="293"/>
      <c r="X379" s="293"/>
      <c r="Y379" s="293"/>
      <c r="Z379" s="293"/>
      <c r="AA379" s="293"/>
      <c r="AB379" s="293"/>
      <c r="AC379" s="293"/>
      <c r="AD379" s="293"/>
      <c r="AE379" s="294" t="s">
        <v>13</v>
      </c>
      <c r="AF379" s="295"/>
      <c r="AG379" s="295"/>
      <c r="AH379" s="296"/>
      <c r="AI379" s="63"/>
      <c r="AJ379" s="294" t="s">
        <v>14</v>
      </c>
      <c r="AK379" s="296"/>
      <c r="AL379" s="297"/>
      <c r="AM379" s="298"/>
      <c r="AN379" s="299"/>
    </row>
    <row r="380" spans="1:40" ht="16.2" thickBot="1" x14ac:dyDescent="0.35">
      <c r="A380" s="134"/>
      <c r="AH380" s="2"/>
      <c r="AI380" s="89"/>
      <c r="AJ380" s="89"/>
      <c r="AK380" s="89"/>
      <c r="AL380" s="89"/>
      <c r="AM380" s="11"/>
      <c r="AN380" s="135"/>
    </row>
    <row r="381" spans="1:40" ht="16.2" thickBot="1" x14ac:dyDescent="0.35">
      <c r="A381" s="262" t="s">
        <v>16</v>
      </c>
      <c r="B381" s="263"/>
      <c r="C381" s="263"/>
      <c r="D381" s="263"/>
      <c r="E381" s="263"/>
      <c r="F381" s="263"/>
      <c r="G381" s="263"/>
      <c r="H381" s="264">
        <v>1</v>
      </c>
      <c r="I381" s="264"/>
      <c r="J381" s="264"/>
      <c r="K381" s="264"/>
      <c r="L381" s="264"/>
      <c r="M381" s="264"/>
      <c r="N381" s="264"/>
      <c r="O381" s="264"/>
      <c r="P381" s="264"/>
      <c r="Q381" s="264"/>
      <c r="R381" s="264"/>
      <c r="S381" s="264"/>
      <c r="T381" s="264"/>
      <c r="U381" s="263" t="s">
        <v>161</v>
      </c>
      <c r="V381" s="263"/>
      <c r="W381" s="263"/>
      <c r="X381" s="263"/>
      <c r="Y381" s="263"/>
      <c r="Z381" s="263"/>
      <c r="AA381" s="263"/>
      <c r="AB381" s="263"/>
      <c r="AC381" s="263"/>
      <c r="AD381" s="263"/>
      <c r="AE381" s="265" t="s">
        <v>181</v>
      </c>
      <c r="AF381" s="265"/>
      <c r="AG381" s="265"/>
      <c r="AH381" s="265"/>
      <c r="AI381" s="265"/>
      <c r="AJ381" s="87" t="s">
        <v>17</v>
      </c>
      <c r="AK381" s="18" t="s">
        <v>2</v>
      </c>
      <c r="AL381" s="5" t="s">
        <v>151</v>
      </c>
      <c r="AM381" s="266"/>
      <c r="AN381" s="267"/>
    </row>
    <row r="382" spans="1:40" ht="13.8" x14ac:dyDescent="0.3">
      <c r="A382" s="66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8"/>
      <c r="S382" s="69"/>
      <c r="T382" s="69"/>
      <c r="U382" s="70"/>
      <c r="V382" s="70"/>
      <c r="W382" s="70"/>
      <c r="X382" s="70"/>
      <c r="Y382" s="70"/>
      <c r="Z382" s="70"/>
      <c r="AA382" s="70"/>
      <c r="AB382" s="70"/>
      <c r="AC382" s="70"/>
      <c r="AD382" s="70"/>
      <c r="AE382" s="68"/>
      <c r="AF382" s="68"/>
      <c r="AG382" s="68"/>
      <c r="AH382" s="71"/>
      <c r="AI382" s="268" t="s">
        <v>19</v>
      </c>
      <c r="AJ382" s="270" t="s">
        <v>20</v>
      </c>
      <c r="AK382" s="271"/>
      <c r="AL382" s="271"/>
      <c r="AM382" s="270" t="s">
        <v>21</v>
      </c>
      <c r="AN382" s="273" t="s">
        <v>22</v>
      </c>
    </row>
    <row r="383" spans="1:40" ht="15" thickBot="1" x14ac:dyDescent="0.35">
      <c r="A383" s="72"/>
      <c r="B383"/>
      <c r="C383" s="35"/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6"/>
      <c r="S383" s="37"/>
      <c r="T383" s="37"/>
      <c r="U383" s="36"/>
      <c r="V383" s="36"/>
      <c r="W383" s="36"/>
      <c r="X383" s="36"/>
      <c r="Y383" s="36"/>
      <c r="Z383" s="36"/>
      <c r="AA383" s="36"/>
      <c r="AB383" s="36"/>
      <c r="AC383" s="36"/>
      <c r="AD383" s="36"/>
      <c r="AE383" s="36"/>
      <c r="AF383" s="36"/>
      <c r="AG383" s="36"/>
      <c r="AH383" s="73"/>
      <c r="AI383" s="269"/>
      <c r="AJ383" s="86" t="s">
        <v>23</v>
      </c>
      <c r="AK383" s="86" t="s">
        <v>24</v>
      </c>
      <c r="AL383" s="86" t="s">
        <v>25</v>
      </c>
      <c r="AM383" s="272"/>
      <c r="AN383" s="274"/>
    </row>
    <row r="384" spans="1:40" ht="15.6" x14ac:dyDescent="0.3">
      <c r="A384" s="72"/>
      <c r="B384" s="35"/>
      <c r="C384" s="35"/>
      <c r="D384" s="35"/>
      <c r="E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6"/>
      <c r="S384" s="37"/>
      <c r="T384" s="37"/>
      <c r="U384" s="36"/>
      <c r="V384" s="36"/>
      <c r="W384" s="36"/>
      <c r="X384" s="36"/>
      <c r="Y384" s="36"/>
      <c r="Z384" s="36"/>
      <c r="AA384" s="36"/>
      <c r="AB384" s="36"/>
      <c r="AC384" s="36"/>
      <c r="AD384" s="36"/>
      <c r="AE384" s="36"/>
      <c r="AF384" s="36"/>
      <c r="AG384" s="36"/>
      <c r="AH384" s="73"/>
      <c r="AI384" s="191"/>
      <c r="AJ384" s="192"/>
      <c r="AK384" s="192"/>
      <c r="AL384" s="192"/>
      <c r="AM384" s="192"/>
      <c r="AN384" s="193"/>
    </row>
    <row r="385" spans="1:40" ht="15" x14ac:dyDescent="0.3">
      <c r="A385" s="72"/>
      <c r="B385" s="35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6"/>
      <c r="S385" s="37"/>
      <c r="T385" s="37"/>
      <c r="U385" s="36"/>
      <c r="V385" s="36"/>
      <c r="W385" s="36"/>
      <c r="X385" s="36"/>
      <c r="Y385" s="36"/>
      <c r="Z385" s="36"/>
      <c r="AA385" s="36"/>
      <c r="AB385" s="36"/>
      <c r="AC385" s="36"/>
      <c r="AD385" s="36"/>
      <c r="AE385" s="36"/>
      <c r="AF385" s="36"/>
      <c r="AG385" s="36"/>
      <c r="AH385" s="73"/>
      <c r="AI385" s="194" t="s">
        <v>208</v>
      </c>
      <c r="AJ385" s="192"/>
      <c r="AK385" s="192"/>
      <c r="AL385" s="192">
        <v>25.24</v>
      </c>
      <c r="AM385" s="192">
        <v>1</v>
      </c>
      <c r="AN385" s="195">
        <f>AL385</f>
        <v>25.24</v>
      </c>
    </row>
    <row r="386" spans="1:40" ht="15" x14ac:dyDescent="0.3">
      <c r="A386" s="72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6"/>
      <c r="S386" s="144"/>
      <c r="T386" s="145"/>
      <c r="U386" s="146"/>
      <c r="V386" s="146"/>
      <c r="W386" s="146"/>
      <c r="X386" s="146"/>
      <c r="Y386" s="146"/>
      <c r="Z386" s="146"/>
      <c r="AA386" s="147"/>
      <c r="AB386" s="36"/>
      <c r="AC386" s="36"/>
      <c r="AD386" s="36"/>
      <c r="AE386" s="36"/>
      <c r="AF386" s="36"/>
      <c r="AG386" s="36"/>
      <c r="AH386" s="73"/>
      <c r="AI386" s="194"/>
      <c r="AJ386" s="192"/>
      <c r="AK386" s="192"/>
      <c r="AL386" s="192"/>
      <c r="AM386" s="192"/>
      <c r="AN386" s="195"/>
    </row>
    <row r="387" spans="1:40" ht="15" x14ac:dyDescent="0.3">
      <c r="A387" s="72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6"/>
      <c r="S387" s="246"/>
      <c r="T387" s="247"/>
      <c r="U387" s="247"/>
      <c r="V387" s="247"/>
      <c r="W387" s="247"/>
      <c r="X387" s="247"/>
      <c r="Y387" s="247"/>
      <c r="Z387" s="247"/>
      <c r="AA387" s="248"/>
      <c r="AB387" s="36"/>
      <c r="AC387" s="36"/>
      <c r="AD387" s="36"/>
      <c r="AE387" s="36"/>
      <c r="AF387" s="36"/>
      <c r="AG387" s="36"/>
      <c r="AH387" s="73"/>
      <c r="AI387" s="194"/>
      <c r="AJ387" s="196"/>
      <c r="AK387" s="192"/>
      <c r="AL387" s="192"/>
      <c r="AM387" s="192"/>
      <c r="AN387" s="195"/>
    </row>
    <row r="388" spans="1:40" ht="15" x14ac:dyDescent="0.3">
      <c r="A388" s="72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6"/>
      <c r="S388" s="140"/>
      <c r="T388" s="141"/>
      <c r="U388" s="141"/>
      <c r="V388" s="141"/>
      <c r="W388" s="141"/>
      <c r="X388" s="141"/>
      <c r="Y388" s="141"/>
      <c r="Z388" s="141"/>
      <c r="AA388" s="142"/>
      <c r="AB388" s="36"/>
      <c r="AC388" s="36"/>
      <c r="AD388" s="36"/>
      <c r="AE388" s="36"/>
      <c r="AF388" s="36"/>
      <c r="AG388" s="36"/>
      <c r="AH388" s="73"/>
      <c r="AI388" s="194"/>
      <c r="AJ388" s="196"/>
      <c r="AK388" s="192"/>
      <c r="AL388" s="192"/>
      <c r="AM388" s="192"/>
      <c r="AN388" s="195"/>
    </row>
    <row r="389" spans="1:40" ht="15" x14ac:dyDescent="0.3">
      <c r="A389" s="72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6"/>
      <c r="S389" s="140"/>
      <c r="T389" s="141"/>
      <c r="U389" s="141"/>
      <c r="V389" s="141"/>
      <c r="W389" s="141"/>
      <c r="X389" s="141"/>
      <c r="Y389" s="141"/>
      <c r="Z389" s="141"/>
      <c r="AA389" s="142"/>
      <c r="AB389" s="36"/>
      <c r="AC389" s="36"/>
      <c r="AD389" s="36"/>
      <c r="AE389" s="36"/>
      <c r="AF389" s="36"/>
      <c r="AG389" s="36"/>
      <c r="AH389" s="73"/>
      <c r="AI389" s="51"/>
      <c r="AJ389" s="64"/>
      <c r="AK389" s="64"/>
      <c r="AL389" s="64"/>
      <c r="AM389" s="65"/>
      <c r="AN389" s="84"/>
    </row>
    <row r="390" spans="1:40" ht="15" x14ac:dyDescent="0.3">
      <c r="A390" s="72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6"/>
      <c r="S390" s="37"/>
      <c r="T390" s="37"/>
      <c r="U390" s="36"/>
      <c r="V390" s="36"/>
      <c r="W390" s="36"/>
      <c r="X390" s="36"/>
      <c r="Y390" s="36"/>
      <c r="Z390" s="36"/>
      <c r="AA390" s="36"/>
      <c r="AB390" s="36"/>
      <c r="AC390" s="36"/>
      <c r="AD390" s="36"/>
      <c r="AE390" s="36"/>
      <c r="AF390" s="36"/>
      <c r="AG390" s="36"/>
      <c r="AH390" s="73"/>
      <c r="AI390" s="51"/>
      <c r="AJ390" s="64"/>
      <c r="AK390" s="64"/>
      <c r="AL390" s="64"/>
      <c r="AM390" s="65"/>
      <c r="AN390" s="84"/>
    </row>
    <row r="391" spans="1:40" ht="15" x14ac:dyDescent="0.3">
      <c r="A391" s="72"/>
      <c r="B391" s="35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6"/>
      <c r="S391" s="37"/>
      <c r="T391" s="37"/>
      <c r="U391" s="36"/>
      <c r="V391" s="36"/>
      <c r="W391" s="36"/>
      <c r="X391" s="36"/>
      <c r="Y391" s="36"/>
      <c r="Z391" s="36"/>
      <c r="AA391" s="36"/>
      <c r="AB391" s="36"/>
      <c r="AC391" s="36"/>
      <c r="AD391" s="36"/>
      <c r="AE391" s="36"/>
      <c r="AF391" s="36"/>
      <c r="AG391" s="36"/>
      <c r="AH391" s="73"/>
      <c r="AI391" s="51"/>
      <c r="AJ391" s="64"/>
      <c r="AK391" s="64"/>
      <c r="AL391" s="64"/>
      <c r="AM391" s="65"/>
      <c r="AN391" s="84"/>
    </row>
    <row r="392" spans="1:40" ht="15" x14ac:dyDescent="0.3">
      <c r="A392" s="72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6"/>
      <c r="S392" s="37"/>
      <c r="T392" s="37"/>
      <c r="U392" s="36"/>
      <c r="V392" s="36"/>
      <c r="W392" s="36"/>
      <c r="X392" s="36"/>
      <c r="Y392" s="36"/>
      <c r="Z392" s="36"/>
      <c r="AA392" s="36"/>
      <c r="AB392" s="36"/>
      <c r="AC392" s="36"/>
      <c r="AD392" s="36"/>
      <c r="AE392" s="36"/>
      <c r="AF392" s="36"/>
      <c r="AG392" s="36"/>
      <c r="AH392" s="73"/>
      <c r="AI392" s="51"/>
      <c r="AJ392" s="64"/>
      <c r="AK392" s="64"/>
      <c r="AL392" s="64"/>
      <c r="AM392" s="65"/>
      <c r="AN392" s="84"/>
    </row>
    <row r="393" spans="1:40" ht="15" x14ac:dyDescent="0.3">
      <c r="A393" s="72"/>
      <c r="B393" s="35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6"/>
      <c r="S393" s="37"/>
      <c r="T393" s="37"/>
      <c r="U393" s="36"/>
      <c r="V393" s="36"/>
      <c r="W393" s="36"/>
      <c r="X393" s="36"/>
      <c r="Y393" s="36"/>
      <c r="Z393" s="36"/>
      <c r="AA393" s="36"/>
      <c r="AB393" s="36"/>
      <c r="AC393" s="36"/>
      <c r="AD393" s="36"/>
      <c r="AE393" s="36"/>
      <c r="AF393" s="36"/>
      <c r="AG393" s="36"/>
      <c r="AH393" s="73"/>
      <c r="AI393" s="51"/>
      <c r="AJ393" s="64"/>
      <c r="AK393" s="64"/>
      <c r="AL393" s="64"/>
      <c r="AM393" s="65"/>
      <c r="AN393" s="85"/>
    </row>
    <row r="394" spans="1:40" ht="15" x14ac:dyDescent="0.3">
      <c r="A394" s="72"/>
      <c r="B394" s="35"/>
      <c r="C394" s="35"/>
      <c r="D394" s="35"/>
      <c r="E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6"/>
      <c r="S394" s="37"/>
      <c r="T394" s="37"/>
      <c r="U394" s="36"/>
      <c r="V394" s="36"/>
      <c r="W394" s="36"/>
      <c r="X394" s="36"/>
      <c r="Y394" s="36"/>
      <c r="Z394" s="36"/>
      <c r="AA394" s="36"/>
      <c r="AB394" s="36"/>
      <c r="AC394" s="36"/>
      <c r="AD394" s="36"/>
      <c r="AE394" s="36"/>
      <c r="AF394" s="36"/>
      <c r="AG394" s="36"/>
      <c r="AH394" s="73"/>
      <c r="AI394" s="51"/>
      <c r="AJ394" s="64"/>
      <c r="AK394" s="64"/>
      <c r="AL394" s="64"/>
      <c r="AM394" s="65"/>
      <c r="AN394" s="84"/>
    </row>
    <row r="395" spans="1:40" ht="15" x14ac:dyDescent="0.3">
      <c r="A395" s="72"/>
      <c r="B395" s="35"/>
      <c r="C395" s="35"/>
      <c r="D395" s="35"/>
      <c r="E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6"/>
      <c r="S395" s="37"/>
      <c r="T395" s="37"/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F395" s="36"/>
      <c r="AG395" s="36"/>
      <c r="AH395" s="73"/>
      <c r="AI395" s="51"/>
      <c r="AJ395" s="64"/>
      <c r="AK395" s="64"/>
      <c r="AL395" s="64"/>
      <c r="AM395" s="65"/>
      <c r="AN395" s="84"/>
    </row>
    <row r="396" spans="1:40" ht="15.6" x14ac:dyDescent="0.3">
      <c r="A396" s="72"/>
      <c r="B396" s="35"/>
      <c r="C396" s="35"/>
      <c r="D396" s="35"/>
      <c r="E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6"/>
      <c r="S396" s="37"/>
      <c r="T396" s="37"/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  <c r="AF396" s="36"/>
      <c r="AG396" s="36"/>
      <c r="AH396" s="73"/>
      <c r="AI396" s="50"/>
      <c r="AJ396" s="64"/>
      <c r="AK396" s="64"/>
      <c r="AL396" s="64"/>
      <c r="AM396" s="65"/>
      <c r="AN396" s="85"/>
    </row>
    <row r="397" spans="1:40" ht="15" x14ac:dyDescent="0.3">
      <c r="A397" s="72"/>
      <c r="B397" s="35"/>
      <c r="C397" s="35"/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6"/>
      <c r="S397" s="37"/>
      <c r="T397" s="37"/>
      <c r="U397" s="36"/>
      <c r="V397" s="36"/>
      <c r="W397" s="36"/>
      <c r="X397" s="36"/>
      <c r="Y397" s="36"/>
      <c r="Z397" s="36"/>
      <c r="AA397" s="36"/>
      <c r="AB397" s="36"/>
      <c r="AC397" s="36"/>
      <c r="AD397" s="36"/>
      <c r="AE397" s="36"/>
      <c r="AF397" s="36"/>
      <c r="AG397" s="36"/>
      <c r="AH397" s="73"/>
      <c r="AI397" s="51"/>
      <c r="AJ397" s="64"/>
      <c r="AK397" s="64"/>
      <c r="AL397" s="64"/>
      <c r="AM397" s="65"/>
      <c r="AN397" s="84"/>
    </row>
    <row r="398" spans="1:40" ht="15" x14ac:dyDescent="0.3">
      <c r="A398" s="72"/>
      <c r="B398" s="35"/>
      <c r="C398" s="35"/>
      <c r="D398" s="35"/>
      <c r="E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6"/>
      <c r="S398" s="37"/>
      <c r="T398" s="37"/>
      <c r="U398" s="36"/>
      <c r="V398" s="36"/>
      <c r="W398" s="36"/>
      <c r="X398" s="36"/>
      <c r="Y398" s="36"/>
      <c r="Z398" s="36"/>
      <c r="AA398" s="36"/>
      <c r="AB398" s="36"/>
      <c r="AC398" s="36"/>
      <c r="AD398" s="36"/>
      <c r="AE398" s="36"/>
      <c r="AF398" s="36"/>
      <c r="AG398" s="36"/>
      <c r="AH398" s="73"/>
      <c r="AI398" s="51"/>
      <c r="AJ398" s="64"/>
      <c r="AK398" s="64"/>
      <c r="AL398" s="64"/>
      <c r="AM398" s="65"/>
      <c r="AN398" s="84"/>
    </row>
    <row r="399" spans="1:40" ht="15.6" x14ac:dyDescent="0.3">
      <c r="A399" s="72"/>
      <c r="B399" s="35"/>
      <c r="C399" s="35"/>
      <c r="D399" s="35"/>
      <c r="E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6"/>
      <c r="S399" s="37"/>
      <c r="T399" s="37"/>
      <c r="U399" s="36"/>
      <c r="V399" s="36"/>
      <c r="W399" s="36"/>
      <c r="X399" s="36"/>
      <c r="Y399" s="36"/>
      <c r="Z399" s="36"/>
      <c r="AA399" s="36"/>
      <c r="AB399" s="36"/>
      <c r="AC399" s="36"/>
      <c r="AD399" s="36"/>
      <c r="AE399" s="36"/>
      <c r="AF399" s="36"/>
      <c r="AG399" s="36"/>
      <c r="AH399" s="73"/>
      <c r="AI399" s="48"/>
      <c r="AJ399" s="32"/>
      <c r="AK399" s="32"/>
      <c r="AL399" s="32"/>
      <c r="AM399" s="33"/>
      <c r="AN399" s="123"/>
    </row>
    <row r="400" spans="1:40" ht="15" x14ac:dyDescent="0.3">
      <c r="A400" s="72"/>
      <c r="B400" s="35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6"/>
      <c r="S400" s="37"/>
      <c r="T400" s="37"/>
      <c r="U400" s="36"/>
      <c r="V400" s="36"/>
      <c r="W400" s="36"/>
      <c r="X400" s="36"/>
      <c r="Y400" s="36"/>
      <c r="Z400" s="36"/>
      <c r="AA400" s="36"/>
      <c r="AB400" s="36"/>
      <c r="AC400" s="36"/>
      <c r="AD400" s="36"/>
      <c r="AE400" s="36"/>
      <c r="AF400" s="36"/>
      <c r="AG400" s="36"/>
      <c r="AH400" s="73"/>
      <c r="AI400" s="51"/>
      <c r="AJ400" s="64"/>
      <c r="AK400" s="64"/>
      <c r="AL400" s="64"/>
      <c r="AM400" s="65"/>
      <c r="AN400" s="123"/>
    </row>
    <row r="401" spans="1:40" ht="15.6" x14ac:dyDescent="0.3">
      <c r="A401" s="74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40"/>
      <c r="T401" s="40"/>
      <c r="U401" s="40"/>
      <c r="V401" s="40"/>
      <c r="W401" s="40"/>
      <c r="X401" s="40"/>
      <c r="Y401" s="40"/>
      <c r="Z401" s="40"/>
      <c r="AA401" s="40"/>
      <c r="AB401" s="40"/>
      <c r="AC401" s="40"/>
      <c r="AD401" s="40"/>
      <c r="AE401" s="36"/>
      <c r="AF401" s="42"/>
      <c r="AG401" s="36"/>
      <c r="AH401" s="75"/>
      <c r="AI401" s="48"/>
      <c r="AJ401" s="32"/>
      <c r="AK401" s="32"/>
      <c r="AL401" s="32"/>
      <c r="AM401" s="33"/>
      <c r="AN401" s="123"/>
    </row>
    <row r="402" spans="1:40" ht="15" x14ac:dyDescent="0.3">
      <c r="A402" s="74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40"/>
      <c r="T402" s="40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  <c r="AE402" s="36"/>
      <c r="AF402" s="42"/>
      <c r="AG402" s="36"/>
      <c r="AH402" s="75"/>
      <c r="AI402" s="51"/>
      <c r="AJ402" s="64"/>
      <c r="AK402" s="64"/>
      <c r="AL402" s="64"/>
      <c r="AM402" s="65"/>
      <c r="AN402" s="123"/>
    </row>
    <row r="403" spans="1:40" ht="15.6" x14ac:dyDescent="0.3">
      <c r="A403" s="74"/>
      <c r="B403" s="36"/>
      <c r="C403" s="36"/>
      <c r="D403" s="36"/>
      <c r="E403" s="36"/>
      <c r="F403" s="36"/>
      <c r="G403" s="36"/>
      <c r="H403" s="38"/>
      <c r="I403" s="36"/>
      <c r="J403" s="36"/>
      <c r="K403" s="36"/>
      <c r="L403" s="36"/>
      <c r="M403" s="36"/>
      <c r="N403" s="38"/>
      <c r="O403" s="38"/>
      <c r="P403" s="38"/>
      <c r="Q403" s="38"/>
      <c r="R403" s="38"/>
      <c r="S403" s="40"/>
      <c r="T403" s="40"/>
      <c r="U403" s="40"/>
      <c r="V403" s="40"/>
      <c r="W403" s="40"/>
      <c r="X403" s="40"/>
      <c r="Y403" s="40"/>
      <c r="Z403" s="40"/>
      <c r="AA403" s="40"/>
      <c r="AB403" s="40"/>
      <c r="AC403" s="40"/>
      <c r="AD403" s="40"/>
      <c r="AE403" s="38"/>
      <c r="AF403" s="43"/>
      <c r="AG403" s="38"/>
      <c r="AH403" s="75"/>
      <c r="AI403" s="48"/>
      <c r="AJ403" s="32"/>
      <c r="AK403" s="32"/>
      <c r="AL403" s="32"/>
      <c r="AM403" s="33"/>
      <c r="AN403" s="123"/>
    </row>
    <row r="404" spans="1:40" ht="15" x14ac:dyDescent="0.3">
      <c r="A404" s="74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40"/>
      <c r="T404" s="40"/>
      <c r="U404" s="40"/>
      <c r="V404" s="40"/>
      <c r="W404" s="40"/>
      <c r="X404" s="40"/>
      <c r="Y404" s="40"/>
      <c r="Z404" s="40"/>
      <c r="AA404" s="40"/>
      <c r="AB404" s="40"/>
      <c r="AC404" s="40"/>
      <c r="AD404" s="40"/>
      <c r="AE404" s="36"/>
      <c r="AF404" s="42"/>
      <c r="AG404" s="36"/>
      <c r="AH404" s="75"/>
      <c r="AI404" s="51"/>
      <c r="AJ404" s="64"/>
      <c r="AK404" s="64"/>
      <c r="AL404" s="64"/>
      <c r="AM404" s="65"/>
      <c r="AN404" s="123"/>
    </row>
    <row r="405" spans="1:40" ht="17.399999999999999" x14ac:dyDescent="0.3">
      <c r="A405" s="74"/>
      <c r="B405" s="44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40"/>
      <c r="T405" s="40"/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  <c r="AE405" s="36"/>
      <c r="AF405" s="42"/>
      <c r="AG405" s="36"/>
      <c r="AH405" s="75"/>
      <c r="AI405" s="51"/>
      <c r="AJ405" s="64"/>
      <c r="AK405" s="64"/>
      <c r="AL405" s="64"/>
      <c r="AM405" s="65"/>
      <c r="AN405" s="123"/>
    </row>
    <row r="406" spans="1:40" ht="15" x14ac:dyDescent="0.3">
      <c r="A406" s="74"/>
      <c r="B406" s="60"/>
      <c r="C406" s="60"/>
      <c r="D406" s="60"/>
      <c r="E406" s="60"/>
      <c r="F406" s="61"/>
      <c r="G406" s="61"/>
      <c r="H406" s="61"/>
      <c r="I406" s="61"/>
      <c r="J406" s="60"/>
      <c r="K406" s="60"/>
      <c r="L406" s="60"/>
      <c r="M406" s="61"/>
      <c r="N406" s="61"/>
      <c r="O406" s="61"/>
      <c r="P406" s="61"/>
      <c r="Q406" s="61"/>
      <c r="R406" s="61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  <c r="AC406" s="62"/>
      <c r="AD406" s="62"/>
      <c r="AE406" s="61"/>
      <c r="AF406" s="60"/>
      <c r="AG406" s="60"/>
      <c r="AH406" s="75"/>
      <c r="AI406" s="51"/>
      <c r="AJ406" s="34"/>
      <c r="AK406" s="34"/>
      <c r="AL406" s="34"/>
      <c r="AM406" s="34"/>
      <c r="AN406" s="49"/>
    </row>
    <row r="407" spans="1:40" ht="15.6" x14ac:dyDescent="0.3">
      <c r="A407" s="7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40"/>
      <c r="T407" s="40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  <c r="AE407" s="36"/>
      <c r="AF407" s="42"/>
      <c r="AG407" s="36"/>
      <c r="AH407" s="77"/>
      <c r="AI407" s="50"/>
      <c r="AJ407" s="29"/>
      <c r="AK407" s="29"/>
      <c r="AL407" s="30"/>
      <c r="AM407" s="31"/>
      <c r="AN407" s="49"/>
    </row>
    <row r="408" spans="1:40" ht="15" x14ac:dyDescent="0.3">
      <c r="A408" s="74"/>
      <c r="B408" s="46"/>
      <c r="C408" s="46"/>
      <c r="D408" s="46"/>
      <c r="E408" s="46"/>
      <c r="F408" s="46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  <c r="AA408" s="46"/>
      <c r="AB408" s="46"/>
      <c r="AC408" s="46"/>
      <c r="AD408" s="46"/>
      <c r="AE408" s="46"/>
      <c r="AF408" s="46"/>
      <c r="AG408" s="46"/>
      <c r="AH408" s="75"/>
      <c r="AI408" s="51"/>
      <c r="AJ408" s="34"/>
      <c r="AK408" s="34"/>
      <c r="AL408" s="34"/>
      <c r="AM408" s="34"/>
      <c r="AN408" s="49"/>
    </row>
    <row r="409" spans="1:40" ht="16.2" thickBot="1" x14ac:dyDescent="0.35">
      <c r="A409" s="78"/>
      <c r="B409" s="79"/>
      <c r="C409" s="79"/>
      <c r="D409" s="79"/>
      <c r="E409" s="79"/>
      <c r="F409" s="79"/>
      <c r="G409" s="79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  <c r="AA409" s="79"/>
      <c r="AB409" s="79"/>
      <c r="AC409" s="79"/>
      <c r="AD409" s="79"/>
      <c r="AE409" s="79"/>
      <c r="AF409" s="79"/>
      <c r="AG409" s="79"/>
      <c r="AH409" s="80"/>
      <c r="AI409" s="249" t="s">
        <v>26</v>
      </c>
      <c r="AJ409" s="250"/>
      <c r="AK409" s="250"/>
      <c r="AL409" s="250"/>
      <c r="AM409" s="250"/>
      <c r="AN409" s="52">
        <f>AN385</f>
        <v>25.24</v>
      </c>
    </row>
    <row r="410" spans="1:40" ht="15.6" thickBot="1" x14ac:dyDescent="0.35">
      <c r="A410" s="251"/>
      <c r="B410" s="252"/>
      <c r="C410" s="252"/>
      <c r="D410" s="252"/>
      <c r="E410" s="252"/>
      <c r="F410" s="252"/>
      <c r="G410" s="252"/>
      <c r="H410" s="252"/>
      <c r="I410" s="252"/>
      <c r="J410" s="252"/>
      <c r="K410" s="252"/>
      <c r="L410" s="252"/>
      <c r="M410" s="252"/>
      <c r="N410" s="252"/>
      <c r="O410" s="252"/>
      <c r="P410" s="252"/>
      <c r="Q410" s="252"/>
      <c r="R410" s="252"/>
      <c r="S410" s="252"/>
      <c r="T410" s="252"/>
      <c r="U410" s="252"/>
      <c r="V410" s="252"/>
      <c r="W410" s="252"/>
      <c r="X410" s="252"/>
      <c r="Y410" s="252"/>
      <c r="Z410" s="252"/>
      <c r="AA410" s="252"/>
      <c r="AB410" s="252"/>
      <c r="AC410" s="252"/>
      <c r="AD410" s="252"/>
      <c r="AE410" s="252"/>
      <c r="AF410" s="252"/>
      <c r="AG410" s="252"/>
      <c r="AH410" s="253"/>
      <c r="AI410" s="254" t="s">
        <v>27</v>
      </c>
      <c r="AJ410" s="255"/>
      <c r="AK410" s="255"/>
      <c r="AL410" s="255"/>
      <c r="AM410" s="255"/>
      <c r="AN410" s="52"/>
    </row>
    <row r="411" spans="1:40" ht="18" thickBot="1" x14ac:dyDescent="0.35">
      <c r="A411" s="54"/>
      <c r="B411" s="256"/>
      <c r="C411" s="256"/>
      <c r="D411" s="256"/>
      <c r="E411" s="256"/>
      <c r="F411" s="256"/>
      <c r="G411" s="256"/>
      <c r="H411" s="256"/>
      <c r="I411" s="256"/>
      <c r="J411" s="256"/>
      <c r="K411" s="256"/>
      <c r="L411" s="256"/>
      <c r="M411" s="256"/>
      <c r="N411" s="256"/>
      <c r="O411" s="256"/>
      <c r="P411" s="256"/>
      <c r="Q411" s="256"/>
      <c r="R411" s="58"/>
      <c r="S411" s="57"/>
      <c r="T411" s="55"/>
      <c r="U411" s="55"/>
      <c r="V411" s="55"/>
      <c r="W411" s="55"/>
      <c r="X411" s="55"/>
      <c r="Y411" s="55"/>
      <c r="Z411" s="55"/>
      <c r="AA411" s="55"/>
      <c r="AB411" s="55"/>
      <c r="AC411" s="55"/>
      <c r="AD411" s="55"/>
      <c r="AE411" s="55"/>
      <c r="AF411" s="55"/>
      <c r="AG411" s="55"/>
      <c r="AH411" s="56"/>
      <c r="AI411" s="258" t="s">
        <v>28</v>
      </c>
      <c r="AJ411" s="259"/>
      <c r="AK411" s="259"/>
      <c r="AL411" s="259"/>
      <c r="AM411" s="259"/>
      <c r="AN411" s="53">
        <f>AN409</f>
        <v>25.24</v>
      </c>
    </row>
    <row r="412" spans="1:40" ht="13.8" thickBot="1" x14ac:dyDescent="0.35">
      <c r="A412" s="13"/>
      <c r="B412" s="257"/>
      <c r="C412" s="257"/>
      <c r="D412" s="257"/>
      <c r="E412" s="257"/>
      <c r="F412" s="257"/>
      <c r="G412" s="257"/>
      <c r="H412" s="257"/>
      <c r="I412" s="257"/>
      <c r="J412" s="257"/>
      <c r="K412" s="257"/>
      <c r="L412" s="257"/>
      <c r="M412" s="257"/>
      <c r="N412" s="257"/>
      <c r="O412" s="257"/>
      <c r="P412" s="257"/>
      <c r="Q412" s="257"/>
      <c r="R412" s="59"/>
      <c r="T412" s="7" t="s">
        <v>30</v>
      </c>
      <c r="U412" s="8"/>
      <c r="AH412" s="24"/>
      <c r="AI412" s="21" t="s">
        <v>136</v>
      </c>
      <c r="AJ412" s="47"/>
      <c r="AK412" s="22"/>
      <c r="AL412" s="22"/>
      <c r="AM412" s="22"/>
      <c r="AN412" s="10"/>
    </row>
    <row r="413" spans="1:40" ht="13.8" thickBot="1" x14ac:dyDescent="0.35">
      <c r="A413" s="23"/>
      <c r="B413" s="2" t="s">
        <v>31</v>
      </c>
      <c r="E413" s="260" t="s">
        <v>163</v>
      </c>
      <c r="F413" s="260"/>
      <c r="G413" s="260"/>
      <c r="H413" s="260"/>
      <c r="I413" s="260"/>
      <c r="J413" s="260"/>
      <c r="K413" s="260"/>
      <c r="L413" s="260"/>
      <c r="M413" s="260"/>
      <c r="N413" s="260"/>
      <c r="O413" s="260"/>
      <c r="P413" s="260"/>
      <c r="Q413" s="260"/>
      <c r="T413" s="2" t="s">
        <v>31</v>
      </c>
      <c r="W413" s="261"/>
      <c r="X413" s="261"/>
      <c r="Y413" s="261"/>
      <c r="Z413" s="261"/>
      <c r="AA413" s="261"/>
      <c r="AB413" s="261"/>
      <c r="AC413" s="261"/>
      <c r="AD413" s="261"/>
      <c r="AE413" s="261"/>
      <c r="AF413" s="261"/>
      <c r="AG413" s="261"/>
      <c r="AH413" s="24"/>
      <c r="AI413" s="2" t="s">
        <v>31</v>
      </c>
      <c r="AJ413" s="245"/>
      <c r="AK413" s="245"/>
      <c r="AL413" s="245"/>
      <c r="AM413" s="245"/>
      <c r="AN413" s="10"/>
    </row>
    <row r="414" spans="1:40" ht="13.8" thickBot="1" x14ac:dyDescent="0.35">
      <c r="A414" s="23"/>
      <c r="B414" s="11" t="s">
        <v>32</v>
      </c>
      <c r="F414" s="244" t="s">
        <v>164</v>
      </c>
      <c r="G414" s="244"/>
      <c r="H414" s="244"/>
      <c r="I414" s="244"/>
      <c r="J414" s="244"/>
      <c r="K414" s="244"/>
      <c r="L414" s="244"/>
      <c r="M414" s="244"/>
      <c r="N414" s="244"/>
      <c r="O414" s="244"/>
      <c r="P414" s="244"/>
      <c r="Q414" s="244"/>
      <c r="T414" s="11" t="s">
        <v>32</v>
      </c>
      <c r="X414" s="245"/>
      <c r="Y414" s="245"/>
      <c r="Z414" s="245"/>
      <c r="AA414" s="245"/>
      <c r="AB414" s="245"/>
      <c r="AC414" s="245"/>
      <c r="AD414" s="245"/>
      <c r="AE414" s="245"/>
      <c r="AF414" s="245"/>
      <c r="AG414" s="245"/>
      <c r="AH414" s="24"/>
      <c r="AI414" s="11" t="s">
        <v>32</v>
      </c>
      <c r="AJ414" s="245"/>
      <c r="AK414" s="245"/>
      <c r="AL414" s="245"/>
      <c r="AM414" s="245"/>
      <c r="AN414" s="10"/>
    </row>
    <row r="415" spans="1:40" ht="13.8" thickBot="1" x14ac:dyDescent="0.35">
      <c r="A415" s="25" t="s">
        <v>33</v>
      </c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26"/>
      <c r="AI415" s="15"/>
      <c r="AJ415" s="14"/>
      <c r="AK415" s="15"/>
      <c r="AL415" s="15"/>
      <c r="AM415" s="15"/>
      <c r="AN415" s="16"/>
    </row>
    <row r="417" spans="1:40" ht="13.8" thickBot="1" x14ac:dyDescent="0.35"/>
    <row r="418" spans="1:40" x14ac:dyDescent="0.3">
      <c r="A418" s="300"/>
      <c r="B418" s="301"/>
      <c r="C418" s="301"/>
      <c r="D418" s="301"/>
      <c r="E418" s="301"/>
      <c r="F418" s="301"/>
      <c r="G418" s="301"/>
      <c r="H418" s="302"/>
      <c r="I418" s="306" t="s">
        <v>4</v>
      </c>
      <c r="J418" s="307"/>
      <c r="K418" s="307"/>
      <c r="L418" s="307"/>
      <c r="M418" s="307"/>
      <c r="N418" s="307"/>
      <c r="O418" s="307"/>
      <c r="P418" s="307"/>
      <c r="Q418" s="307"/>
      <c r="R418" s="307"/>
      <c r="S418" s="307"/>
      <c r="T418" s="307"/>
      <c r="U418" s="307"/>
      <c r="V418" s="307"/>
      <c r="W418" s="307"/>
      <c r="X418" s="307"/>
      <c r="Y418" s="307"/>
      <c r="Z418" s="307"/>
      <c r="AA418" s="307"/>
      <c r="AB418" s="307"/>
      <c r="AC418" s="307"/>
      <c r="AD418" s="307"/>
      <c r="AE418" s="307"/>
      <c r="AF418" s="307"/>
      <c r="AG418" s="307"/>
      <c r="AH418" s="307"/>
      <c r="AI418" s="307"/>
      <c r="AJ418" s="307"/>
      <c r="AK418" s="308"/>
      <c r="AL418" s="312"/>
      <c r="AM418" s="313"/>
      <c r="AN418" s="314"/>
    </row>
    <row r="419" spans="1:40" ht="84.6" customHeight="1" thickBot="1" x14ac:dyDescent="0.35">
      <c r="A419" s="303"/>
      <c r="B419" s="304"/>
      <c r="C419" s="304"/>
      <c r="D419" s="304"/>
      <c r="E419" s="304"/>
      <c r="F419" s="304"/>
      <c r="G419" s="304"/>
      <c r="H419" s="305"/>
      <c r="I419" s="309"/>
      <c r="J419" s="310"/>
      <c r="K419" s="310"/>
      <c r="L419" s="310"/>
      <c r="M419" s="310"/>
      <c r="N419" s="310"/>
      <c r="O419" s="310"/>
      <c r="P419" s="310"/>
      <c r="Q419" s="310"/>
      <c r="R419" s="310"/>
      <c r="S419" s="310"/>
      <c r="T419" s="310"/>
      <c r="U419" s="310"/>
      <c r="V419" s="310"/>
      <c r="W419" s="310"/>
      <c r="X419" s="310"/>
      <c r="Y419" s="310"/>
      <c r="Z419" s="310"/>
      <c r="AA419" s="310"/>
      <c r="AB419" s="310"/>
      <c r="AC419" s="310"/>
      <c r="AD419" s="310"/>
      <c r="AE419" s="310"/>
      <c r="AF419" s="310"/>
      <c r="AG419" s="310"/>
      <c r="AH419" s="310"/>
      <c r="AI419" s="310"/>
      <c r="AJ419" s="310"/>
      <c r="AK419" s="311"/>
      <c r="AL419" s="315"/>
      <c r="AM419" s="316"/>
      <c r="AN419" s="317"/>
    </row>
    <row r="420" spans="1:40" ht="21.6" thickBot="1" x14ac:dyDescent="0.35">
      <c r="A420" s="13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18"/>
      <c r="AN420" s="319"/>
    </row>
    <row r="421" spans="1:40" ht="21" thickBot="1" x14ac:dyDescent="0.35">
      <c r="A421" s="262" t="s">
        <v>5</v>
      </c>
      <c r="B421" s="263"/>
      <c r="C421" s="263"/>
      <c r="D421" s="263"/>
      <c r="E421" s="263"/>
      <c r="F421" s="263" t="s">
        <v>6</v>
      </c>
      <c r="G421" s="263"/>
      <c r="H421" s="264">
        <v>29</v>
      </c>
      <c r="I421" s="264"/>
      <c r="J421" s="263" t="s">
        <v>7</v>
      </c>
      <c r="K421" s="263"/>
      <c r="L421" s="264">
        <v>5</v>
      </c>
      <c r="M421" s="264"/>
      <c r="N421" s="263" t="s">
        <v>8</v>
      </c>
      <c r="O421" s="263"/>
      <c r="P421" s="264">
        <v>25</v>
      </c>
      <c r="Q421" s="320"/>
      <c r="R421" s="3"/>
      <c r="S421" s="3"/>
      <c r="T421" s="3"/>
      <c r="U421" s="262" t="s">
        <v>9</v>
      </c>
      <c r="V421" s="263"/>
      <c r="W421" s="263"/>
      <c r="X421" s="263"/>
      <c r="Y421" s="263"/>
      <c r="Z421" s="321"/>
      <c r="AA421" s="321"/>
      <c r="AB421" s="321"/>
      <c r="AC421" s="321"/>
      <c r="AD421" s="322"/>
      <c r="AE421" s="3"/>
      <c r="AF421" s="3"/>
      <c r="AG421" s="262" t="s">
        <v>10</v>
      </c>
      <c r="AH421" s="263"/>
      <c r="AI421" s="263"/>
      <c r="AJ421" s="323"/>
      <c r="AK421" s="323"/>
      <c r="AL421" s="323"/>
      <c r="AM421" s="323"/>
      <c r="AN421" s="324"/>
    </row>
    <row r="422" spans="1:40" ht="20.399999999999999" x14ac:dyDescent="0.3">
      <c r="A422" s="132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275"/>
      <c r="AN422" s="276"/>
    </row>
    <row r="423" spans="1:40" ht="21" thickBot="1" x14ac:dyDescent="0.35">
      <c r="A423" s="132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88"/>
      <c r="AN423" s="133"/>
    </row>
    <row r="424" spans="1:40" ht="13.8" customHeight="1" x14ac:dyDescent="0.3">
      <c r="A424" s="277" t="s">
        <v>150</v>
      </c>
      <c r="B424" s="278"/>
      <c r="C424" s="278"/>
      <c r="D424" s="278"/>
      <c r="E424" s="278"/>
      <c r="F424" s="278"/>
      <c r="G424" s="278"/>
      <c r="H424" s="278"/>
      <c r="I424" s="279" t="s">
        <v>399</v>
      </c>
      <c r="J424" s="280"/>
      <c r="K424" s="280"/>
      <c r="L424" s="280"/>
      <c r="M424" s="280"/>
      <c r="N424" s="280"/>
      <c r="O424" s="280"/>
      <c r="P424" s="280"/>
      <c r="Q424" s="280"/>
      <c r="R424" s="280"/>
      <c r="S424" s="280"/>
      <c r="T424" s="280"/>
      <c r="U424" s="280"/>
      <c r="V424" s="280"/>
      <c r="W424" s="280"/>
      <c r="X424" s="280"/>
      <c r="Y424" s="280"/>
      <c r="Z424" s="280"/>
      <c r="AA424" s="280"/>
      <c r="AB424" s="280"/>
      <c r="AC424" s="280"/>
      <c r="AD424" s="280"/>
      <c r="AE424" s="280"/>
      <c r="AF424" s="280"/>
      <c r="AG424" s="280"/>
      <c r="AH424" s="280"/>
      <c r="AI424" s="280"/>
      <c r="AJ424" s="280"/>
      <c r="AK424" s="280"/>
      <c r="AL424" s="280"/>
      <c r="AM424" s="280"/>
      <c r="AN424" s="281"/>
    </row>
    <row r="425" spans="1:40" ht="20.399999999999999" x14ac:dyDescent="0.3">
      <c r="A425" s="282" t="s">
        <v>12</v>
      </c>
      <c r="B425" s="283"/>
      <c r="C425" s="283"/>
      <c r="D425" s="283"/>
      <c r="E425" s="283"/>
      <c r="F425" s="283"/>
      <c r="G425" s="283"/>
      <c r="H425" s="283"/>
      <c r="I425" s="284"/>
      <c r="J425" s="284"/>
      <c r="K425" s="284"/>
      <c r="L425" s="284"/>
      <c r="M425" s="284"/>
      <c r="N425" s="284"/>
      <c r="O425" s="284"/>
      <c r="P425" s="284"/>
      <c r="Q425" s="284"/>
      <c r="R425" s="284"/>
      <c r="S425" s="284"/>
      <c r="T425" s="284"/>
      <c r="U425" s="284"/>
      <c r="V425" s="284"/>
      <c r="W425" s="284"/>
      <c r="X425" s="284"/>
      <c r="Y425" s="284"/>
      <c r="Z425" s="284"/>
      <c r="AA425" s="284"/>
      <c r="AB425" s="284"/>
      <c r="AC425" s="284"/>
      <c r="AD425" s="284"/>
      <c r="AE425" s="285" t="s">
        <v>13</v>
      </c>
      <c r="AF425" s="286"/>
      <c r="AG425" s="286"/>
      <c r="AH425" s="287"/>
      <c r="AI425" s="27"/>
      <c r="AJ425" s="285" t="s">
        <v>14</v>
      </c>
      <c r="AK425" s="287"/>
      <c r="AL425" s="288"/>
      <c r="AM425" s="289"/>
      <c r="AN425" s="290"/>
    </row>
    <row r="426" spans="1:40" ht="21" thickBot="1" x14ac:dyDescent="0.35">
      <c r="A426" s="291" t="s">
        <v>15</v>
      </c>
      <c r="B426" s="292"/>
      <c r="C426" s="292"/>
      <c r="D426" s="292"/>
      <c r="E426" s="292"/>
      <c r="F426" s="292"/>
      <c r="G426" s="292"/>
      <c r="H426" s="292"/>
      <c r="I426" s="293"/>
      <c r="J426" s="293"/>
      <c r="K426" s="293"/>
      <c r="L426" s="293"/>
      <c r="M426" s="293"/>
      <c r="N426" s="293"/>
      <c r="O426" s="293"/>
      <c r="P426" s="293"/>
      <c r="Q426" s="293"/>
      <c r="R426" s="293"/>
      <c r="S426" s="293"/>
      <c r="T426" s="293"/>
      <c r="U426" s="293"/>
      <c r="V426" s="293"/>
      <c r="W426" s="293"/>
      <c r="X426" s="293"/>
      <c r="Y426" s="293"/>
      <c r="Z426" s="293"/>
      <c r="AA426" s="293"/>
      <c r="AB426" s="293"/>
      <c r="AC426" s="293"/>
      <c r="AD426" s="293"/>
      <c r="AE426" s="294" t="s">
        <v>13</v>
      </c>
      <c r="AF426" s="295"/>
      <c r="AG426" s="295"/>
      <c r="AH426" s="296"/>
      <c r="AI426" s="63"/>
      <c r="AJ426" s="294" t="s">
        <v>14</v>
      </c>
      <c r="AK426" s="296"/>
      <c r="AL426" s="297"/>
      <c r="AM426" s="298"/>
      <c r="AN426" s="299"/>
    </row>
    <row r="427" spans="1:40" ht="16.2" thickBot="1" x14ac:dyDescent="0.35">
      <c r="A427" s="134"/>
      <c r="AH427" s="2"/>
      <c r="AI427" s="89"/>
      <c r="AJ427" s="89"/>
      <c r="AK427" s="89"/>
      <c r="AL427" s="89"/>
      <c r="AM427" s="11"/>
      <c r="AN427" s="135"/>
    </row>
    <row r="428" spans="1:40" ht="16.2" thickBot="1" x14ac:dyDescent="0.35">
      <c r="A428" s="262" t="s">
        <v>16</v>
      </c>
      <c r="B428" s="263"/>
      <c r="C428" s="263"/>
      <c r="D428" s="263"/>
      <c r="E428" s="263"/>
      <c r="F428" s="263"/>
      <c r="G428" s="263"/>
      <c r="H428" s="264">
        <v>1</v>
      </c>
      <c r="I428" s="264"/>
      <c r="J428" s="264"/>
      <c r="K428" s="264"/>
      <c r="L428" s="264"/>
      <c r="M428" s="264"/>
      <c r="N428" s="264"/>
      <c r="O428" s="264"/>
      <c r="P428" s="264"/>
      <c r="Q428" s="264"/>
      <c r="R428" s="264"/>
      <c r="S428" s="264"/>
      <c r="T428" s="264"/>
      <c r="U428" s="263" t="s">
        <v>162</v>
      </c>
      <c r="V428" s="263"/>
      <c r="W428" s="263"/>
      <c r="X428" s="263"/>
      <c r="Y428" s="263"/>
      <c r="Z428" s="263"/>
      <c r="AA428" s="263"/>
      <c r="AB428" s="263"/>
      <c r="AC428" s="263"/>
      <c r="AD428" s="263"/>
      <c r="AE428" s="265" t="s">
        <v>182</v>
      </c>
      <c r="AF428" s="265"/>
      <c r="AG428" s="265"/>
      <c r="AH428" s="265"/>
      <c r="AI428" s="265"/>
      <c r="AJ428" s="87" t="s">
        <v>17</v>
      </c>
      <c r="AK428" s="18" t="s">
        <v>2</v>
      </c>
      <c r="AL428" s="5" t="s">
        <v>151</v>
      </c>
      <c r="AM428" s="266"/>
      <c r="AN428" s="267"/>
    </row>
    <row r="429" spans="1:40" ht="13.8" x14ac:dyDescent="0.3">
      <c r="A429" s="66"/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8"/>
      <c r="S429" s="69"/>
      <c r="T429" s="69"/>
      <c r="U429" s="70"/>
      <c r="V429" s="70"/>
      <c r="W429" s="70"/>
      <c r="X429" s="70"/>
      <c r="Y429" s="70"/>
      <c r="Z429" s="70"/>
      <c r="AA429" s="70"/>
      <c r="AB429" s="70"/>
      <c r="AC429" s="70"/>
      <c r="AD429" s="70"/>
      <c r="AE429" s="68"/>
      <c r="AF429" s="68"/>
      <c r="AG429" s="68"/>
      <c r="AH429" s="71"/>
      <c r="AI429" s="268" t="s">
        <v>19</v>
      </c>
      <c r="AJ429" s="270" t="s">
        <v>20</v>
      </c>
      <c r="AK429" s="271"/>
      <c r="AL429" s="271"/>
      <c r="AM429" s="270" t="s">
        <v>21</v>
      </c>
      <c r="AN429" s="273" t="s">
        <v>22</v>
      </c>
    </row>
    <row r="430" spans="1:40" ht="15" thickBot="1" x14ac:dyDescent="0.35">
      <c r="A430" s="72"/>
      <c r="B430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6"/>
      <c r="S430" s="37"/>
      <c r="T430" s="37"/>
      <c r="U430" s="36"/>
      <c r="V430" s="36"/>
      <c r="W430" s="36"/>
      <c r="X430" s="36"/>
      <c r="Y430" s="36"/>
      <c r="Z430" s="36"/>
      <c r="AA430" s="36"/>
      <c r="AB430" s="36"/>
      <c r="AC430" s="36"/>
      <c r="AD430" s="36"/>
      <c r="AE430" s="36"/>
      <c r="AF430" s="36"/>
      <c r="AG430" s="36"/>
      <c r="AH430" s="73"/>
      <c r="AI430" s="269"/>
      <c r="AJ430" s="86" t="s">
        <v>23</v>
      </c>
      <c r="AK430" s="86" t="s">
        <v>24</v>
      </c>
      <c r="AL430" s="86" t="s">
        <v>25</v>
      </c>
      <c r="AM430" s="272"/>
      <c r="AN430" s="274"/>
    </row>
    <row r="431" spans="1:40" ht="15.6" x14ac:dyDescent="0.3">
      <c r="A431" s="72"/>
      <c r="B431" s="35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6"/>
      <c r="S431" s="37"/>
      <c r="T431" s="37"/>
      <c r="U431" s="36"/>
      <c r="V431" s="36"/>
      <c r="W431" s="36"/>
      <c r="X431" s="36"/>
      <c r="Y431" s="36"/>
      <c r="Z431" s="36"/>
      <c r="AA431" s="36"/>
      <c r="AB431" s="36"/>
      <c r="AC431" s="36"/>
      <c r="AD431" s="36"/>
      <c r="AE431" s="36"/>
      <c r="AF431" s="36"/>
      <c r="AG431" s="36"/>
      <c r="AH431" s="73"/>
      <c r="AI431" s="191"/>
      <c r="AJ431" s="192"/>
      <c r="AK431" s="192"/>
      <c r="AL431" s="192"/>
      <c r="AM431" s="192"/>
      <c r="AN431" s="193"/>
    </row>
    <row r="432" spans="1:40" ht="15" x14ac:dyDescent="0.3">
      <c r="A432" s="72"/>
      <c r="B432" s="35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6"/>
      <c r="S432" s="37"/>
      <c r="T432" s="37"/>
      <c r="U432" s="36"/>
      <c r="V432" s="36"/>
      <c r="W432" s="36"/>
      <c r="X432" s="36"/>
      <c r="Y432" s="36"/>
      <c r="Z432" s="36"/>
      <c r="AA432" s="36"/>
      <c r="AB432" s="36"/>
      <c r="AC432" s="36"/>
      <c r="AD432" s="36"/>
      <c r="AE432" s="36"/>
      <c r="AF432" s="36"/>
      <c r="AG432" s="36"/>
      <c r="AH432" s="73"/>
      <c r="AI432" s="194" t="s">
        <v>147</v>
      </c>
      <c r="AJ432" s="192"/>
      <c r="AK432" s="192"/>
      <c r="AL432" s="192">
        <v>6.25</v>
      </c>
      <c r="AM432" s="192">
        <v>6</v>
      </c>
      <c r="AN432" s="195">
        <f>AL432*AM432</f>
        <v>37.5</v>
      </c>
    </row>
    <row r="433" spans="1:40" ht="15" x14ac:dyDescent="0.3">
      <c r="A433" s="72"/>
      <c r="B433" s="35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6"/>
      <c r="S433" s="144"/>
      <c r="T433" s="145"/>
      <c r="U433" s="146"/>
      <c r="V433" s="146"/>
      <c r="W433" s="146"/>
      <c r="X433" s="146"/>
      <c r="Y433" s="146"/>
      <c r="Z433" s="146"/>
      <c r="AA433" s="147"/>
      <c r="AB433" s="36"/>
      <c r="AC433" s="36"/>
      <c r="AD433" s="36"/>
      <c r="AE433" s="36"/>
      <c r="AF433" s="36"/>
      <c r="AG433" s="36"/>
      <c r="AH433" s="73"/>
      <c r="AI433" s="194"/>
      <c r="AJ433" s="192"/>
      <c r="AK433" s="192"/>
      <c r="AL433" s="192"/>
      <c r="AM433" s="192"/>
      <c r="AN433" s="195"/>
    </row>
    <row r="434" spans="1:40" ht="15" x14ac:dyDescent="0.3">
      <c r="A434" s="72"/>
      <c r="B434" s="35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6"/>
      <c r="S434" s="246"/>
      <c r="T434" s="247"/>
      <c r="U434" s="247"/>
      <c r="V434" s="247"/>
      <c r="W434" s="247"/>
      <c r="X434" s="247"/>
      <c r="Y434" s="247"/>
      <c r="Z434" s="247"/>
      <c r="AA434" s="248"/>
      <c r="AB434" s="36"/>
      <c r="AC434" s="36"/>
      <c r="AD434" s="36"/>
      <c r="AE434" s="36"/>
      <c r="AF434" s="36"/>
      <c r="AG434" s="36"/>
      <c r="AH434" s="73"/>
      <c r="AI434" s="194"/>
      <c r="AJ434" s="196"/>
      <c r="AK434" s="192"/>
      <c r="AL434" s="192"/>
      <c r="AM434" s="192"/>
      <c r="AN434" s="195"/>
    </row>
    <row r="435" spans="1:40" ht="15" x14ac:dyDescent="0.3">
      <c r="A435" s="72"/>
      <c r="B435" s="35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6"/>
      <c r="S435" s="140"/>
      <c r="T435" s="141"/>
      <c r="U435" s="141"/>
      <c r="V435" s="141"/>
      <c r="W435" s="141"/>
      <c r="X435" s="141"/>
      <c r="Y435" s="141"/>
      <c r="Z435" s="141"/>
      <c r="AA435" s="142"/>
      <c r="AB435" s="36"/>
      <c r="AC435" s="36"/>
      <c r="AD435" s="36"/>
      <c r="AE435" s="36"/>
      <c r="AF435" s="36"/>
      <c r="AG435" s="36"/>
      <c r="AH435" s="73"/>
      <c r="AI435" s="194"/>
      <c r="AJ435" s="196"/>
      <c r="AK435" s="192"/>
      <c r="AL435" s="192"/>
      <c r="AM435" s="192"/>
      <c r="AN435" s="195"/>
    </row>
    <row r="436" spans="1:40" ht="15" x14ac:dyDescent="0.3">
      <c r="A436" s="72"/>
      <c r="B436" s="35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6"/>
      <c r="S436" s="140"/>
      <c r="T436" s="141"/>
      <c r="U436" s="141"/>
      <c r="V436" s="141"/>
      <c r="W436" s="141"/>
      <c r="X436" s="141"/>
      <c r="Y436" s="141"/>
      <c r="Z436" s="141"/>
      <c r="AA436" s="142"/>
      <c r="AB436" s="36"/>
      <c r="AC436" s="36"/>
      <c r="AD436" s="36"/>
      <c r="AE436" s="36"/>
      <c r="AF436" s="36"/>
      <c r="AG436" s="36"/>
      <c r="AH436" s="73"/>
      <c r="AI436" s="51"/>
      <c r="AJ436" s="64"/>
      <c r="AK436" s="64"/>
      <c r="AL436" s="64"/>
      <c r="AM436" s="65"/>
      <c r="AN436" s="84"/>
    </row>
    <row r="437" spans="1:40" ht="15" x14ac:dyDescent="0.3">
      <c r="A437" s="72"/>
      <c r="B437" s="35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6"/>
      <c r="S437" s="37"/>
      <c r="T437" s="37"/>
      <c r="U437" s="36"/>
      <c r="V437" s="36"/>
      <c r="W437" s="36"/>
      <c r="X437" s="36"/>
      <c r="Y437" s="36"/>
      <c r="Z437" s="36"/>
      <c r="AA437" s="36"/>
      <c r="AB437" s="36"/>
      <c r="AC437" s="36"/>
      <c r="AD437" s="36"/>
      <c r="AE437" s="36"/>
      <c r="AF437" s="36"/>
      <c r="AG437" s="36"/>
      <c r="AH437" s="73"/>
      <c r="AI437" s="51"/>
      <c r="AJ437" s="64"/>
      <c r="AK437" s="64"/>
      <c r="AL437" s="64"/>
      <c r="AM437" s="65"/>
      <c r="AN437" s="84"/>
    </row>
    <row r="438" spans="1:40" ht="15" x14ac:dyDescent="0.3">
      <c r="A438" s="72"/>
      <c r="B438" s="35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6"/>
      <c r="S438" s="37"/>
      <c r="T438" s="37"/>
      <c r="U438" s="36"/>
      <c r="V438" s="36"/>
      <c r="W438" s="36"/>
      <c r="X438" s="36"/>
      <c r="Y438" s="36"/>
      <c r="Z438" s="36"/>
      <c r="AA438" s="36"/>
      <c r="AB438" s="36"/>
      <c r="AC438" s="36"/>
      <c r="AD438" s="36"/>
      <c r="AE438" s="36"/>
      <c r="AF438" s="36"/>
      <c r="AG438" s="36"/>
      <c r="AH438" s="73"/>
      <c r="AI438" s="51"/>
      <c r="AJ438" s="64"/>
      <c r="AK438" s="64"/>
      <c r="AL438" s="64"/>
      <c r="AM438" s="65"/>
      <c r="AN438" s="84"/>
    </row>
    <row r="439" spans="1:40" ht="15" x14ac:dyDescent="0.3">
      <c r="A439" s="72"/>
      <c r="B439" s="35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6"/>
      <c r="S439" s="37"/>
      <c r="T439" s="37"/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F439" s="36"/>
      <c r="AG439" s="36"/>
      <c r="AH439" s="73"/>
      <c r="AI439" s="51"/>
      <c r="AJ439" s="64"/>
      <c r="AK439" s="64"/>
      <c r="AL439" s="64"/>
      <c r="AM439" s="65"/>
      <c r="AN439" s="84"/>
    </row>
    <row r="440" spans="1:40" ht="15" x14ac:dyDescent="0.3">
      <c r="A440" s="72"/>
      <c r="B440" s="35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6"/>
      <c r="S440" s="37"/>
      <c r="T440" s="37"/>
      <c r="U440" s="36"/>
      <c r="V440" s="36"/>
      <c r="W440" s="36"/>
      <c r="X440" s="36"/>
      <c r="Y440" s="36"/>
      <c r="Z440" s="36"/>
      <c r="AA440" s="36"/>
      <c r="AB440" s="36"/>
      <c r="AC440" s="36"/>
      <c r="AD440" s="36"/>
      <c r="AE440" s="36"/>
      <c r="AF440" s="36"/>
      <c r="AG440" s="36"/>
      <c r="AH440" s="73"/>
      <c r="AI440" s="51"/>
      <c r="AJ440" s="64"/>
      <c r="AK440" s="64"/>
      <c r="AL440" s="64"/>
      <c r="AM440" s="65"/>
      <c r="AN440" s="85"/>
    </row>
    <row r="441" spans="1:40" ht="15" x14ac:dyDescent="0.3">
      <c r="A441" s="72"/>
      <c r="B441" s="35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6"/>
      <c r="S441" s="37"/>
      <c r="T441" s="37"/>
      <c r="U441" s="36"/>
      <c r="V441" s="36"/>
      <c r="W441" s="36"/>
      <c r="X441" s="36"/>
      <c r="Y441" s="36"/>
      <c r="Z441" s="36"/>
      <c r="AA441" s="36"/>
      <c r="AB441" s="36"/>
      <c r="AC441" s="36"/>
      <c r="AD441" s="36"/>
      <c r="AE441" s="36"/>
      <c r="AF441" s="36"/>
      <c r="AG441" s="36"/>
      <c r="AH441" s="73"/>
      <c r="AI441" s="51"/>
      <c r="AJ441" s="64"/>
      <c r="AK441" s="64"/>
      <c r="AL441" s="64"/>
      <c r="AM441" s="65"/>
      <c r="AN441" s="84"/>
    </row>
    <row r="442" spans="1:40" ht="15" x14ac:dyDescent="0.3">
      <c r="A442" s="72"/>
      <c r="B442" s="35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6"/>
      <c r="S442" s="37"/>
      <c r="T442" s="37"/>
      <c r="U442" s="36"/>
      <c r="V442" s="36"/>
      <c r="W442" s="36"/>
      <c r="X442" s="36"/>
      <c r="Y442" s="36"/>
      <c r="Z442" s="36"/>
      <c r="AA442" s="36"/>
      <c r="AB442" s="36"/>
      <c r="AC442" s="36"/>
      <c r="AD442" s="36"/>
      <c r="AE442" s="36"/>
      <c r="AF442" s="36"/>
      <c r="AG442" s="36"/>
      <c r="AH442" s="73"/>
      <c r="AI442" s="51"/>
      <c r="AJ442" s="64"/>
      <c r="AK442" s="64"/>
      <c r="AL442" s="64"/>
      <c r="AM442" s="65"/>
      <c r="AN442" s="84"/>
    </row>
    <row r="443" spans="1:40" ht="15.6" x14ac:dyDescent="0.3">
      <c r="A443" s="72"/>
      <c r="B443" s="35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6"/>
      <c r="S443" s="37"/>
      <c r="T443" s="37"/>
      <c r="U443" s="36"/>
      <c r="V443" s="36"/>
      <c r="W443" s="36"/>
      <c r="X443" s="36"/>
      <c r="Y443" s="36"/>
      <c r="Z443" s="36"/>
      <c r="AA443" s="36"/>
      <c r="AB443" s="36"/>
      <c r="AC443" s="36"/>
      <c r="AD443" s="36"/>
      <c r="AE443" s="36"/>
      <c r="AF443" s="36"/>
      <c r="AG443" s="36"/>
      <c r="AH443" s="73"/>
      <c r="AI443" s="50"/>
      <c r="AJ443" s="64"/>
      <c r="AK443" s="64"/>
      <c r="AL443" s="64"/>
      <c r="AM443" s="65"/>
      <c r="AN443" s="85"/>
    </row>
    <row r="444" spans="1:40" ht="15" x14ac:dyDescent="0.3">
      <c r="A444" s="72"/>
      <c r="B444" s="35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6"/>
      <c r="S444" s="37"/>
      <c r="T444" s="37"/>
      <c r="U444" s="36"/>
      <c r="V444" s="36"/>
      <c r="W444" s="36"/>
      <c r="X444" s="36"/>
      <c r="Y444" s="36"/>
      <c r="Z444" s="36"/>
      <c r="AA444" s="36"/>
      <c r="AB444" s="36"/>
      <c r="AC444" s="36"/>
      <c r="AD444" s="36"/>
      <c r="AE444" s="36"/>
      <c r="AF444" s="36"/>
      <c r="AG444" s="36"/>
      <c r="AH444" s="73"/>
      <c r="AI444" s="51"/>
      <c r="AJ444" s="64"/>
      <c r="AK444" s="64"/>
      <c r="AL444" s="64"/>
      <c r="AM444" s="65"/>
      <c r="AN444" s="84"/>
    </row>
    <row r="445" spans="1:40" ht="15" x14ac:dyDescent="0.3">
      <c r="A445" s="72"/>
      <c r="B445" s="35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6"/>
      <c r="S445" s="37"/>
      <c r="T445" s="37"/>
      <c r="U445" s="36"/>
      <c r="V445" s="36"/>
      <c r="W445" s="36"/>
      <c r="X445" s="36"/>
      <c r="Y445" s="36"/>
      <c r="Z445" s="36"/>
      <c r="AA445" s="36"/>
      <c r="AB445" s="36"/>
      <c r="AC445" s="36"/>
      <c r="AD445" s="36"/>
      <c r="AE445" s="36"/>
      <c r="AF445" s="36"/>
      <c r="AG445" s="36"/>
      <c r="AH445" s="73"/>
      <c r="AI445" s="51"/>
      <c r="AJ445" s="64"/>
      <c r="AK445" s="64"/>
      <c r="AL445" s="64"/>
      <c r="AM445" s="65"/>
      <c r="AN445" s="84"/>
    </row>
    <row r="446" spans="1:40" ht="15.6" x14ac:dyDescent="0.3">
      <c r="A446" s="72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6"/>
      <c r="S446" s="37"/>
      <c r="T446" s="37"/>
      <c r="U446" s="36"/>
      <c r="V446" s="36"/>
      <c r="W446" s="36"/>
      <c r="X446" s="36"/>
      <c r="Y446" s="36"/>
      <c r="Z446" s="36"/>
      <c r="AA446" s="36"/>
      <c r="AB446" s="36"/>
      <c r="AC446" s="36"/>
      <c r="AD446" s="36"/>
      <c r="AE446" s="36"/>
      <c r="AF446" s="36"/>
      <c r="AG446" s="36"/>
      <c r="AH446" s="73"/>
      <c r="AI446" s="48"/>
      <c r="AJ446" s="32"/>
      <c r="AK446" s="32"/>
      <c r="AL446" s="32"/>
      <c r="AM446" s="33"/>
      <c r="AN446" s="123"/>
    </row>
    <row r="447" spans="1:40" ht="15" x14ac:dyDescent="0.3">
      <c r="A447" s="72"/>
      <c r="B447" s="35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6"/>
      <c r="S447" s="37"/>
      <c r="T447" s="37"/>
      <c r="U447" s="36"/>
      <c r="V447" s="36"/>
      <c r="W447" s="36"/>
      <c r="X447" s="36"/>
      <c r="Y447" s="36"/>
      <c r="Z447" s="36"/>
      <c r="AA447" s="36"/>
      <c r="AB447" s="36"/>
      <c r="AC447" s="36"/>
      <c r="AD447" s="36"/>
      <c r="AE447" s="36"/>
      <c r="AF447" s="36"/>
      <c r="AG447" s="36"/>
      <c r="AH447" s="73"/>
      <c r="AI447" s="51"/>
      <c r="AJ447" s="64"/>
      <c r="AK447" s="64"/>
      <c r="AL447" s="64"/>
      <c r="AM447" s="65"/>
      <c r="AN447" s="123"/>
    </row>
    <row r="448" spans="1:40" ht="15.6" x14ac:dyDescent="0.3">
      <c r="A448" s="74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40"/>
      <c r="T448" s="40"/>
      <c r="U448" s="40"/>
      <c r="V448" s="40"/>
      <c r="W448" s="40"/>
      <c r="X448" s="40"/>
      <c r="Y448" s="40"/>
      <c r="Z448" s="40"/>
      <c r="AA448" s="40"/>
      <c r="AB448" s="40"/>
      <c r="AC448" s="40"/>
      <c r="AD448" s="40"/>
      <c r="AE448" s="36"/>
      <c r="AF448" s="42"/>
      <c r="AG448" s="36"/>
      <c r="AH448" s="75"/>
      <c r="AI448" s="48"/>
      <c r="AJ448" s="32"/>
      <c r="AK448" s="32"/>
      <c r="AL448" s="32"/>
      <c r="AM448" s="33"/>
      <c r="AN448" s="123"/>
    </row>
    <row r="449" spans="1:40" ht="15" x14ac:dyDescent="0.3">
      <c r="A449" s="74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40"/>
      <c r="T449" s="40"/>
      <c r="U449" s="40"/>
      <c r="V449" s="40"/>
      <c r="W449" s="40"/>
      <c r="X449" s="40"/>
      <c r="Y449" s="40"/>
      <c r="Z449" s="40"/>
      <c r="AA449" s="40"/>
      <c r="AB449" s="40"/>
      <c r="AC449" s="40"/>
      <c r="AD449" s="40"/>
      <c r="AE449" s="36"/>
      <c r="AF449" s="42"/>
      <c r="AG449" s="36"/>
      <c r="AH449" s="75"/>
      <c r="AI449" s="51"/>
      <c r="AJ449" s="64"/>
      <c r="AK449" s="64"/>
      <c r="AL449" s="64"/>
      <c r="AM449" s="65"/>
      <c r="AN449" s="123"/>
    </row>
    <row r="450" spans="1:40" ht="15.6" x14ac:dyDescent="0.3">
      <c r="A450" s="74"/>
      <c r="B450" s="36"/>
      <c r="C450" s="36"/>
      <c r="D450" s="36"/>
      <c r="E450" s="36"/>
      <c r="F450" s="36"/>
      <c r="G450" s="36"/>
      <c r="H450" s="38"/>
      <c r="I450" s="36"/>
      <c r="J450" s="36"/>
      <c r="K450" s="36"/>
      <c r="L450" s="36"/>
      <c r="M450" s="36"/>
      <c r="N450" s="38"/>
      <c r="O450" s="38"/>
      <c r="P450" s="38"/>
      <c r="Q450" s="38"/>
      <c r="R450" s="38"/>
      <c r="S450" s="40"/>
      <c r="T450" s="40"/>
      <c r="U450" s="40"/>
      <c r="V450" s="40"/>
      <c r="W450" s="40"/>
      <c r="X450" s="40"/>
      <c r="Y450" s="40"/>
      <c r="Z450" s="40"/>
      <c r="AA450" s="40"/>
      <c r="AB450" s="40"/>
      <c r="AC450" s="40"/>
      <c r="AD450" s="40"/>
      <c r="AE450" s="38"/>
      <c r="AF450" s="43"/>
      <c r="AG450" s="38"/>
      <c r="AH450" s="75"/>
      <c r="AI450" s="48"/>
      <c r="AJ450" s="32"/>
      <c r="AK450" s="32"/>
      <c r="AL450" s="32"/>
      <c r="AM450" s="33"/>
      <c r="AN450" s="123"/>
    </row>
    <row r="451" spans="1:40" ht="15" x14ac:dyDescent="0.3">
      <c r="A451" s="74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40"/>
      <c r="T451" s="40"/>
      <c r="U451" s="40"/>
      <c r="V451" s="40"/>
      <c r="W451" s="40"/>
      <c r="X451" s="40"/>
      <c r="Y451" s="40"/>
      <c r="Z451" s="40"/>
      <c r="AA451" s="40"/>
      <c r="AB451" s="40"/>
      <c r="AC451" s="40"/>
      <c r="AD451" s="40"/>
      <c r="AE451" s="36"/>
      <c r="AF451" s="42"/>
      <c r="AG451" s="36"/>
      <c r="AH451" s="75"/>
      <c r="AI451" s="51"/>
      <c r="AJ451" s="64"/>
      <c r="AK451" s="64"/>
      <c r="AL451" s="64"/>
      <c r="AM451" s="65"/>
      <c r="AN451" s="123"/>
    </row>
    <row r="452" spans="1:40" ht="17.399999999999999" x14ac:dyDescent="0.3">
      <c r="A452" s="74"/>
      <c r="B452" s="44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40"/>
      <c r="T452" s="40"/>
      <c r="U452" s="40"/>
      <c r="V452" s="40"/>
      <c r="W452" s="40"/>
      <c r="X452" s="40"/>
      <c r="Y452" s="40"/>
      <c r="Z452" s="40"/>
      <c r="AA452" s="40"/>
      <c r="AB452" s="40"/>
      <c r="AC452" s="40"/>
      <c r="AD452" s="40"/>
      <c r="AE452" s="36"/>
      <c r="AF452" s="42"/>
      <c r="AG452" s="36"/>
      <c r="AH452" s="75"/>
      <c r="AI452" s="51"/>
      <c r="AJ452" s="64"/>
      <c r="AK452" s="64"/>
      <c r="AL452" s="64"/>
      <c r="AM452" s="65"/>
      <c r="AN452" s="123"/>
    </row>
    <row r="453" spans="1:40" ht="15" x14ac:dyDescent="0.3">
      <c r="A453" s="74"/>
      <c r="B453" s="60"/>
      <c r="C453" s="60"/>
      <c r="D453" s="60"/>
      <c r="E453" s="60"/>
      <c r="F453" s="61"/>
      <c r="G453" s="61"/>
      <c r="H453" s="61"/>
      <c r="I453" s="61"/>
      <c r="J453" s="60"/>
      <c r="K453" s="60"/>
      <c r="L453" s="60"/>
      <c r="M453" s="61"/>
      <c r="N453" s="61"/>
      <c r="O453" s="61"/>
      <c r="P453" s="61"/>
      <c r="Q453" s="61"/>
      <c r="R453" s="61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  <c r="AC453" s="62"/>
      <c r="AD453" s="62"/>
      <c r="AE453" s="61"/>
      <c r="AF453" s="60"/>
      <c r="AG453" s="60"/>
      <c r="AH453" s="75"/>
      <c r="AI453" s="51"/>
      <c r="AJ453" s="34"/>
      <c r="AK453" s="34"/>
      <c r="AL453" s="34"/>
      <c r="AM453" s="34"/>
      <c r="AN453" s="49"/>
    </row>
    <row r="454" spans="1:40" ht="15.6" x14ac:dyDescent="0.3">
      <c r="A454" s="7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40"/>
      <c r="T454" s="40"/>
      <c r="U454" s="40"/>
      <c r="V454" s="40"/>
      <c r="W454" s="40"/>
      <c r="X454" s="40"/>
      <c r="Y454" s="40"/>
      <c r="Z454" s="40"/>
      <c r="AA454" s="40"/>
      <c r="AB454" s="40"/>
      <c r="AC454" s="40"/>
      <c r="AD454" s="40"/>
      <c r="AE454" s="36"/>
      <c r="AF454" s="42"/>
      <c r="AG454" s="36"/>
      <c r="AH454" s="77"/>
      <c r="AI454" s="50"/>
      <c r="AJ454" s="29"/>
      <c r="AK454" s="29"/>
      <c r="AL454" s="30"/>
      <c r="AM454" s="31"/>
      <c r="AN454" s="49"/>
    </row>
    <row r="455" spans="1:40" ht="15" x14ac:dyDescent="0.3">
      <c r="A455" s="74"/>
      <c r="B455" s="46"/>
      <c r="C455" s="46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  <c r="AA455" s="46"/>
      <c r="AB455" s="46"/>
      <c r="AC455" s="46"/>
      <c r="AD455" s="46"/>
      <c r="AE455" s="46"/>
      <c r="AF455" s="46"/>
      <c r="AG455" s="46"/>
      <c r="AH455" s="75"/>
      <c r="AI455" s="51"/>
      <c r="AJ455" s="34"/>
      <c r="AK455" s="34"/>
      <c r="AL455" s="34"/>
      <c r="AM455" s="34"/>
      <c r="AN455" s="49"/>
    </row>
    <row r="456" spans="1:40" ht="16.2" thickBot="1" x14ac:dyDescent="0.35">
      <c r="A456" s="78"/>
      <c r="B456" s="79"/>
      <c r="C456" s="79"/>
      <c r="D456" s="79"/>
      <c r="E456" s="79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  <c r="AA456" s="79"/>
      <c r="AB456" s="79"/>
      <c r="AC456" s="79"/>
      <c r="AD456" s="79"/>
      <c r="AE456" s="79"/>
      <c r="AF456" s="79"/>
      <c r="AG456" s="79"/>
      <c r="AH456" s="80"/>
      <c r="AI456" s="249" t="s">
        <v>26</v>
      </c>
      <c r="AJ456" s="250"/>
      <c r="AK456" s="250"/>
      <c r="AL456" s="250"/>
      <c r="AM456" s="250"/>
      <c r="AN456" s="52">
        <f>AN432</f>
        <v>37.5</v>
      </c>
    </row>
    <row r="457" spans="1:40" ht="15.6" thickBot="1" x14ac:dyDescent="0.35">
      <c r="A457" s="251"/>
      <c r="B457" s="252"/>
      <c r="C457" s="252"/>
      <c r="D457" s="252"/>
      <c r="E457" s="252"/>
      <c r="F457" s="252"/>
      <c r="G457" s="252"/>
      <c r="H457" s="252"/>
      <c r="I457" s="252"/>
      <c r="J457" s="252"/>
      <c r="K457" s="252"/>
      <c r="L457" s="252"/>
      <c r="M457" s="252"/>
      <c r="N457" s="252"/>
      <c r="O457" s="252"/>
      <c r="P457" s="252"/>
      <c r="Q457" s="252"/>
      <c r="R457" s="252"/>
      <c r="S457" s="252"/>
      <c r="T457" s="252"/>
      <c r="U457" s="252"/>
      <c r="V457" s="252"/>
      <c r="W457" s="252"/>
      <c r="X457" s="252"/>
      <c r="Y457" s="252"/>
      <c r="Z457" s="252"/>
      <c r="AA457" s="252"/>
      <c r="AB457" s="252"/>
      <c r="AC457" s="252"/>
      <c r="AD457" s="252"/>
      <c r="AE457" s="252"/>
      <c r="AF457" s="252"/>
      <c r="AG457" s="252"/>
      <c r="AH457" s="253"/>
      <c r="AI457" s="254" t="s">
        <v>27</v>
      </c>
      <c r="AJ457" s="255"/>
      <c r="AK457" s="255"/>
      <c r="AL457" s="255"/>
      <c r="AM457" s="255"/>
      <c r="AN457" s="52"/>
    </row>
    <row r="458" spans="1:40" ht="18" thickBot="1" x14ac:dyDescent="0.35">
      <c r="A458" s="54"/>
      <c r="B458" s="256"/>
      <c r="C458" s="256"/>
      <c r="D458" s="256"/>
      <c r="E458" s="256"/>
      <c r="F458" s="256"/>
      <c r="G458" s="256"/>
      <c r="H458" s="256"/>
      <c r="I458" s="256"/>
      <c r="J458" s="256"/>
      <c r="K458" s="256"/>
      <c r="L458" s="256"/>
      <c r="M458" s="256"/>
      <c r="N458" s="256"/>
      <c r="O458" s="256"/>
      <c r="P458" s="256"/>
      <c r="Q458" s="256"/>
      <c r="R458" s="58"/>
      <c r="S458" s="57"/>
      <c r="T458" s="55"/>
      <c r="U458" s="55"/>
      <c r="V458" s="55"/>
      <c r="W458" s="55"/>
      <c r="X458" s="55"/>
      <c r="Y458" s="55"/>
      <c r="Z458" s="55"/>
      <c r="AA458" s="55"/>
      <c r="AB458" s="55"/>
      <c r="AC458" s="55"/>
      <c r="AD458" s="55"/>
      <c r="AE458" s="55"/>
      <c r="AF458" s="55"/>
      <c r="AG458" s="55"/>
      <c r="AH458" s="56"/>
      <c r="AI458" s="258" t="s">
        <v>28</v>
      </c>
      <c r="AJ458" s="259"/>
      <c r="AK458" s="259"/>
      <c r="AL458" s="259"/>
      <c r="AM458" s="259"/>
      <c r="AN458" s="53">
        <f>AN456</f>
        <v>37.5</v>
      </c>
    </row>
    <row r="459" spans="1:40" ht="13.8" thickBot="1" x14ac:dyDescent="0.35">
      <c r="A459" s="13"/>
      <c r="B459" s="257"/>
      <c r="C459" s="257"/>
      <c r="D459" s="257"/>
      <c r="E459" s="257"/>
      <c r="F459" s="257"/>
      <c r="G459" s="257"/>
      <c r="H459" s="257"/>
      <c r="I459" s="257"/>
      <c r="J459" s="257"/>
      <c r="K459" s="257"/>
      <c r="L459" s="257"/>
      <c r="M459" s="257"/>
      <c r="N459" s="257"/>
      <c r="O459" s="257"/>
      <c r="P459" s="257"/>
      <c r="Q459" s="257"/>
      <c r="R459" s="59"/>
      <c r="T459" s="7" t="s">
        <v>30</v>
      </c>
      <c r="U459" s="8"/>
      <c r="AH459" s="24"/>
      <c r="AI459" s="21" t="s">
        <v>136</v>
      </c>
      <c r="AJ459" s="47"/>
      <c r="AK459" s="22"/>
      <c r="AL459" s="22"/>
      <c r="AM459" s="22"/>
      <c r="AN459" s="10"/>
    </row>
    <row r="460" spans="1:40" ht="13.8" thickBot="1" x14ac:dyDescent="0.35">
      <c r="A460" s="23"/>
      <c r="B460" s="2" t="s">
        <v>31</v>
      </c>
      <c r="E460" s="260" t="s">
        <v>163</v>
      </c>
      <c r="F460" s="260"/>
      <c r="G460" s="260"/>
      <c r="H460" s="260"/>
      <c r="I460" s="260"/>
      <c r="J460" s="260"/>
      <c r="K460" s="260"/>
      <c r="L460" s="260"/>
      <c r="M460" s="260"/>
      <c r="N460" s="260"/>
      <c r="O460" s="260"/>
      <c r="P460" s="260"/>
      <c r="Q460" s="260"/>
      <c r="T460" s="2" t="s">
        <v>31</v>
      </c>
      <c r="W460" s="261"/>
      <c r="X460" s="261"/>
      <c r="Y460" s="261"/>
      <c r="Z460" s="261"/>
      <c r="AA460" s="261"/>
      <c r="AB460" s="261"/>
      <c r="AC460" s="261"/>
      <c r="AD460" s="261"/>
      <c r="AE460" s="261"/>
      <c r="AF460" s="261"/>
      <c r="AG460" s="261"/>
      <c r="AH460" s="24"/>
      <c r="AI460" s="2" t="s">
        <v>31</v>
      </c>
      <c r="AJ460" s="245"/>
      <c r="AK460" s="245"/>
      <c r="AL460" s="245"/>
      <c r="AM460" s="245"/>
      <c r="AN460" s="10"/>
    </row>
    <row r="461" spans="1:40" ht="13.8" thickBot="1" x14ac:dyDescent="0.35">
      <c r="A461" s="23"/>
      <c r="B461" s="11" t="s">
        <v>32</v>
      </c>
      <c r="F461" s="244" t="s">
        <v>164</v>
      </c>
      <c r="G461" s="244"/>
      <c r="H461" s="244"/>
      <c r="I461" s="244"/>
      <c r="J461" s="244"/>
      <c r="K461" s="244"/>
      <c r="L461" s="244"/>
      <c r="M461" s="244"/>
      <c r="N461" s="244"/>
      <c r="O461" s="244"/>
      <c r="P461" s="244"/>
      <c r="Q461" s="244"/>
      <c r="T461" s="11" t="s">
        <v>32</v>
      </c>
      <c r="X461" s="245"/>
      <c r="Y461" s="245"/>
      <c r="Z461" s="245"/>
      <c r="AA461" s="245"/>
      <c r="AB461" s="245"/>
      <c r="AC461" s="245"/>
      <c r="AD461" s="245"/>
      <c r="AE461" s="245"/>
      <c r="AF461" s="245"/>
      <c r="AG461" s="245"/>
      <c r="AH461" s="24"/>
      <c r="AI461" s="11" t="s">
        <v>32</v>
      </c>
      <c r="AJ461" s="245"/>
      <c r="AK461" s="245"/>
      <c r="AL461" s="245"/>
      <c r="AM461" s="245"/>
      <c r="AN461" s="10"/>
    </row>
    <row r="462" spans="1:40" ht="13.8" thickBot="1" x14ac:dyDescent="0.35">
      <c r="A462" s="25" t="s">
        <v>33</v>
      </c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26"/>
      <c r="AI462" s="15"/>
      <c r="AJ462" s="14"/>
      <c r="AK462" s="15"/>
      <c r="AL462" s="15"/>
      <c r="AM462" s="15"/>
      <c r="AN462" s="16"/>
    </row>
  </sheetData>
  <mergeCells count="490">
    <mergeCell ref="F461:Q461"/>
    <mergeCell ref="X461:AG461"/>
    <mergeCell ref="AJ461:AM461"/>
    <mergeCell ref="S434:AA434"/>
    <mergeCell ref="AI456:AM456"/>
    <mergeCell ref="A457:AH457"/>
    <mergeCell ref="AI457:AM457"/>
    <mergeCell ref="B458:Q459"/>
    <mergeCell ref="AI458:AM458"/>
    <mergeCell ref="E460:Q460"/>
    <mergeCell ref="W460:AG460"/>
    <mergeCell ref="AJ460:AM460"/>
    <mergeCell ref="A428:G428"/>
    <mergeCell ref="H428:T428"/>
    <mergeCell ref="U428:AD428"/>
    <mergeCell ref="AE428:AI428"/>
    <mergeCell ref="AM428:AN428"/>
    <mergeCell ref="AI429:AI430"/>
    <mergeCell ref="AJ429:AL429"/>
    <mergeCell ref="AM429:AM430"/>
    <mergeCell ref="AN429:AN430"/>
    <mergeCell ref="AM422:AN422"/>
    <mergeCell ref="A424:H424"/>
    <mergeCell ref="I424:AN424"/>
    <mergeCell ref="A425:H425"/>
    <mergeCell ref="I425:AD425"/>
    <mergeCell ref="AE425:AH425"/>
    <mergeCell ref="AJ425:AK425"/>
    <mergeCell ref="AL425:AN425"/>
    <mergeCell ref="A426:H426"/>
    <mergeCell ref="I426:AD426"/>
    <mergeCell ref="AE426:AH426"/>
    <mergeCell ref="AJ426:AK426"/>
    <mergeCell ref="AL426:AN426"/>
    <mergeCell ref="F414:Q414"/>
    <mergeCell ref="X414:AG414"/>
    <mergeCell ref="AJ414:AM414"/>
    <mergeCell ref="A418:H419"/>
    <mergeCell ref="I418:AK419"/>
    <mergeCell ref="AL418:AN419"/>
    <mergeCell ref="AM420:AN420"/>
    <mergeCell ref="A421:E421"/>
    <mergeCell ref="F421:G421"/>
    <mergeCell ref="H421:I421"/>
    <mergeCell ref="J421:K421"/>
    <mergeCell ref="L421:M421"/>
    <mergeCell ref="N421:O421"/>
    <mergeCell ref="P421:Q421"/>
    <mergeCell ref="U421:Y421"/>
    <mergeCell ref="Z421:AD421"/>
    <mergeCell ref="AG421:AI421"/>
    <mergeCell ref="AJ421:AN421"/>
    <mergeCell ref="S387:AA387"/>
    <mergeCell ref="AI409:AM409"/>
    <mergeCell ref="A410:AH410"/>
    <mergeCell ref="AI410:AM410"/>
    <mergeCell ref="B411:Q412"/>
    <mergeCell ref="AI411:AM411"/>
    <mergeCell ref="E413:Q413"/>
    <mergeCell ref="W413:AG413"/>
    <mergeCell ref="AJ413:AM413"/>
    <mergeCell ref="A381:G381"/>
    <mergeCell ref="H381:T381"/>
    <mergeCell ref="U381:AD381"/>
    <mergeCell ref="AE381:AI381"/>
    <mergeCell ref="AM381:AN381"/>
    <mergeCell ref="AI382:AI383"/>
    <mergeCell ref="AJ382:AL382"/>
    <mergeCell ref="AM382:AM383"/>
    <mergeCell ref="AN382:AN383"/>
    <mergeCell ref="AM375:AN375"/>
    <mergeCell ref="A377:H377"/>
    <mergeCell ref="I377:AN377"/>
    <mergeCell ref="A378:H378"/>
    <mergeCell ref="I378:AD378"/>
    <mergeCell ref="AE378:AH378"/>
    <mergeCell ref="AJ378:AK378"/>
    <mergeCell ref="AL378:AN378"/>
    <mergeCell ref="A379:H379"/>
    <mergeCell ref="I379:AD379"/>
    <mergeCell ref="AE379:AH379"/>
    <mergeCell ref="AJ379:AK379"/>
    <mergeCell ref="AL379:AN379"/>
    <mergeCell ref="F367:Q367"/>
    <mergeCell ref="X367:AG367"/>
    <mergeCell ref="AJ367:AM367"/>
    <mergeCell ref="A371:H372"/>
    <mergeCell ref="I371:AK372"/>
    <mergeCell ref="AL371:AN372"/>
    <mergeCell ref="AM373:AN373"/>
    <mergeCell ref="A374:E374"/>
    <mergeCell ref="F374:G374"/>
    <mergeCell ref="H374:I374"/>
    <mergeCell ref="J374:K374"/>
    <mergeCell ref="L374:M374"/>
    <mergeCell ref="N374:O374"/>
    <mergeCell ref="P374:Q374"/>
    <mergeCell ref="U374:Y374"/>
    <mergeCell ref="Z374:AD374"/>
    <mergeCell ref="AG374:AI374"/>
    <mergeCell ref="AJ374:AN374"/>
    <mergeCell ref="S340:AA340"/>
    <mergeCell ref="AI362:AM362"/>
    <mergeCell ref="A363:AH363"/>
    <mergeCell ref="AI363:AM363"/>
    <mergeCell ref="B364:Q365"/>
    <mergeCell ref="AI364:AM364"/>
    <mergeCell ref="E366:Q366"/>
    <mergeCell ref="W366:AG366"/>
    <mergeCell ref="AJ366:AM366"/>
    <mergeCell ref="A334:G334"/>
    <mergeCell ref="H334:T334"/>
    <mergeCell ref="U334:AD334"/>
    <mergeCell ref="AE334:AI334"/>
    <mergeCell ref="AM334:AN334"/>
    <mergeCell ref="AI335:AI336"/>
    <mergeCell ref="AJ335:AL335"/>
    <mergeCell ref="AM335:AM336"/>
    <mergeCell ref="AN335:AN336"/>
    <mergeCell ref="AM328:AN328"/>
    <mergeCell ref="A330:H330"/>
    <mergeCell ref="I330:AN330"/>
    <mergeCell ref="A331:H331"/>
    <mergeCell ref="I331:AD331"/>
    <mergeCell ref="AE331:AH331"/>
    <mergeCell ref="AJ331:AK331"/>
    <mergeCell ref="AL331:AN331"/>
    <mergeCell ref="A332:H332"/>
    <mergeCell ref="I332:AD332"/>
    <mergeCell ref="AE332:AH332"/>
    <mergeCell ref="AJ332:AK332"/>
    <mergeCell ref="AL332:AN332"/>
    <mergeCell ref="A324:H325"/>
    <mergeCell ref="I324:AK325"/>
    <mergeCell ref="AL324:AN325"/>
    <mergeCell ref="AM326:AN326"/>
    <mergeCell ref="A327:E327"/>
    <mergeCell ref="F327:G327"/>
    <mergeCell ref="H327:I327"/>
    <mergeCell ref="J327:K327"/>
    <mergeCell ref="L327:M327"/>
    <mergeCell ref="N327:O327"/>
    <mergeCell ref="P327:Q327"/>
    <mergeCell ref="U327:Y327"/>
    <mergeCell ref="Z327:AD327"/>
    <mergeCell ref="AG327:AI327"/>
    <mergeCell ref="AJ327:AN327"/>
    <mergeCell ref="F136:Q136"/>
    <mergeCell ref="X136:AG136"/>
    <mergeCell ref="AJ136:AM136"/>
    <mergeCell ref="A132:AH132"/>
    <mergeCell ref="AI132:AM132"/>
    <mergeCell ref="B133:Q134"/>
    <mergeCell ref="AI133:AM133"/>
    <mergeCell ref="E135:Q135"/>
    <mergeCell ref="W135:AG135"/>
    <mergeCell ref="AJ135:AM135"/>
    <mergeCell ref="S109:AA109"/>
    <mergeCell ref="AI131:AM131"/>
    <mergeCell ref="A101:H101"/>
    <mergeCell ref="I101:AD101"/>
    <mergeCell ref="AE101:AH101"/>
    <mergeCell ref="AJ101:AK101"/>
    <mergeCell ref="AL101:AN101"/>
    <mergeCell ref="A103:G103"/>
    <mergeCell ref="H103:T103"/>
    <mergeCell ref="U103:AD103"/>
    <mergeCell ref="AE103:AI103"/>
    <mergeCell ref="AM103:AN103"/>
    <mergeCell ref="AM97:AN97"/>
    <mergeCell ref="A99:H99"/>
    <mergeCell ref="I99:AN99"/>
    <mergeCell ref="A100:H100"/>
    <mergeCell ref="I100:AD100"/>
    <mergeCell ref="AE100:AH100"/>
    <mergeCell ref="AJ100:AK100"/>
    <mergeCell ref="AL100:AN100"/>
    <mergeCell ref="AI104:AI105"/>
    <mergeCell ref="AJ104:AL104"/>
    <mergeCell ref="AM104:AM105"/>
    <mergeCell ref="AN104:AN105"/>
    <mergeCell ref="AM95:AN95"/>
    <mergeCell ref="A96:E96"/>
    <mergeCell ref="F96:G96"/>
    <mergeCell ref="H96:I96"/>
    <mergeCell ref="J96:K96"/>
    <mergeCell ref="L96:M96"/>
    <mergeCell ref="N96:O96"/>
    <mergeCell ref="P96:Q96"/>
    <mergeCell ref="U96:Y96"/>
    <mergeCell ref="Z96:AD96"/>
    <mergeCell ref="AG96:AI96"/>
    <mergeCell ref="AJ96:AN96"/>
    <mergeCell ref="F90:Q90"/>
    <mergeCell ref="X90:AG90"/>
    <mergeCell ref="AJ90:AM90"/>
    <mergeCell ref="A93:H94"/>
    <mergeCell ref="I93:AK94"/>
    <mergeCell ref="AL93:AN94"/>
    <mergeCell ref="A86:AH86"/>
    <mergeCell ref="AI86:AM86"/>
    <mergeCell ref="B87:Q88"/>
    <mergeCell ref="AI87:AM87"/>
    <mergeCell ref="E89:Q89"/>
    <mergeCell ref="W89:AG89"/>
    <mergeCell ref="AJ89:AM89"/>
    <mergeCell ref="S63:AA63"/>
    <mergeCell ref="AI85:AM85"/>
    <mergeCell ref="A55:H55"/>
    <mergeCell ref="I55:AD55"/>
    <mergeCell ref="AE55:AH55"/>
    <mergeCell ref="AJ55:AK55"/>
    <mergeCell ref="AL55:AN55"/>
    <mergeCell ref="A57:G57"/>
    <mergeCell ref="H57:T57"/>
    <mergeCell ref="U57:AD57"/>
    <mergeCell ref="AE57:AI57"/>
    <mergeCell ref="AM57:AN57"/>
    <mergeCell ref="AM51:AN51"/>
    <mergeCell ref="A53:H53"/>
    <mergeCell ref="I53:AN53"/>
    <mergeCell ref="A54:H54"/>
    <mergeCell ref="I54:AD54"/>
    <mergeCell ref="AE54:AH54"/>
    <mergeCell ref="AJ54:AK54"/>
    <mergeCell ref="AL54:AN54"/>
    <mergeCell ref="AI58:AI59"/>
    <mergeCell ref="AJ58:AL58"/>
    <mergeCell ref="AM58:AM59"/>
    <mergeCell ref="AN58:AN59"/>
    <mergeCell ref="AM49:AN49"/>
    <mergeCell ref="A50:E50"/>
    <mergeCell ref="F50:G50"/>
    <mergeCell ref="H50:I50"/>
    <mergeCell ref="J50:K50"/>
    <mergeCell ref="L50:M50"/>
    <mergeCell ref="N50:O50"/>
    <mergeCell ref="P50:Q50"/>
    <mergeCell ref="U50:Y50"/>
    <mergeCell ref="Z50:AD50"/>
    <mergeCell ref="AG50:AI50"/>
    <mergeCell ref="AJ50:AN50"/>
    <mergeCell ref="F44:Q44"/>
    <mergeCell ref="X44:AG44"/>
    <mergeCell ref="AJ44:AM44"/>
    <mergeCell ref="A47:H48"/>
    <mergeCell ref="I47:AK48"/>
    <mergeCell ref="AL47:AN48"/>
    <mergeCell ref="A40:AH40"/>
    <mergeCell ref="AI40:AM40"/>
    <mergeCell ref="B41:Q42"/>
    <mergeCell ref="AI41:AM41"/>
    <mergeCell ref="E43:Q43"/>
    <mergeCell ref="W43:AG43"/>
    <mergeCell ref="AJ43:AM43"/>
    <mergeCell ref="AI12:AI13"/>
    <mergeCell ref="AJ12:AL12"/>
    <mergeCell ref="AM12:AM13"/>
    <mergeCell ref="AN12:AN13"/>
    <mergeCell ref="S17:AA17"/>
    <mergeCell ref="AI39:AM39"/>
    <mergeCell ref="A9:H9"/>
    <mergeCell ref="I9:AD9"/>
    <mergeCell ref="AE9:AH9"/>
    <mergeCell ref="AJ9:AK9"/>
    <mergeCell ref="AL9:AN9"/>
    <mergeCell ref="A11:G11"/>
    <mergeCell ref="H11:T11"/>
    <mergeCell ref="U11:AD11"/>
    <mergeCell ref="AE11:AI11"/>
    <mergeCell ref="AM11:AN11"/>
    <mergeCell ref="A7:H7"/>
    <mergeCell ref="I7:AN7"/>
    <mergeCell ref="A8:H8"/>
    <mergeCell ref="I8:AD8"/>
    <mergeCell ref="AE8:AH8"/>
    <mergeCell ref="AJ8:AK8"/>
    <mergeCell ref="AL8:AN8"/>
    <mergeCell ref="P4:Q4"/>
    <mergeCell ref="U4:Y4"/>
    <mergeCell ref="Z4:AD4"/>
    <mergeCell ref="AG4:AI4"/>
    <mergeCell ref="AJ4:AN4"/>
    <mergeCell ref="AM5:AN5"/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  <mergeCell ref="A140:H141"/>
    <mergeCell ref="I140:AK141"/>
    <mergeCell ref="AL140:AN141"/>
    <mergeCell ref="AM142:AN142"/>
    <mergeCell ref="A143:E143"/>
    <mergeCell ref="F143:G143"/>
    <mergeCell ref="H143:I143"/>
    <mergeCell ref="J143:K143"/>
    <mergeCell ref="L143:M143"/>
    <mergeCell ref="N143:O143"/>
    <mergeCell ref="P143:Q143"/>
    <mergeCell ref="U143:Y143"/>
    <mergeCell ref="Z143:AD143"/>
    <mergeCell ref="AG143:AI143"/>
    <mergeCell ref="AJ143:AN143"/>
    <mergeCell ref="AM144:AN144"/>
    <mergeCell ref="A146:H146"/>
    <mergeCell ref="I146:AN146"/>
    <mergeCell ref="A147:H147"/>
    <mergeCell ref="I147:AD147"/>
    <mergeCell ref="AE147:AH147"/>
    <mergeCell ref="AJ147:AK147"/>
    <mergeCell ref="AL147:AN147"/>
    <mergeCell ref="A148:H148"/>
    <mergeCell ref="I148:AD148"/>
    <mergeCell ref="AE148:AH148"/>
    <mergeCell ref="AJ148:AK148"/>
    <mergeCell ref="AL148:AN148"/>
    <mergeCell ref="A150:G150"/>
    <mergeCell ref="H150:T150"/>
    <mergeCell ref="U150:AD150"/>
    <mergeCell ref="AE150:AI150"/>
    <mergeCell ref="AM150:AN150"/>
    <mergeCell ref="AI151:AI152"/>
    <mergeCell ref="AJ151:AL151"/>
    <mergeCell ref="AM151:AM152"/>
    <mergeCell ref="AN151:AN152"/>
    <mergeCell ref="S156:AA156"/>
    <mergeCell ref="AI178:AM178"/>
    <mergeCell ref="A179:AH179"/>
    <mergeCell ref="AI179:AM179"/>
    <mergeCell ref="B180:Q181"/>
    <mergeCell ref="AI180:AM180"/>
    <mergeCell ref="E182:Q182"/>
    <mergeCell ref="W182:AG182"/>
    <mergeCell ref="AJ182:AM182"/>
    <mergeCell ref="F183:Q183"/>
    <mergeCell ref="X183:AG183"/>
    <mergeCell ref="AJ183:AM183"/>
    <mergeCell ref="A186:H187"/>
    <mergeCell ref="I186:AK187"/>
    <mergeCell ref="AL186:AN187"/>
    <mergeCell ref="AM188:AN188"/>
    <mergeCell ref="A189:E189"/>
    <mergeCell ref="F189:G189"/>
    <mergeCell ref="H189:I189"/>
    <mergeCell ref="J189:K189"/>
    <mergeCell ref="L189:M189"/>
    <mergeCell ref="N189:O189"/>
    <mergeCell ref="P189:Q189"/>
    <mergeCell ref="U189:Y189"/>
    <mergeCell ref="Z189:AD189"/>
    <mergeCell ref="AG189:AI189"/>
    <mergeCell ref="AJ189:AN189"/>
    <mergeCell ref="AM190:AN190"/>
    <mergeCell ref="A192:H192"/>
    <mergeCell ref="I192:AN192"/>
    <mergeCell ref="A193:H193"/>
    <mergeCell ref="I193:AD193"/>
    <mergeCell ref="AE193:AH193"/>
    <mergeCell ref="AJ193:AK193"/>
    <mergeCell ref="AL193:AN193"/>
    <mergeCell ref="A194:H194"/>
    <mergeCell ref="I194:AD194"/>
    <mergeCell ref="AE194:AH194"/>
    <mergeCell ref="AJ194:AK194"/>
    <mergeCell ref="AL194:AN194"/>
    <mergeCell ref="A196:G196"/>
    <mergeCell ref="H196:T196"/>
    <mergeCell ref="U196:AD196"/>
    <mergeCell ref="AE196:AI196"/>
    <mergeCell ref="AM196:AN196"/>
    <mergeCell ref="AI197:AI198"/>
    <mergeCell ref="AJ197:AL197"/>
    <mergeCell ref="AM197:AM198"/>
    <mergeCell ref="AN197:AN198"/>
    <mergeCell ref="S202:AA202"/>
    <mergeCell ref="AI224:AM224"/>
    <mergeCell ref="A225:AH225"/>
    <mergeCell ref="AI225:AM225"/>
    <mergeCell ref="B226:Q227"/>
    <mergeCell ref="AI226:AM226"/>
    <mergeCell ref="E228:Q228"/>
    <mergeCell ref="W228:AG228"/>
    <mergeCell ref="AJ228:AM228"/>
    <mergeCell ref="F229:Q229"/>
    <mergeCell ref="X229:AG229"/>
    <mergeCell ref="AJ229:AM229"/>
    <mergeCell ref="A232:H233"/>
    <mergeCell ref="I232:AK233"/>
    <mergeCell ref="AL232:AN233"/>
    <mergeCell ref="AM234:AN234"/>
    <mergeCell ref="A235:E235"/>
    <mergeCell ref="F235:G235"/>
    <mergeCell ref="H235:I235"/>
    <mergeCell ref="J235:K235"/>
    <mergeCell ref="L235:M235"/>
    <mergeCell ref="N235:O235"/>
    <mergeCell ref="P235:Q235"/>
    <mergeCell ref="U235:Y235"/>
    <mergeCell ref="Z235:AD235"/>
    <mergeCell ref="AG235:AI235"/>
    <mergeCell ref="AJ235:AN235"/>
    <mergeCell ref="AM236:AN236"/>
    <mergeCell ref="A238:H238"/>
    <mergeCell ref="I238:AN238"/>
    <mergeCell ref="A239:H239"/>
    <mergeCell ref="I239:AD239"/>
    <mergeCell ref="AE239:AH239"/>
    <mergeCell ref="AJ239:AK239"/>
    <mergeCell ref="AL239:AN239"/>
    <mergeCell ref="A240:H240"/>
    <mergeCell ref="I240:AD240"/>
    <mergeCell ref="AE240:AH240"/>
    <mergeCell ref="AJ240:AK240"/>
    <mergeCell ref="AL240:AN240"/>
    <mergeCell ref="A242:G242"/>
    <mergeCell ref="H242:T242"/>
    <mergeCell ref="U242:AD242"/>
    <mergeCell ref="AE242:AI242"/>
    <mergeCell ref="AM242:AN242"/>
    <mergeCell ref="AI243:AI244"/>
    <mergeCell ref="AJ243:AL243"/>
    <mergeCell ref="AM243:AM244"/>
    <mergeCell ref="AN243:AN244"/>
    <mergeCell ref="S248:AA248"/>
    <mergeCell ref="AI270:AM270"/>
    <mergeCell ref="A271:AH271"/>
    <mergeCell ref="AI271:AM271"/>
    <mergeCell ref="B272:Q273"/>
    <mergeCell ref="AI272:AM272"/>
    <mergeCell ref="E274:Q274"/>
    <mergeCell ref="W274:AG274"/>
    <mergeCell ref="AJ274:AM274"/>
    <mergeCell ref="F275:Q275"/>
    <mergeCell ref="X275:AG275"/>
    <mergeCell ref="AJ275:AM275"/>
    <mergeCell ref="A278:H279"/>
    <mergeCell ref="I278:AK279"/>
    <mergeCell ref="AL278:AN279"/>
    <mergeCell ref="AM280:AN280"/>
    <mergeCell ref="A281:E281"/>
    <mergeCell ref="F281:G281"/>
    <mergeCell ref="H281:I281"/>
    <mergeCell ref="J281:K281"/>
    <mergeCell ref="L281:M281"/>
    <mergeCell ref="N281:O281"/>
    <mergeCell ref="P281:Q281"/>
    <mergeCell ref="U281:Y281"/>
    <mergeCell ref="Z281:AD281"/>
    <mergeCell ref="AG281:AI281"/>
    <mergeCell ref="AJ281:AN281"/>
    <mergeCell ref="AM282:AN282"/>
    <mergeCell ref="A284:H284"/>
    <mergeCell ref="I284:AN284"/>
    <mergeCell ref="A285:H285"/>
    <mergeCell ref="I285:AD285"/>
    <mergeCell ref="AE285:AH285"/>
    <mergeCell ref="AJ285:AK285"/>
    <mergeCell ref="AL285:AN285"/>
    <mergeCell ref="A286:H286"/>
    <mergeCell ref="I286:AD286"/>
    <mergeCell ref="AE286:AH286"/>
    <mergeCell ref="AJ286:AK286"/>
    <mergeCell ref="AL286:AN286"/>
    <mergeCell ref="A288:G288"/>
    <mergeCell ref="H288:T288"/>
    <mergeCell ref="U288:AD288"/>
    <mergeCell ref="AE288:AI288"/>
    <mergeCell ref="AM288:AN288"/>
    <mergeCell ref="AI289:AI290"/>
    <mergeCell ref="AJ289:AL289"/>
    <mergeCell ref="AM289:AM290"/>
    <mergeCell ref="AN289:AN290"/>
    <mergeCell ref="F321:Q321"/>
    <mergeCell ref="X321:AG321"/>
    <mergeCell ref="AJ321:AM321"/>
    <mergeCell ref="S294:AA294"/>
    <mergeCell ref="AI316:AM316"/>
    <mergeCell ref="A317:AH317"/>
    <mergeCell ref="AI317:AM317"/>
    <mergeCell ref="B318:Q319"/>
    <mergeCell ref="AI318:AM318"/>
    <mergeCell ref="E320:Q320"/>
    <mergeCell ref="W320:AG320"/>
    <mergeCell ref="AJ320:AM320"/>
  </mergeCells>
  <printOptions horizontalCentered="1" verticalCentered="1"/>
  <pageMargins left="0" right="0" top="0.39370078740157483" bottom="0.19685039370078741" header="0.31496062992125984" footer="0.31496062992125984"/>
  <pageSetup scale="47" orientation="landscape" r:id="rId1"/>
  <rowBreaks count="9" manualBreakCount="9">
    <brk id="46" max="39" man="1"/>
    <brk id="92" max="39" man="1"/>
    <brk id="138" max="39" man="1"/>
    <brk id="184" max="39" man="1"/>
    <brk id="230" max="39" man="1"/>
    <brk id="276" max="39" man="1"/>
    <brk id="322" max="39" man="1"/>
    <brk id="369" max="39" man="1"/>
    <brk id="416" max="39" man="1"/>
  </rowBreaks>
  <colBreaks count="1" manualBreakCount="1">
    <brk id="40" max="5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5C3D3-2940-4A8B-ADA3-4F5FFF0FEA3B}">
  <sheetPr>
    <tabColor theme="5" tint="0.59999389629810485"/>
  </sheetPr>
  <dimension ref="A1:AN75"/>
  <sheetViews>
    <sheetView view="pageBreakPreview" zoomScale="80" zoomScaleNormal="80" zoomScaleSheetLayoutView="80" workbookViewId="0">
      <selection activeCell="I7" sqref="I7:AN7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33" width="3.6640625" style="2" customWidth="1"/>
    <col min="34" max="34" width="3.6640625" style="17" customWidth="1"/>
    <col min="35" max="35" width="34.109375" style="2" customWidth="1"/>
    <col min="36" max="36" width="11.33203125" style="2" customWidth="1"/>
    <col min="37" max="37" width="10.88671875" style="2" customWidth="1"/>
    <col min="38" max="38" width="13.5546875" style="2" customWidth="1"/>
    <col min="39" max="39" width="11.5546875" style="2" customWidth="1"/>
    <col min="40" max="40" width="20.109375" style="6" customWidth="1"/>
    <col min="41" max="16384" width="11.44140625" style="2"/>
  </cols>
  <sheetData>
    <row r="1" spans="1:40" ht="52.5" customHeight="1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8"/>
      <c r="AL1" s="312"/>
      <c r="AM1" s="313"/>
      <c r="AN1" s="314"/>
    </row>
    <row r="2" spans="1:40" ht="52.5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09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1"/>
      <c r="AL2" s="315"/>
      <c r="AM2" s="316"/>
      <c r="AN2" s="317"/>
    </row>
    <row r="3" spans="1:40" s="4" customFormat="1" ht="6.75" customHeight="1" thickBot="1" x14ac:dyDescent="0.35">
      <c r="A3" s="13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18"/>
      <c r="AN3" s="319"/>
    </row>
    <row r="4" spans="1:40" s="4" customFormat="1" ht="27.75" customHeight="1" thickBot="1" x14ac:dyDescent="0.35">
      <c r="A4" s="262" t="s">
        <v>5</v>
      </c>
      <c r="B4" s="263"/>
      <c r="C4" s="263"/>
      <c r="D4" s="263"/>
      <c r="E4" s="263"/>
      <c r="F4" s="263" t="s">
        <v>6</v>
      </c>
      <c r="G4" s="263"/>
      <c r="H4" s="264"/>
      <c r="I4" s="264"/>
      <c r="J4" s="263" t="s">
        <v>7</v>
      </c>
      <c r="K4" s="263"/>
      <c r="L4" s="264"/>
      <c r="M4" s="264"/>
      <c r="N4" s="263" t="s">
        <v>8</v>
      </c>
      <c r="O4" s="263"/>
      <c r="P4" s="264"/>
      <c r="Q4" s="320"/>
      <c r="R4" s="3"/>
      <c r="S4" s="3"/>
      <c r="T4" s="3"/>
      <c r="U4" s="262" t="s">
        <v>9</v>
      </c>
      <c r="V4" s="263"/>
      <c r="W4" s="263"/>
      <c r="X4" s="263"/>
      <c r="Y4" s="263"/>
      <c r="Z4" s="321"/>
      <c r="AA4" s="321"/>
      <c r="AB4" s="321"/>
      <c r="AC4" s="321"/>
      <c r="AD4" s="322"/>
      <c r="AE4" s="3"/>
      <c r="AF4" s="3"/>
      <c r="AG4" s="262" t="s">
        <v>10</v>
      </c>
      <c r="AH4" s="263"/>
      <c r="AI4" s="263"/>
      <c r="AJ4" s="323"/>
      <c r="AK4" s="323"/>
      <c r="AL4" s="323"/>
      <c r="AM4" s="323"/>
      <c r="AN4" s="324"/>
    </row>
    <row r="5" spans="1:40" ht="3.75" customHeight="1" x14ac:dyDescent="0.3">
      <c r="A5" s="13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275"/>
      <c r="AN5" s="276"/>
    </row>
    <row r="6" spans="1:40" ht="6" customHeight="1" thickBot="1" x14ac:dyDescent="0.35">
      <c r="A6" s="13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133"/>
    </row>
    <row r="7" spans="1:40" ht="33" customHeight="1" x14ac:dyDescent="0.3">
      <c r="A7" s="277" t="s">
        <v>11</v>
      </c>
      <c r="B7" s="278"/>
      <c r="C7" s="278"/>
      <c r="D7" s="278"/>
      <c r="E7" s="278"/>
      <c r="F7" s="278"/>
      <c r="G7" s="278"/>
      <c r="H7" s="278"/>
      <c r="I7" s="279" t="s">
        <v>399</v>
      </c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1"/>
    </row>
    <row r="8" spans="1:40" ht="22.5" customHeight="1" thickBot="1" x14ac:dyDescent="0.35">
      <c r="A8" s="291" t="s">
        <v>15</v>
      </c>
      <c r="B8" s="292"/>
      <c r="C8" s="292"/>
      <c r="D8" s="292"/>
      <c r="E8" s="292"/>
      <c r="F8" s="292"/>
      <c r="G8" s="292"/>
      <c r="H8" s="292"/>
      <c r="I8" s="293"/>
      <c r="J8" s="293"/>
      <c r="K8" s="293"/>
      <c r="L8" s="293"/>
      <c r="M8" s="293"/>
      <c r="N8" s="293"/>
      <c r="O8" s="293"/>
      <c r="P8" s="293"/>
      <c r="Q8" s="293"/>
      <c r="R8" s="293"/>
      <c r="S8" s="293"/>
      <c r="T8" s="293"/>
      <c r="U8" s="293"/>
      <c r="V8" s="293"/>
      <c r="W8" s="293"/>
      <c r="X8" s="293"/>
      <c r="Y8" s="293"/>
      <c r="Z8" s="293"/>
      <c r="AA8" s="293"/>
      <c r="AB8" s="293"/>
      <c r="AC8" s="293"/>
      <c r="AD8" s="293"/>
      <c r="AE8" s="294" t="s">
        <v>13</v>
      </c>
      <c r="AF8" s="295"/>
      <c r="AG8" s="295"/>
      <c r="AH8" s="296"/>
      <c r="AI8" s="63"/>
      <c r="AJ8" s="294" t="s">
        <v>14</v>
      </c>
      <c r="AK8" s="296"/>
      <c r="AL8" s="297"/>
      <c r="AM8" s="298"/>
      <c r="AN8" s="299"/>
    </row>
    <row r="9" spans="1:40" ht="9.75" customHeight="1" thickBot="1" x14ac:dyDescent="0.35">
      <c r="A9" s="134"/>
      <c r="AH9" s="2"/>
      <c r="AI9" s="89"/>
      <c r="AJ9" s="89"/>
      <c r="AK9" s="89"/>
      <c r="AL9" s="89"/>
      <c r="AM9" s="11"/>
      <c r="AN9" s="135"/>
    </row>
    <row r="10" spans="1:40" ht="45" customHeight="1" thickBot="1" x14ac:dyDescent="0.35">
      <c r="A10" s="262" t="s">
        <v>16</v>
      </c>
      <c r="B10" s="263"/>
      <c r="C10" s="263"/>
      <c r="D10" s="263"/>
      <c r="E10" s="263"/>
      <c r="F10" s="263"/>
      <c r="G10" s="263"/>
      <c r="H10" s="264">
        <v>2</v>
      </c>
      <c r="I10" s="264"/>
      <c r="J10" s="264"/>
      <c r="K10" s="264"/>
      <c r="L10" s="264"/>
      <c r="M10" s="264"/>
      <c r="N10" s="264"/>
      <c r="O10" s="264"/>
      <c r="P10" s="264"/>
      <c r="Q10" s="264"/>
      <c r="R10" s="264"/>
      <c r="S10" s="264"/>
      <c r="T10" s="264"/>
      <c r="U10" s="263" t="s">
        <v>209</v>
      </c>
      <c r="V10" s="263"/>
      <c r="W10" s="263"/>
      <c r="X10" s="263"/>
      <c r="Y10" s="263"/>
      <c r="Z10" s="263"/>
      <c r="AA10" s="263"/>
      <c r="AB10" s="263"/>
      <c r="AC10" s="263"/>
      <c r="AD10" s="263"/>
      <c r="AE10" s="265" t="s">
        <v>183</v>
      </c>
      <c r="AF10" s="265"/>
      <c r="AG10" s="265"/>
      <c r="AH10" s="265"/>
      <c r="AI10" s="265"/>
      <c r="AJ10" s="87" t="s">
        <v>17</v>
      </c>
      <c r="AK10" s="18" t="s">
        <v>1</v>
      </c>
      <c r="AL10" s="5" t="s">
        <v>152</v>
      </c>
      <c r="AM10" s="266"/>
      <c r="AN10" s="267"/>
    </row>
    <row r="11" spans="1:40" ht="15.75" customHeight="1" x14ac:dyDescent="0.3">
      <c r="A11" s="66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8"/>
      <c r="S11" s="69"/>
      <c r="T11" s="69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68"/>
      <c r="AF11" s="68"/>
      <c r="AG11" s="68"/>
      <c r="AH11" s="71"/>
      <c r="AI11" s="268" t="s">
        <v>19</v>
      </c>
      <c r="AJ11" s="270" t="s">
        <v>20</v>
      </c>
      <c r="AK11" s="271"/>
      <c r="AL11" s="271"/>
      <c r="AM11" s="270" t="s">
        <v>21</v>
      </c>
      <c r="AN11" s="273" t="s">
        <v>22</v>
      </c>
    </row>
    <row r="12" spans="1:40" ht="14.25" customHeight="1" x14ac:dyDescent="0.3">
      <c r="A12" s="72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  <c r="S12" s="37"/>
      <c r="T12" s="37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73"/>
      <c r="AI12" s="269"/>
      <c r="AJ12" s="86" t="s">
        <v>23</v>
      </c>
      <c r="AK12" s="86" t="s">
        <v>24</v>
      </c>
      <c r="AL12" s="86" t="s">
        <v>25</v>
      </c>
      <c r="AM12" s="272"/>
      <c r="AN12" s="274"/>
    </row>
    <row r="13" spans="1:40" ht="17.25" customHeight="1" x14ac:dyDescent="0.3">
      <c r="A13" s="72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  <c r="T13" s="37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73"/>
      <c r="AI13" s="50"/>
      <c r="AJ13" s="64"/>
      <c r="AK13" s="64"/>
      <c r="AL13" s="64"/>
      <c r="AM13" s="65"/>
      <c r="AN13" s="84"/>
    </row>
    <row r="14" spans="1:40" ht="16.5" customHeight="1" x14ac:dyDescent="0.3">
      <c r="A14" s="72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  <c r="T14" s="37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73"/>
      <c r="AI14" s="51" t="s">
        <v>210</v>
      </c>
      <c r="AJ14" s="64">
        <v>8.66</v>
      </c>
      <c r="AK14" s="64">
        <v>2</v>
      </c>
      <c r="AL14" s="64">
        <v>2</v>
      </c>
      <c r="AM14" s="65">
        <v>1</v>
      </c>
      <c r="AN14" s="84">
        <v>34.65</v>
      </c>
    </row>
    <row r="15" spans="1:40" ht="16.5" customHeight="1" x14ac:dyDescent="0.3">
      <c r="A15" s="72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  <c r="S15" s="37"/>
      <c r="T15" s="37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73"/>
      <c r="AI15" s="51"/>
      <c r="AJ15" s="64"/>
      <c r="AK15" s="64"/>
      <c r="AL15" s="64"/>
      <c r="AM15" s="65"/>
      <c r="AN15" s="84"/>
    </row>
    <row r="16" spans="1:40" ht="16.5" customHeight="1" x14ac:dyDescent="0.3">
      <c r="A16" s="72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  <c r="S16" s="37"/>
      <c r="T16" s="37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73"/>
      <c r="AI16" s="51"/>
      <c r="AJ16" s="64"/>
      <c r="AK16" s="64"/>
      <c r="AL16" s="64"/>
      <c r="AM16" s="65"/>
      <c r="AN16" s="84"/>
    </row>
    <row r="17" spans="1:40" ht="16.5" customHeight="1" x14ac:dyDescent="0.3">
      <c r="A17" s="72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6"/>
      <c r="S17" s="37"/>
      <c r="T17" s="37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73"/>
      <c r="AI17" s="51"/>
      <c r="AJ17" s="64"/>
      <c r="AK17" s="64"/>
      <c r="AL17" s="64"/>
      <c r="AM17" s="65"/>
      <c r="AN17" s="84"/>
    </row>
    <row r="18" spans="1:40" ht="16.5" customHeight="1" x14ac:dyDescent="0.3">
      <c r="A18" s="72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  <c r="S18" s="37"/>
      <c r="T18" s="37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73"/>
      <c r="AI18" s="51"/>
      <c r="AJ18" s="64"/>
      <c r="AK18" s="64"/>
      <c r="AL18" s="64"/>
      <c r="AM18" s="65"/>
      <c r="AN18" s="85"/>
    </row>
    <row r="19" spans="1:40" ht="16.5" customHeight="1" x14ac:dyDescent="0.3">
      <c r="A19" s="72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7"/>
      <c r="T19" s="37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73"/>
      <c r="AI19" s="51"/>
      <c r="AJ19" s="64"/>
      <c r="AK19" s="64"/>
      <c r="AL19" s="64"/>
      <c r="AM19" s="65"/>
      <c r="AN19" s="85"/>
    </row>
    <row r="20" spans="1:40" ht="16.5" customHeight="1" x14ac:dyDescent="0.3">
      <c r="A20" s="72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6"/>
      <c r="S20" s="37"/>
      <c r="T20" s="37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73"/>
      <c r="AI20" s="51"/>
      <c r="AJ20" s="64"/>
      <c r="AK20" s="64"/>
      <c r="AL20" s="64"/>
      <c r="AM20" s="65"/>
      <c r="AN20" s="85"/>
    </row>
    <row r="21" spans="1:40" ht="16.5" customHeight="1" x14ac:dyDescent="0.3">
      <c r="A21" s="72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  <c r="S21" s="37"/>
      <c r="T21" s="37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73"/>
      <c r="AI21" s="51"/>
      <c r="AJ21" s="64"/>
      <c r="AK21" s="64"/>
      <c r="AL21" s="64"/>
      <c r="AM21" s="65"/>
      <c r="AN21" s="85"/>
    </row>
    <row r="22" spans="1:40" ht="19.95" customHeight="1" x14ac:dyDescent="0.3">
      <c r="A22" s="74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9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39"/>
      <c r="AF22" s="39"/>
      <c r="AG22" s="41"/>
      <c r="AH22" s="75"/>
      <c r="AI22" s="48"/>
      <c r="AJ22" s="32"/>
      <c r="AK22" s="32"/>
      <c r="AL22" s="32"/>
      <c r="AM22" s="33"/>
      <c r="AN22" s="49"/>
    </row>
    <row r="23" spans="1:40" ht="18.75" customHeight="1" x14ac:dyDescent="0.3">
      <c r="A23" s="74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36"/>
      <c r="AF23" s="42"/>
      <c r="AG23" s="36"/>
      <c r="AH23" s="75"/>
      <c r="AI23" s="51"/>
      <c r="AJ23" s="34"/>
      <c r="AK23" s="34"/>
      <c r="AL23" s="34"/>
      <c r="AM23" s="34"/>
      <c r="AN23" s="49"/>
    </row>
    <row r="24" spans="1:40" ht="18.75" customHeight="1" x14ac:dyDescent="0.3">
      <c r="A24" s="74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36"/>
      <c r="AF24" s="42"/>
      <c r="AG24" s="36"/>
      <c r="AH24" s="75"/>
      <c r="AI24" s="51"/>
      <c r="AJ24" s="34"/>
      <c r="AK24" s="34"/>
      <c r="AL24" s="34"/>
      <c r="AM24" s="34"/>
      <c r="AN24" s="49"/>
    </row>
    <row r="25" spans="1:40" ht="18.75" customHeight="1" x14ac:dyDescent="0.3">
      <c r="A25" s="74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36"/>
      <c r="AF25" s="42"/>
      <c r="AG25" s="36"/>
      <c r="AH25" s="75"/>
      <c r="AI25" s="51"/>
      <c r="AJ25" s="34"/>
      <c r="AK25" s="34"/>
      <c r="AL25" s="34"/>
      <c r="AM25" s="34"/>
      <c r="AN25" s="49"/>
    </row>
    <row r="26" spans="1:40" ht="19.95" customHeight="1" x14ac:dyDescent="0.3">
      <c r="A26" s="74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36"/>
      <c r="AF26" s="42"/>
      <c r="AG26" s="36"/>
      <c r="AH26" s="75"/>
      <c r="AI26" s="50"/>
      <c r="AJ26" s="28"/>
      <c r="AK26" s="29"/>
      <c r="AL26" s="30"/>
      <c r="AM26" s="31"/>
      <c r="AN26" s="49"/>
    </row>
    <row r="27" spans="1:40" ht="19.95" customHeight="1" x14ac:dyDescent="0.3">
      <c r="A27" s="74"/>
      <c r="B27" s="36"/>
      <c r="C27" s="36"/>
      <c r="D27" s="36"/>
      <c r="E27" s="36"/>
      <c r="F27" s="36"/>
      <c r="G27" s="36"/>
      <c r="H27" s="38"/>
      <c r="I27" s="36"/>
      <c r="J27" s="36"/>
      <c r="K27" s="36"/>
      <c r="L27" s="36"/>
      <c r="M27" s="36"/>
      <c r="N27" s="38"/>
      <c r="O27" s="38"/>
      <c r="P27" s="38"/>
      <c r="Q27" s="38"/>
      <c r="R27" s="38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38"/>
      <c r="AF27" s="43"/>
      <c r="AG27" s="38"/>
      <c r="AH27" s="75"/>
      <c r="AI27" s="51"/>
      <c r="AJ27" s="34"/>
      <c r="AK27" s="34"/>
      <c r="AL27" s="34"/>
      <c r="AM27" s="34"/>
      <c r="AN27" s="49"/>
    </row>
    <row r="28" spans="1:40" ht="19.95" customHeight="1" x14ac:dyDescent="0.3">
      <c r="A28" s="74"/>
      <c r="B28" s="36"/>
      <c r="C28" s="36"/>
      <c r="D28" s="36"/>
      <c r="E28" s="36"/>
      <c r="F28" s="36"/>
      <c r="G28" s="36"/>
      <c r="H28" s="38"/>
      <c r="I28" s="36"/>
      <c r="J28" s="36"/>
      <c r="K28" s="36"/>
      <c r="L28" s="36"/>
      <c r="M28" s="36"/>
      <c r="N28" s="38"/>
      <c r="O28" s="38"/>
      <c r="P28" s="38"/>
      <c r="Q28" s="38"/>
      <c r="R28" s="38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38"/>
      <c r="AF28" s="43"/>
      <c r="AG28" s="38"/>
      <c r="AH28" s="75"/>
      <c r="AI28" s="51"/>
      <c r="AJ28" s="34"/>
      <c r="AK28" s="34"/>
      <c r="AL28" s="34"/>
      <c r="AM28" s="34"/>
      <c r="AN28" s="49"/>
    </row>
    <row r="29" spans="1:40" ht="19.95" customHeight="1" x14ac:dyDescent="0.3">
      <c r="A29" s="74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36"/>
      <c r="AF29" s="42"/>
      <c r="AG29" s="36"/>
      <c r="AH29" s="75"/>
      <c r="AI29" s="51"/>
      <c r="AJ29" s="34"/>
      <c r="AK29" s="34"/>
      <c r="AL29" s="34"/>
      <c r="AM29" s="34"/>
      <c r="AN29" s="49"/>
    </row>
    <row r="30" spans="1:40" ht="19.95" customHeight="1" x14ac:dyDescent="0.3">
      <c r="A30" s="7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75"/>
      <c r="AI30" s="51"/>
      <c r="AJ30" s="34"/>
      <c r="AK30" s="34"/>
      <c r="AL30" s="34"/>
      <c r="AM30" s="34"/>
      <c r="AN30" s="49"/>
    </row>
    <row r="31" spans="1:40" ht="29.25" customHeight="1" thickBot="1" x14ac:dyDescent="0.35">
      <c r="A31" s="78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80"/>
      <c r="AI31" s="249" t="s">
        <v>26</v>
      </c>
      <c r="AJ31" s="250"/>
      <c r="AK31" s="250"/>
      <c r="AL31" s="250"/>
      <c r="AM31" s="250"/>
      <c r="AN31" s="52">
        <f>SUM(AN13:AN30)</f>
        <v>34.65</v>
      </c>
    </row>
    <row r="32" spans="1:40" ht="30.75" customHeight="1" thickBot="1" x14ac:dyDescent="0.35">
      <c r="A32" s="251"/>
      <c r="B32" s="252"/>
      <c r="C32" s="252"/>
      <c r="D32" s="252"/>
      <c r="E32" s="252"/>
      <c r="F32" s="252"/>
      <c r="G32" s="252"/>
      <c r="H32" s="252"/>
      <c r="I32" s="252"/>
      <c r="J32" s="252"/>
      <c r="K32" s="252"/>
      <c r="L32" s="252"/>
      <c r="M32" s="252"/>
      <c r="N32" s="252"/>
      <c r="O32" s="252"/>
      <c r="P32" s="252"/>
      <c r="Q32" s="252"/>
      <c r="R32" s="252"/>
      <c r="S32" s="252"/>
      <c r="T32" s="252"/>
      <c r="U32" s="252"/>
      <c r="V32" s="252"/>
      <c r="W32" s="252"/>
      <c r="X32" s="252"/>
      <c r="Y32" s="252"/>
      <c r="Z32" s="252"/>
      <c r="AA32" s="252"/>
      <c r="AB32" s="252"/>
      <c r="AC32" s="252"/>
      <c r="AD32" s="252"/>
      <c r="AE32" s="252"/>
      <c r="AF32" s="252"/>
      <c r="AG32" s="252"/>
      <c r="AH32" s="253"/>
      <c r="AI32" s="254" t="s">
        <v>27</v>
      </c>
      <c r="AJ32" s="255"/>
      <c r="AK32" s="255"/>
      <c r="AL32" s="255"/>
      <c r="AM32" s="255"/>
      <c r="AN32" s="52"/>
    </row>
    <row r="33" spans="1:40" ht="20.25" customHeight="1" thickBot="1" x14ac:dyDescent="0.35">
      <c r="A33" s="54"/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58"/>
      <c r="S33" s="57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6"/>
      <c r="AI33" s="258" t="s">
        <v>28</v>
      </c>
      <c r="AJ33" s="259"/>
      <c r="AK33" s="259"/>
      <c r="AL33" s="259"/>
      <c r="AM33" s="259"/>
      <c r="AN33" s="53">
        <f>AN31</f>
        <v>34.65</v>
      </c>
    </row>
    <row r="34" spans="1:40" ht="41.25" customHeight="1" thickBot="1" x14ac:dyDescent="0.35">
      <c r="A34" s="13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59"/>
      <c r="T34" s="7" t="s">
        <v>30</v>
      </c>
      <c r="U34" s="8"/>
      <c r="AH34" s="24"/>
      <c r="AI34" s="21" t="s">
        <v>136</v>
      </c>
      <c r="AJ34" s="47"/>
      <c r="AK34" s="22"/>
      <c r="AL34" s="22"/>
      <c r="AM34" s="22"/>
      <c r="AN34" s="10"/>
    </row>
    <row r="35" spans="1:40" ht="20.25" customHeight="1" thickBot="1" x14ac:dyDescent="0.35">
      <c r="A35" s="23"/>
      <c r="B35" s="2" t="s">
        <v>31</v>
      </c>
      <c r="E35" s="260" t="s">
        <v>163</v>
      </c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T35" s="2" t="s">
        <v>31</v>
      </c>
      <c r="W35" s="261"/>
      <c r="X35" s="261"/>
      <c r="Y35" s="261"/>
      <c r="Z35" s="261"/>
      <c r="AA35" s="261"/>
      <c r="AB35" s="261"/>
      <c r="AC35" s="261"/>
      <c r="AD35" s="261"/>
      <c r="AE35" s="261"/>
      <c r="AF35" s="261"/>
      <c r="AG35" s="261"/>
      <c r="AH35" s="24"/>
      <c r="AI35" s="2" t="s">
        <v>31</v>
      </c>
      <c r="AJ35" s="245"/>
      <c r="AK35" s="245"/>
      <c r="AL35" s="245"/>
      <c r="AM35" s="245"/>
      <c r="AN35" s="10"/>
    </row>
    <row r="36" spans="1:40" ht="20.25" customHeight="1" thickBot="1" x14ac:dyDescent="0.35">
      <c r="A36" s="23"/>
      <c r="B36" s="11" t="s">
        <v>32</v>
      </c>
      <c r="F36" s="244" t="s">
        <v>164</v>
      </c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T36" s="11" t="s">
        <v>32</v>
      </c>
      <c r="X36" s="245"/>
      <c r="Y36" s="245"/>
      <c r="Z36" s="245"/>
      <c r="AA36" s="245"/>
      <c r="AB36" s="245"/>
      <c r="AC36" s="245"/>
      <c r="AD36" s="245"/>
      <c r="AE36" s="245"/>
      <c r="AF36" s="245"/>
      <c r="AG36" s="245"/>
      <c r="AH36" s="24"/>
      <c r="AI36" s="11" t="s">
        <v>32</v>
      </c>
      <c r="AJ36" s="245"/>
      <c r="AK36" s="245"/>
      <c r="AL36" s="245"/>
      <c r="AM36" s="245"/>
      <c r="AN36" s="10"/>
    </row>
    <row r="37" spans="1:40" ht="8.25" customHeight="1" thickBot="1" x14ac:dyDescent="0.35">
      <c r="A37" s="25" t="s">
        <v>33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26"/>
      <c r="AI37" s="15"/>
      <c r="AJ37" s="14"/>
      <c r="AK37" s="15"/>
      <c r="AL37" s="15"/>
      <c r="AM37" s="15"/>
      <c r="AN37" s="16"/>
    </row>
    <row r="38" spans="1:40" ht="13.8" thickBot="1" x14ac:dyDescent="0.35"/>
    <row r="39" spans="1:40" x14ac:dyDescent="0.3">
      <c r="A39" s="300"/>
      <c r="B39" s="301"/>
      <c r="C39" s="301"/>
      <c r="D39" s="301"/>
      <c r="E39" s="301"/>
      <c r="F39" s="301"/>
      <c r="G39" s="301"/>
      <c r="H39" s="302"/>
      <c r="I39" s="306" t="s">
        <v>4</v>
      </c>
      <c r="J39" s="307"/>
      <c r="K39" s="307"/>
      <c r="L39" s="307"/>
      <c r="M39" s="307"/>
      <c r="N39" s="307"/>
      <c r="O39" s="307"/>
      <c r="P39" s="307"/>
      <c r="Q39" s="307"/>
      <c r="R39" s="307"/>
      <c r="S39" s="307"/>
      <c r="T39" s="307"/>
      <c r="U39" s="307"/>
      <c r="V39" s="307"/>
      <c r="W39" s="307"/>
      <c r="X39" s="307"/>
      <c r="Y39" s="307"/>
      <c r="Z39" s="307"/>
      <c r="AA39" s="307"/>
      <c r="AB39" s="307"/>
      <c r="AC39" s="307"/>
      <c r="AD39" s="307"/>
      <c r="AE39" s="307"/>
      <c r="AF39" s="307"/>
      <c r="AG39" s="307"/>
      <c r="AH39" s="307"/>
      <c r="AI39" s="307"/>
      <c r="AJ39" s="307"/>
      <c r="AK39" s="308"/>
      <c r="AL39" s="312"/>
      <c r="AM39" s="313"/>
      <c r="AN39" s="314"/>
    </row>
    <row r="40" spans="1:40" ht="96" customHeight="1" thickBot="1" x14ac:dyDescent="0.35">
      <c r="A40" s="303"/>
      <c r="B40" s="304"/>
      <c r="C40" s="304"/>
      <c r="D40" s="304"/>
      <c r="E40" s="304"/>
      <c r="F40" s="304"/>
      <c r="G40" s="304"/>
      <c r="H40" s="305"/>
      <c r="I40" s="309"/>
      <c r="J40" s="310"/>
      <c r="K40" s="310"/>
      <c r="L40" s="310"/>
      <c r="M40" s="310"/>
      <c r="N40" s="310"/>
      <c r="O40" s="310"/>
      <c r="P40" s="310"/>
      <c r="Q40" s="310"/>
      <c r="R40" s="310"/>
      <c r="S40" s="310"/>
      <c r="T40" s="310"/>
      <c r="U40" s="310"/>
      <c r="V40" s="310"/>
      <c r="W40" s="310"/>
      <c r="X40" s="310"/>
      <c r="Y40" s="310"/>
      <c r="Z40" s="310"/>
      <c r="AA40" s="310"/>
      <c r="AB40" s="310"/>
      <c r="AC40" s="310"/>
      <c r="AD40" s="310"/>
      <c r="AE40" s="310"/>
      <c r="AF40" s="310"/>
      <c r="AG40" s="310"/>
      <c r="AH40" s="310"/>
      <c r="AI40" s="310"/>
      <c r="AJ40" s="310"/>
      <c r="AK40" s="311"/>
      <c r="AL40" s="315"/>
      <c r="AM40" s="316"/>
      <c r="AN40" s="317"/>
    </row>
    <row r="41" spans="1:40" ht="21.6" thickBot="1" x14ac:dyDescent="0.35">
      <c r="A41" s="13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18"/>
      <c r="AN41" s="319"/>
    </row>
    <row r="42" spans="1:40" ht="21" thickBot="1" x14ac:dyDescent="0.35">
      <c r="A42" s="262" t="s">
        <v>5</v>
      </c>
      <c r="B42" s="263"/>
      <c r="C42" s="263"/>
      <c r="D42" s="263"/>
      <c r="E42" s="263"/>
      <c r="F42" s="263" t="s">
        <v>6</v>
      </c>
      <c r="G42" s="263"/>
      <c r="H42" s="264"/>
      <c r="I42" s="264"/>
      <c r="J42" s="263" t="s">
        <v>7</v>
      </c>
      <c r="K42" s="263"/>
      <c r="L42" s="264"/>
      <c r="M42" s="264"/>
      <c r="N42" s="263" t="s">
        <v>8</v>
      </c>
      <c r="O42" s="263"/>
      <c r="P42" s="264"/>
      <c r="Q42" s="320"/>
      <c r="R42" s="3"/>
      <c r="S42" s="3"/>
      <c r="T42" s="3"/>
      <c r="U42" s="262" t="s">
        <v>9</v>
      </c>
      <c r="V42" s="263"/>
      <c r="W42" s="263"/>
      <c r="X42" s="263"/>
      <c r="Y42" s="263"/>
      <c r="Z42" s="321"/>
      <c r="AA42" s="321"/>
      <c r="AB42" s="321"/>
      <c r="AC42" s="321"/>
      <c r="AD42" s="322"/>
      <c r="AE42" s="3"/>
      <c r="AF42" s="3"/>
      <c r="AG42" s="262" t="s">
        <v>10</v>
      </c>
      <c r="AH42" s="263"/>
      <c r="AI42" s="263"/>
      <c r="AJ42" s="323"/>
      <c r="AK42" s="323"/>
      <c r="AL42" s="323"/>
      <c r="AM42" s="323"/>
      <c r="AN42" s="324"/>
    </row>
    <row r="43" spans="1:40" ht="20.399999999999999" x14ac:dyDescent="0.3">
      <c r="A43" s="13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275"/>
      <c r="AN43" s="276"/>
    </row>
    <row r="44" spans="1:40" ht="21" thickBot="1" x14ac:dyDescent="0.35">
      <c r="A44" s="13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88"/>
      <c r="AN44" s="133"/>
    </row>
    <row r="45" spans="1:40" ht="13.8" customHeight="1" x14ac:dyDescent="0.3">
      <c r="A45" s="277" t="s">
        <v>11</v>
      </c>
      <c r="B45" s="278"/>
      <c r="C45" s="278"/>
      <c r="D45" s="278"/>
      <c r="E45" s="278"/>
      <c r="F45" s="278"/>
      <c r="G45" s="278"/>
      <c r="H45" s="278"/>
      <c r="I45" s="279" t="s">
        <v>399</v>
      </c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280"/>
      <c r="AE45" s="280"/>
      <c r="AF45" s="280"/>
      <c r="AG45" s="280"/>
      <c r="AH45" s="280"/>
      <c r="AI45" s="280"/>
      <c r="AJ45" s="280"/>
      <c r="AK45" s="280"/>
      <c r="AL45" s="280"/>
      <c r="AM45" s="280"/>
      <c r="AN45" s="281"/>
    </row>
    <row r="46" spans="1:40" ht="21" thickBot="1" x14ac:dyDescent="0.35">
      <c r="A46" s="291" t="s">
        <v>15</v>
      </c>
      <c r="B46" s="292"/>
      <c r="C46" s="292"/>
      <c r="D46" s="292"/>
      <c r="E46" s="292"/>
      <c r="F46" s="292"/>
      <c r="G46" s="292"/>
      <c r="H46" s="292"/>
      <c r="I46" s="293"/>
      <c r="J46" s="293"/>
      <c r="K46" s="293"/>
      <c r="L46" s="293"/>
      <c r="M46" s="293"/>
      <c r="N46" s="293"/>
      <c r="O46" s="293"/>
      <c r="P46" s="293"/>
      <c r="Q46" s="293"/>
      <c r="R46" s="293"/>
      <c r="S46" s="293"/>
      <c r="T46" s="293"/>
      <c r="U46" s="293"/>
      <c r="V46" s="293"/>
      <c r="W46" s="293"/>
      <c r="X46" s="293"/>
      <c r="Y46" s="293"/>
      <c r="Z46" s="293"/>
      <c r="AA46" s="293"/>
      <c r="AB46" s="293"/>
      <c r="AC46" s="293"/>
      <c r="AD46" s="293"/>
      <c r="AE46" s="294" t="s">
        <v>13</v>
      </c>
      <c r="AF46" s="295"/>
      <c r="AG46" s="295"/>
      <c r="AH46" s="296"/>
      <c r="AI46" s="63"/>
      <c r="AJ46" s="294" t="s">
        <v>14</v>
      </c>
      <c r="AK46" s="296"/>
      <c r="AL46" s="297"/>
      <c r="AM46" s="298"/>
      <c r="AN46" s="299"/>
    </row>
    <row r="47" spans="1:40" ht="16.2" thickBot="1" x14ac:dyDescent="0.35">
      <c r="A47" s="134"/>
      <c r="AH47" s="2"/>
      <c r="AI47" s="89"/>
      <c r="AJ47" s="89"/>
      <c r="AK47" s="89"/>
      <c r="AL47" s="89"/>
      <c r="AM47" s="11"/>
      <c r="AN47" s="135"/>
    </row>
    <row r="48" spans="1:40" ht="33" customHeight="1" thickBot="1" x14ac:dyDescent="0.35">
      <c r="A48" s="262" t="s">
        <v>16</v>
      </c>
      <c r="B48" s="263"/>
      <c r="C48" s="263"/>
      <c r="D48" s="263"/>
      <c r="E48" s="263"/>
      <c r="F48" s="263"/>
      <c r="G48" s="263"/>
      <c r="H48" s="264">
        <v>2</v>
      </c>
      <c r="I48" s="264"/>
      <c r="J48" s="264"/>
      <c r="K48" s="264"/>
      <c r="L48" s="264"/>
      <c r="M48" s="264"/>
      <c r="N48" s="264"/>
      <c r="O48" s="264"/>
      <c r="P48" s="264"/>
      <c r="Q48" s="264"/>
      <c r="R48" s="264"/>
      <c r="S48" s="264"/>
      <c r="T48" s="264"/>
      <c r="U48" s="263" t="s">
        <v>211</v>
      </c>
      <c r="V48" s="263"/>
      <c r="W48" s="263"/>
      <c r="X48" s="263"/>
      <c r="Y48" s="263"/>
      <c r="Z48" s="263"/>
      <c r="AA48" s="263"/>
      <c r="AB48" s="263"/>
      <c r="AC48" s="263"/>
      <c r="AD48" s="263"/>
      <c r="AE48" s="265" t="s">
        <v>212</v>
      </c>
      <c r="AF48" s="265"/>
      <c r="AG48" s="265"/>
      <c r="AH48" s="265"/>
      <c r="AI48" s="265"/>
      <c r="AJ48" s="87" t="s">
        <v>17</v>
      </c>
      <c r="AK48" s="18" t="s">
        <v>1</v>
      </c>
      <c r="AL48" s="5" t="s">
        <v>152</v>
      </c>
      <c r="AM48" s="266"/>
      <c r="AN48" s="267"/>
    </row>
    <row r="49" spans="1:40" ht="13.8" x14ac:dyDescent="0.3">
      <c r="A49" s="66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8"/>
      <c r="S49" s="69"/>
      <c r="T49" s="69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68"/>
      <c r="AF49" s="68"/>
      <c r="AG49" s="68"/>
      <c r="AH49" s="71"/>
      <c r="AI49" s="268" t="s">
        <v>19</v>
      </c>
      <c r="AJ49" s="270" t="s">
        <v>20</v>
      </c>
      <c r="AK49" s="271"/>
      <c r="AL49" s="271"/>
      <c r="AM49" s="270" t="s">
        <v>21</v>
      </c>
      <c r="AN49" s="273" t="s">
        <v>22</v>
      </c>
    </row>
    <row r="50" spans="1:40" x14ac:dyDescent="0.3">
      <c r="A50" s="72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6"/>
      <c r="S50" s="37"/>
      <c r="T50" s="37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73"/>
      <c r="AI50" s="269"/>
      <c r="AJ50" s="86" t="s">
        <v>23</v>
      </c>
      <c r="AK50" s="86" t="s">
        <v>24</v>
      </c>
      <c r="AL50" s="86" t="s">
        <v>25</v>
      </c>
      <c r="AM50" s="272"/>
      <c r="AN50" s="274"/>
    </row>
    <row r="51" spans="1:40" ht="15.6" x14ac:dyDescent="0.3">
      <c r="A51" s="72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6"/>
      <c r="S51" s="37"/>
      <c r="T51" s="37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73"/>
      <c r="AI51" s="50"/>
      <c r="AJ51" s="64"/>
      <c r="AK51" s="64"/>
      <c r="AL51" s="64"/>
      <c r="AM51" s="65"/>
      <c r="AN51" s="84"/>
    </row>
    <row r="52" spans="1:40" ht="15" x14ac:dyDescent="0.3">
      <c r="A52" s="72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6"/>
      <c r="S52" s="37"/>
      <c r="T52" s="37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73"/>
      <c r="AI52" s="51" t="s">
        <v>213</v>
      </c>
      <c r="AJ52" s="64">
        <v>8.8800000000000008</v>
      </c>
      <c r="AK52" s="64">
        <v>0.2</v>
      </c>
      <c r="AL52" s="64">
        <v>7.94</v>
      </c>
      <c r="AM52" s="65">
        <v>1</v>
      </c>
      <c r="AN52" s="84">
        <f>AJ52*AK52*AL52*AM52</f>
        <v>14.101440000000002</v>
      </c>
    </row>
    <row r="53" spans="1:40" ht="15" x14ac:dyDescent="0.3">
      <c r="A53" s="72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6"/>
      <c r="S53" s="37"/>
      <c r="T53" s="37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73"/>
      <c r="AI53" s="51"/>
      <c r="AJ53" s="64"/>
      <c r="AK53" s="64"/>
      <c r="AL53" s="64"/>
      <c r="AM53" s="65"/>
      <c r="AN53" s="84"/>
    </row>
    <row r="54" spans="1:40" ht="15" x14ac:dyDescent="0.3">
      <c r="A54" s="72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6"/>
      <c r="S54" s="37"/>
      <c r="T54" s="37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73"/>
      <c r="AI54" s="51"/>
      <c r="AJ54" s="64"/>
      <c r="AK54" s="64"/>
      <c r="AL54" s="64"/>
      <c r="AM54" s="65"/>
      <c r="AN54" s="84"/>
    </row>
    <row r="55" spans="1:40" ht="15" x14ac:dyDescent="0.3">
      <c r="A55" s="72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6"/>
      <c r="S55" s="37"/>
      <c r="T55" s="37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73"/>
      <c r="AI55" s="51"/>
      <c r="AJ55" s="64"/>
      <c r="AK55" s="64"/>
      <c r="AL55" s="64"/>
      <c r="AM55" s="65"/>
      <c r="AN55" s="84"/>
    </row>
    <row r="56" spans="1:40" ht="15" x14ac:dyDescent="0.3">
      <c r="A56" s="72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6"/>
      <c r="S56" s="37"/>
      <c r="T56" s="37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73"/>
      <c r="AI56" s="51"/>
      <c r="AJ56" s="64"/>
      <c r="AK56" s="64"/>
      <c r="AL56" s="64"/>
      <c r="AM56" s="65"/>
      <c r="AN56" s="85"/>
    </row>
    <row r="57" spans="1:40" ht="15" x14ac:dyDescent="0.3">
      <c r="A57" s="72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6"/>
      <c r="S57" s="37"/>
      <c r="T57" s="37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73"/>
      <c r="AI57" s="51"/>
      <c r="AJ57" s="64"/>
      <c r="AK57" s="64"/>
      <c r="AL57" s="64"/>
      <c r="AM57" s="65"/>
      <c r="AN57" s="85"/>
    </row>
    <row r="58" spans="1:40" ht="15" x14ac:dyDescent="0.3">
      <c r="A58" s="72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6"/>
      <c r="S58" s="37"/>
      <c r="T58" s="37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73"/>
      <c r="AI58" s="51"/>
      <c r="AJ58" s="64"/>
      <c r="AK58" s="64"/>
      <c r="AL58" s="64"/>
      <c r="AM58" s="65"/>
      <c r="AN58" s="85"/>
    </row>
    <row r="59" spans="1:40" ht="15" x14ac:dyDescent="0.3">
      <c r="A59" s="72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6"/>
      <c r="S59" s="37"/>
      <c r="T59" s="37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73"/>
      <c r="AI59" s="51"/>
      <c r="AJ59" s="64"/>
      <c r="AK59" s="64"/>
      <c r="AL59" s="64"/>
      <c r="AM59" s="65"/>
      <c r="AN59" s="85"/>
    </row>
    <row r="60" spans="1:40" ht="15.6" x14ac:dyDescent="0.3">
      <c r="A60" s="74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9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39"/>
      <c r="AF60" s="39"/>
      <c r="AG60" s="41"/>
      <c r="AH60" s="75"/>
      <c r="AI60" s="48"/>
      <c r="AJ60" s="32"/>
      <c r="AK60" s="32"/>
      <c r="AL60" s="32"/>
      <c r="AM60" s="33"/>
      <c r="AN60" s="49"/>
    </row>
    <row r="61" spans="1:40" ht="15" x14ac:dyDescent="0.3">
      <c r="A61" s="74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36"/>
      <c r="AF61" s="42"/>
      <c r="AG61" s="36"/>
      <c r="AH61" s="75"/>
      <c r="AI61" s="51"/>
      <c r="AJ61" s="34"/>
      <c r="AK61" s="34"/>
      <c r="AL61" s="34"/>
      <c r="AM61" s="34"/>
      <c r="AN61" s="49"/>
    </row>
    <row r="62" spans="1:40" ht="15" x14ac:dyDescent="0.3">
      <c r="A62" s="74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36"/>
      <c r="AF62" s="42"/>
      <c r="AG62" s="36"/>
      <c r="AH62" s="75"/>
      <c r="AI62" s="51"/>
      <c r="AJ62" s="34"/>
      <c r="AK62" s="34"/>
      <c r="AL62" s="34"/>
      <c r="AM62" s="34"/>
      <c r="AN62" s="49"/>
    </row>
    <row r="63" spans="1:40" ht="15" x14ac:dyDescent="0.3">
      <c r="A63" s="74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36"/>
      <c r="AF63" s="42"/>
      <c r="AG63" s="36"/>
      <c r="AH63" s="75"/>
      <c r="AI63" s="51"/>
      <c r="AJ63" s="34"/>
      <c r="AK63" s="34"/>
      <c r="AL63" s="34"/>
      <c r="AM63" s="34"/>
      <c r="AN63" s="49"/>
    </row>
    <row r="64" spans="1:40" ht="15.6" x14ac:dyDescent="0.3">
      <c r="A64" s="74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36"/>
      <c r="AF64" s="42"/>
      <c r="AG64" s="36"/>
      <c r="AH64" s="75"/>
      <c r="AI64" s="50"/>
      <c r="AJ64" s="28"/>
      <c r="AK64" s="29"/>
      <c r="AL64" s="30"/>
      <c r="AM64" s="31"/>
      <c r="AN64" s="49"/>
    </row>
    <row r="65" spans="1:40" ht="15" x14ac:dyDescent="0.3">
      <c r="A65" s="74"/>
      <c r="B65" s="36"/>
      <c r="C65" s="36"/>
      <c r="D65" s="36"/>
      <c r="E65" s="36"/>
      <c r="F65" s="36"/>
      <c r="G65" s="36"/>
      <c r="H65" s="38"/>
      <c r="I65" s="36"/>
      <c r="J65" s="36"/>
      <c r="K65" s="36"/>
      <c r="L65" s="36"/>
      <c r="M65" s="36"/>
      <c r="N65" s="38"/>
      <c r="O65" s="38"/>
      <c r="P65" s="38"/>
      <c r="Q65" s="38"/>
      <c r="R65" s="38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38"/>
      <c r="AF65" s="43"/>
      <c r="AG65" s="38"/>
      <c r="AH65" s="75"/>
      <c r="AI65" s="51"/>
      <c r="AJ65" s="34"/>
      <c r="AK65" s="34"/>
      <c r="AL65" s="34"/>
      <c r="AM65" s="34"/>
      <c r="AN65" s="49"/>
    </row>
    <row r="66" spans="1:40" ht="15" x14ac:dyDescent="0.3">
      <c r="A66" s="74"/>
      <c r="B66" s="36"/>
      <c r="C66" s="36"/>
      <c r="D66" s="36"/>
      <c r="E66" s="36"/>
      <c r="F66" s="36"/>
      <c r="G66" s="36"/>
      <c r="H66" s="38"/>
      <c r="I66" s="36"/>
      <c r="J66" s="36"/>
      <c r="K66" s="36"/>
      <c r="L66" s="36"/>
      <c r="M66" s="36"/>
      <c r="N66" s="38"/>
      <c r="O66" s="38"/>
      <c r="P66" s="38"/>
      <c r="Q66" s="38"/>
      <c r="R66" s="38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38"/>
      <c r="AF66" s="43"/>
      <c r="AG66" s="38"/>
      <c r="AH66" s="75"/>
      <c r="AI66" s="51"/>
      <c r="AJ66" s="34"/>
      <c r="AK66" s="34"/>
      <c r="AL66" s="34"/>
      <c r="AM66" s="34"/>
      <c r="AN66" s="49"/>
    </row>
    <row r="67" spans="1:40" ht="15" x14ac:dyDescent="0.3">
      <c r="A67" s="74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36"/>
      <c r="AF67" s="42"/>
      <c r="AG67" s="36"/>
      <c r="AH67" s="75"/>
      <c r="AI67" s="51"/>
      <c r="AJ67" s="34"/>
      <c r="AK67" s="34"/>
      <c r="AL67" s="34"/>
      <c r="AM67" s="34"/>
      <c r="AN67" s="49"/>
    </row>
    <row r="68" spans="1:40" ht="15" x14ac:dyDescent="0.3">
      <c r="A68" s="74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75"/>
      <c r="AI68" s="51"/>
      <c r="AJ68" s="34"/>
      <c r="AK68" s="34"/>
      <c r="AL68" s="34"/>
      <c r="AM68" s="34"/>
      <c r="AN68" s="49"/>
    </row>
    <row r="69" spans="1:40" ht="16.2" thickBot="1" x14ac:dyDescent="0.35">
      <c r="A69" s="78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80"/>
      <c r="AI69" s="249" t="s">
        <v>26</v>
      </c>
      <c r="AJ69" s="250"/>
      <c r="AK69" s="250"/>
      <c r="AL69" s="250"/>
      <c r="AM69" s="250"/>
      <c r="AN69" s="52">
        <f>SUM(AN51:AN68)</f>
        <v>14.101440000000002</v>
      </c>
    </row>
    <row r="70" spans="1:40" ht="15.6" thickBot="1" x14ac:dyDescent="0.35">
      <c r="A70" s="251"/>
      <c r="B70" s="252"/>
      <c r="C70" s="252"/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2"/>
      <c r="S70" s="252"/>
      <c r="T70" s="252"/>
      <c r="U70" s="252"/>
      <c r="V70" s="252"/>
      <c r="W70" s="252"/>
      <c r="X70" s="252"/>
      <c r="Y70" s="252"/>
      <c r="Z70" s="252"/>
      <c r="AA70" s="252"/>
      <c r="AB70" s="252"/>
      <c r="AC70" s="252"/>
      <c r="AD70" s="252"/>
      <c r="AE70" s="252"/>
      <c r="AF70" s="252"/>
      <c r="AG70" s="252"/>
      <c r="AH70" s="253"/>
      <c r="AI70" s="254" t="s">
        <v>27</v>
      </c>
      <c r="AJ70" s="255"/>
      <c r="AK70" s="255"/>
      <c r="AL70" s="255"/>
      <c r="AM70" s="255"/>
      <c r="AN70" s="52"/>
    </row>
    <row r="71" spans="1:40" ht="18" thickBot="1" x14ac:dyDescent="0.35">
      <c r="A71" s="54"/>
      <c r="B71" s="256"/>
      <c r="C71" s="256"/>
      <c r="D71" s="256"/>
      <c r="E71" s="256"/>
      <c r="F71" s="256"/>
      <c r="G71" s="256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58"/>
      <c r="S71" s="57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6"/>
      <c r="AI71" s="258" t="s">
        <v>28</v>
      </c>
      <c r="AJ71" s="259"/>
      <c r="AK71" s="259"/>
      <c r="AL71" s="259"/>
      <c r="AM71" s="259"/>
      <c r="AN71" s="53">
        <f>AN69</f>
        <v>14.101440000000002</v>
      </c>
    </row>
    <row r="72" spans="1:40" ht="13.8" thickBot="1" x14ac:dyDescent="0.35">
      <c r="A72" s="13"/>
      <c r="B72" s="257"/>
      <c r="C72" s="257"/>
      <c r="D72" s="257"/>
      <c r="E72" s="257"/>
      <c r="F72" s="257"/>
      <c r="G72" s="257"/>
      <c r="H72" s="257"/>
      <c r="I72" s="257"/>
      <c r="J72" s="257"/>
      <c r="K72" s="257"/>
      <c r="L72" s="257"/>
      <c r="M72" s="257"/>
      <c r="N72" s="257"/>
      <c r="O72" s="257"/>
      <c r="P72" s="257"/>
      <c r="Q72" s="257"/>
      <c r="R72" s="59"/>
      <c r="T72" s="7" t="s">
        <v>30</v>
      </c>
      <c r="U72" s="8"/>
      <c r="AH72" s="24"/>
      <c r="AI72" s="21" t="s">
        <v>136</v>
      </c>
      <c r="AJ72" s="47"/>
      <c r="AK72" s="22"/>
      <c r="AL72" s="22"/>
      <c r="AM72" s="22"/>
      <c r="AN72" s="10"/>
    </row>
    <row r="73" spans="1:40" ht="13.8" thickBot="1" x14ac:dyDescent="0.35">
      <c r="A73" s="23"/>
      <c r="B73" s="2" t="s">
        <v>31</v>
      </c>
      <c r="E73" s="260" t="s">
        <v>163</v>
      </c>
      <c r="F73" s="260"/>
      <c r="G73" s="260"/>
      <c r="H73" s="260"/>
      <c r="I73" s="260"/>
      <c r="J73" s="260"/>
      <c r="K73" s="260"/>
      <c r="L73" s="260"/>
      <c r="M73" s="260"/>
      <c r="N73" s="260"/>
      <c r="O73" s="260"/>
      <c r="P73" s="260"/>
      <c r="Q73" s="260"/>
      <c r="T73" s="2" t="s">
        <v>31</v>
      </c>
      <c r="W73" s="261"/>
      <c r="X73" s="261"/>
      <c r="Y73" s="261"/>
      <c r="Z73" s="261"/>
      <c r="AA73" s="261"/>
      <c r="AB73" s="261"/>
      <c r="AC73" s="261"/>
      <c r="AD73" s="261"/>
      <c r="AE73" s="261"/>
      <c r="AF73" s="261"/>
      <c r="AG73" s="261"/>
      <c r="AH73" s="24"/>
      <c r="AI73" s="2" t="s">
        <v>31</v>
      </c>
      <c r="AJ73" s="245"/>
      <c r="AK73" s="245"/>
      <c r="AL73" s="245"/>
      <c r="AM73" s="245"/>
      <c r="AN73" s="10"/>
    </row>
    <row r="74" spans="1:40" ht="13.8" thickBot="1" x14ac:dyDescent="0.35">
      <c r="A74" s="23"/>
      <c r="B74" s="11" t="s">
        <v>32</v>
      </c>
      <c r="F74" s="244" t="s">
        <v>164</v>
      </c>
      <c r="G74" s="244"/>
      <c r="H74" s="244"/>
      <c r="I74" s="244"/>
      <c r="J74" s="244"/>
      <c r="K74" s="244"/>
      <c r="L74" s="244"/>
      <c r="M74" s="244"/>
      <c r="N74" s="244"/>
      <c r="O74" s="244"/>
      <c r="P74" s="244"/>
      <c r="Q74" s="244"/>
      <c r="T74" s="11" t="s">
        <v>32</v>
      </c>
      <c r="X74" s="245"/>
      <c r="Y74" s="245"/>
      <c r="Z74" s="245"/>
      <c r="AA74" s="245"/>
      <c r="AB74" s="245"/>
      <c r="AC74" s="245"/>
      <c r="AD74" s="245"/>
      <c r="AE74" s="245"/>
      <c r="AF74" s="245"/>
      <c r="AG74" s="245"/>
      <c r="AH74" s="24"/>
      <c r="AI74" s="11" t="s">
        <v>32</v>
      </c>
      <c r="AJ74" s="245"/>
      <c r="AK74" s="245"/>
      <c r="AL74" s="245"/>
      <c r="AM74" s="245"/>
      <c r="AN74" s="10"/>
    </row>
    <row r="75" spans="1:40" ht="13.8" thickBot="1" x14ac:dyDescent="0.35">
      <c r="A75" s="25" t="s">
        <v>33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26"/>
      <c r="AI75" s="15"/>
      <c r="AJ75" s="14"/>
      <c r="AK75" s="15"/>
      <c r="AL75" s="15"/>
      <c r="AM75" s="15"/>
      <c r="AN75" s="16"/>
    </row>
  </sheetData>
  <mergeCells count="86">
    <mergeCell ref="F74:Q74"/>
    <mergeCell ref="X74:AG74"/>
    <mergeCell ref="AJ74:AM74"/>
    <mergeCell ref="AI69:AM69"/>
    <mergeCell ref="A70:AH70"/>
    <mergeCell ref="AI70:AM70"/>
    <mergeCell ref="B71:Q72"/>
    <mergeCell ref="AI71:AM71"/>
    <mergeCell ref="E73:Q73"/>
    <mergeCell ref="W73:AG73"/>
    <mergeCell ref="AJ73:AM73"/>
    <mergeCell ref="A48:G48"/>
    <mergeCell ref="H48:T48"/>
    <mergeCell ref="U48:AD48"/>
    <mergeCell ref="AE48:AI48"/>
    <mergeCell ref="AM48:AN48"/>
    <mergeCell ref="AI49:AI50"/>
    <mergeCell ref="AJ49:AL49"/>
    <mergeCell ref="AM49:AM50"/>
    <mergeCell ref="AN49:AN50"/>
    <mergeCell ref="AG42:AI42"/>
    <mergeCell ref="AJ42:AN42"/>
    <mergeCell ref="AM43:AN43"/>
    <mergeCell ref="A45:H45"/>
    <mergeCell ref="I45:AN45"/>
    <mergeCell ref="A46:H46"/>
    <mergeCell ref="I46:AD46"/>
    <mergeCell ref="AE46:AH46"/>
    <mergeCell ref="AJ46:AK46"/>
    <mergeCell ref="AL46:AN46"/>
    <mergeCell ref="AM41:AN41"/>
    <mergeCell ref="A42:E42"/>
    <mergeCell ref="F42:G42"/>
    <mergeCell ref="H42:I42"/>
    <mergeCell ref="J42:K42"/>
    <mergeCell ref="L42:M42"/>
    <mergeCell ref="N42:O42"/>
    <mergeCell ref="P42:Q42"/>
    <mergeCell ref="U42:Y42"/>
    <mergeCell ref="Z42:AD42"/>
    <mergeCell ref="AI33:AM33"/>
    <mergeCell ref="F36:Q36"/>
    <mergeCell ref="X36:AG36"/>
    <mergeCell ref="AJ36:AM36"/>
    <mergeCell ref="A39:H40"/>
    <mergeCell ref="I39:AK40"/>
    <mergeCell ref="AL39:AN40"/>
    <mergeCell ref="E35:Q35"/>
    <mergeCell ref="W35:AG35"/>
    <mergeCell ref="AJ35:AM35"/>
    <mergeCell ref="A10:G10"/>
    <mergeCell ref="H10:T10"/>
    <mergeCell ref="U10:AD10"/>
    <mergeCell ref="AE10:AI10"/>
    <mergeCell ref="AM10:AN10"/>
    <mergeCell ref="AI11:AI12"/>
    <mergeCell ref="AJ11:AL11"/>
    <mergeCell ref="AM11:AM12"/>
    <mergeCell ref="AN11:AN12"/>
    <mergeCell ref="AI31:AM31"/>
    <mergeCell ref="A32:AH32"/>
    <mergeCell ref="AI32:AM32"/>
    <mergeCell ref="B33:Q34"/>
    <mergeCell ref="A7:H7"/>
    <mergeCell ref="I7:AN7"/>
    <mergeCell ref="A8:H8"/>
    <mergeCell ref="I8:AD8"/>
    <mergeCell ref="AE8:AH8"/>
    <mergeCell ref="AJ8:AK8"/>
    <mergeCell ref="AL8:AN8"/>
    <mergeCell ref="AM5:AN5"/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  <mergeCell ref="P4:Q4"/>
    <mergeCell ref="U4:Y4"/>
    <mergeCell ref="Z4:AD4"/>
    <mergeCell ref="AG4:AI4"/>
    <mergeCell ref="AJ4:AN4"/>
  </mergeCells>
  <printOptions horizontalCentered="1" verticalCentered="1"/>
  <pageMargins left="0" right="0" top="0.39370078740157483" bottom="0.19685039370078741" header="0.31496062992125984" footer="0.31496062992125984"/>
  <pageSetup scale="47" orientation="landscape" r:id="rId1"/>
  <rowBreaks count="1" manualBreakCount="1">
    <brk id="38" max="39" man="1"/>
  </rowBreaks>
  <colBreaks count="1" manualBreakCount="1">
    <brk id="40" max="54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57435-A6B9-472C-9F40-7B9EC23BE364}">
  <sheetPr>
    <tabColor theme="5" tint="0.59999389629810485"/>
  </sheetPr>
  <dimension ref="A1:AN189"/>
  <sheetViews>
    <sheetView view="pageBreakPreview" topLeftCell="A43" zoomScale="80" zoomScaleNormal="80" zoomScaleSheetLayoutView="80" workbookViewId="0">
      <selection activeCell="I7" sqref="I7:AN7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33" width="3.6640625" style="2" customWidth="1"/>
    <col min="34" max="34" width="3.6640625" style="17" customWidth="1"/>
    <col min="35" max="35" width="34.109375" style="2" customWidth="1"/>
    <col min="36" max="36" width="11.33203125" style="2" customWidth="1"/>
    <col min="37" max="37" width="10.88671875" style="2" customWidth="1"/>
    <col min="38" max="38" width="13.5546875" style="2" customWidth="1"/>
    <col min="39" max="39" width="11.5546875" style="2" customWidth="1"/>
    <col min="40" max="40" width="20.109375" style="6" customWidth="1"/>
    <col min="41" max="16384" width="11.44140625" style="2"/>
  </cols>
  <sheetData>
    <row r="1" spans="1:40" ht="52.5" customHeight="1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8"/>
      <c r="AL1" s="312"/>
      <c r="AM1" s="313"/>
      <c r="AN1" s="314"/>
    </row>
    <row r="2" spans="1:40" ht="52.5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09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1"/>
      <c r="AL2" s="315"/>
      <c r="AM2" s="316"/>
      <c r="AN2" s="317"/>
    </row>
    <row r="3" spans="1:40" s="4" customFormat="1" ht="6.75" customHeight="1" thickBot="1" x14ac:dyDescent="0.35">
      <c r="A3" s="13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18"/>
      <c r="AN3" s="319"/>
    </row>
    <row r="4" spans="1:40" s="4" customFormat="1" ht="27.75" customHeight="1" thickBot="1" x14ac:dyDescent="0.35">
      <c r="A4" s="262" t="s">
        <v>5</v>
      </c>
      <c r="B4" s="263"/>
      <c r="C4" s="263"/>
      <c r="D4" s="263"/>
      <c r="E4" s="263"/>
      <c r="F4" s="263" t="s">
        <v>6</v>
      </c>
      <c r="G4" s="263"/>
      <c r="H4" s="264"/>
      <c r="I4" s="264"/>
      <c r="J4" s="263" t="s">
        <v>7</v>
      </c>
      <c r="K4" s="263"/>
      <c r="L4" s="264"/>
      <c r="M4" s="264"/>
      <c r="N4" s="263" t="s">
        <v>8</v>
      </c>
      <c r="O4" s="263"/>
      <c r="P4" s="264"/>
      <c r="Q4" s="320"/>
      <c r="R4" s="3"/>
      <c r="S4" s="3"/>
      <c r="T4" s="3"/>
      <c r="U4" s="262" t="s">
        <v>9</v>
      </c>
      <c r="V4" s="263"/>
      <c r="W4" s="263"/>
      <c r="X4" s="263"/>
      <c r="Y4" s="263"/>
      <c r="Z4" s="321"/>
      <c r="AA4" s="321"/>
      <c r="AB4" s="321"/>
      <c r="AC4" s="321"/>
      <c r="AD4" s="322"/>
      <c r="AE4" s="3"/>
      <c r="AF4" s="3"/>
      <c r="AG4" s="262" t="s">
        <v>10</v>
      </c>
      <c r="AH4" s="263"/>
      <c r="AI4" s="263"/>
      <c r="AJ4" s="323"/>
      <c r="AK4" s="323"/>
      <c r="AL4" s="323"/>
      <c r="AM4" s="323"/>
      <c r="AN4" s="324"/>
    </row>
    <row r="5" spans="1:40" ht="3.75" customHeight="1" x14ac:dyDescent="0.3">
      <c r="A5" s="13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275"/>
      <c r="AN5" s="276"/>
    </row>
    <row r="6" spans="1:40" ht="6" customHeight="1" thickBot="1" x14ac:dyDescent="0.35">
      <c r="A6" s="13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133"/>
    </row>
    <row r="7" spans="1:40" ht="29.4" customHeight="1" x14ac:dyDescent="0.3">
      <c r="A7" s="277" t="s">
        <v>11</v>
      </c>
      <c r="B7" s="278"/>
      <c r="C7" s="278"/>
      <c r="D7" s="278"/>
      <c r="E7" s="278"/>
      <c r="F7" s="278"/>
      <c r="G7" s="278"/>
      <c r="H7" s="278"/>
      <c r="I7" s="279" t="s">
        <v>399</v>
      </c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1"/>
    </row>
    <row r="8" spans="1:40" ht="22.5" customHeight="1" x14ac:dyDescent="0.3">
      <c r="A8" s="282" t="s">
        <v>12</v>
      </c>
      <c r="B8" s="283"/>
      <c r="C8" s="283"/>
      <c r="D8" s="283"/>
      <c r="E8" s="283"/>
      <c r="F8" s="283"/>
      <c r="G8" s="283"/>
      <c r="H8" s="283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5" t="s">
        <v>13</v>
      </c>
      <c r="AF8" s="286"/>
      <c r="AG8" s="286"/>
      <c r="AH8" s="287"/>
      <c r="AI8" s="27"/>
      <c r="AJ8" s="285" t="s">
        <v>14</v>
      </c>
      <c r="AK8" s="287"/>
      <c r="AL8" s="288"/>
      <c r="AM8" s="289"/>
      <c r="AN8" s="290"/>
    </row>
    <row r="9" spans="1:40" ht="22.5" customHeight="1" thickBot="1" x14ac:dyDescent="0.35">
      <c r="A9" s="291" t="s">
        <v>15</v>
      </c>
      <c r="B9" s="292"/>
      <c r="C9" s="292"/>
      <c r="D9" s="292"/>
      <c r="E9" s="292"/>
      <c r="F9" s="292"/>
      <c r="G9" s="292"/>
      <c r="H9" s="292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4" t="s">
        <v>13</v>
      </c>
      <c r="AF9" s="295"/>
      <c r="AG9" s="295"/>
      <c r="AH9" s="296"/>
      <c r="AI9" s="63"/>
      <c r="AJ9" s="294" t="s">
        <v>14</v>
      </c>
      <c r="AK9" s="296"/>
      <c r="AL9" s="297"/>
      <c r="AM9" s="298"/>
      <c r="AN9" s="299"/>
    </row>
    <row r="10" spans="1:40" ht="9.75" customHeight="1" thickBot="1" x14ac:dyDescent="0.35">
      <c r="A10" s="134"/>
      <c r="AH10" s="2"/>
      <c r="AI10" s="89"/>
      <c r="AJ10" s="89"/>
      <c r="AK10" s="89"/>
      <c r="AL10" s="89"/>
      <c r="AM10" s="11"/>
      <c r="AN10" s="135"/>
    </row>
    <row r="11" spans="1:40" ht="45" customHeight="1" thickBot="1" x14ac:dyDescent="0.35">
      <c r="A11" s="262" t="s">
        <v>16</v>
      </c>
      <c r="B11" s="263"/>
      <c r="C11" s="263"/>
      <c r="D11" s="263"/>
      <c r="E11" s="263"/>
      <c r="F11" s="263"/>
      <c r="G11" s="263"/>
      <c r="H11" s="264">
        <v>3</v>
      </c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3" t="s">
        <v>214</v>
      </c>
      <c r="V11" s="263"/>
      <c r="W11" s="263"/>
      <c r="X11" s="263"/>
      <c r="Y11" s="263"/>
      <c r="Z11" s="263"/>
      <c r="AA11" s="263"/>
      <c r="AB11" s="263"/>
      <c r="AC11" s="263"/>
      <c r="AD11" s="263"/>
      <c r="AE11" s="265" t="s">
        <v>215</v>
      </c>
      <c r="AF11" s="265"/>
      <c r="AG11" s="265"/>
      <c r="AH11" s="265"/>
      <c r="AI11" s="265"/>
      <c r="AJ11" s="87" t="s">
        <v>17</v>
      </c>
      <c r="AK11" s="18" t="s">
        <v>1</v>
      </c>
      <c r="AL11" s="5" t="s">
        <v>151</v>
      </c>
      <c r="AM11" s="266"/>
      <c r="AN11" s="267"/>
    </row>
    <row r="12" spans="1:40" ht="15.75" customHeight="1" x14ac:dyDescent="0.3">
      <c r="A12" s="66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8"/>
      <c r="S12" s="69"/>
      <c r="T12" s="69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68"/>
      <c r="AF12" s="68"/>
      <c r="AG12" s="68"/>
      <c r="AH12" s="71"/>
      <c r="AI12" s="268" t="s">
        <v>19</v>
      </c>
      <c r="AJ12" s="270" t="s">
        <v>20</v>
      </c>
      <c r="AK12" s="271"/>
      <c r="AL12" s="271"/>
      <c r="AM12" s="270" t="s">
        <v>21</v>
      </c>
      <c r="AN12" s="273" t="s">
        <v>22</v>
      </c>
    </row>
    <row r="13" spans="1:40" ht="14.25" customHeight="1" x14ac:dyDescent="0.3">
      <c r="A13" s="72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  <c r="T13" s="37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73"/>
      <c r="AI13" s="269"/>
      <c r="AJ13" s="86" t="s">
        <v>23</v>
      </c>
      <c r="AK13" s="86" t="s">
        <v>24</v>
      </c>
      <c r="AL13" s="86" t="s">
        <v>25</v>
      </c>
      <c r="AM13" s="272"/>
      <c r="AN13" s="274"/>
    </row>
    <row r="14" spans="1:40" ht="17.25" customHeight="1" x14ac:dyDescent="0.3">
      <c r="A14" s="72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  <c r="T14" s="37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73"/>
      <c r="AI14" s="124"/>
      <c r="AJ14" s="82"/>
      <c r="AK14" s="82"/>
      <c r="AL14" s="82"/>
      <c r="AM14" s="83"/>
      <c r="AN14" s="84"/>
    </row>
    <row r="15" spans="1:40" ht="16.5" customHeight="1" x14ac:dyDescent="0.3">
      <c r="A15" s="72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  <c r="S15" s="37"/>
      <c r="T15" s="37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73"/>
      <c r="AI15" s="124" t="s">
        <v>216</v>
      </c>
      <c r="AJ15" s="82">
        <v>0.3</v>
      </c>
      <c r="AK15" s="82">
        <v>0.3</v>
      </c>
      <c r="AL15" s="82">
        <v>2.2000000000000002</v>
      </c>
      <c r="AM15" s="83">
        <v>1</v>
      </c>
      <c r="AN15" s="84">
        <f>AJ15*AK15*AL15</f>
        <v>0.19800000000000001</v>
      </c>
    </row>
    <row r="16" spans="1:40" ht="19.95" customHeight="1" x14ac:dyDescent="0.3">
      <c r="A16" s="184"/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  <c r="AB16" s="185"/>
      <c r="AC16" s="185"/>
      <c r="AD16" s="185"/>
      <c r="AE16" s="185"/>
      <c r="AF16" s="185"/>
      <c r="AG16" s="185"/>
      <c r="AH16" s="186"/>
      <c r="AI16" s="51"/>
      <c r="AJ16" s="34"/>
      <c r="AK16" s="34"/>
      <c r="AL16" s="34"/>
      <c r="AM16" s="34"/>
      <c r="AN16" s="84"/>
    </row>
    <row r="17" spans="1:40" ht="19.95" customHeight="1" x14ac:dyDescent="0.3">
      <c r="A17" s="184"/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  <c r="AD17" s="185"/>
      <c r="AE17" s="185"/>
      <c r="AF17" s="185"/>
      <c r="AG17" s="185"/>
      <c r="AH17" s="186"/>
      <c r="AI17" s="124" t="s">
        <v>217</v>
      </c>
      <c r="AJ17" s="34">
        <v>0.35</v>
      </c>
      <c r="AK17" s="34">
        <v>0.3</v>
      </c>
      <c r="AL17" s="82">
        <v>2.2000000000000002</v>
      </c>
      <c r="AM17" s="34">
        <v>1</v>
      </c>
      <c r="AN17" s="84">
        <f t="shared" ref="AN17:AN25" si="0">AJ17*AK17*AL17</f>
        <v>0.23100000000000001</v>
      </c>
    </row>
    <row r="18" spans="1:40" ht="19.95" customHeight="1" x14ac:dyDescent="0.3">
      <c r="A18" s="184"/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  <c r="W18" s="185"/>
      <c r="X18" s="185"/>
      <c r="Y18" s="185"/>
      <c r="Z18" s="185"/>
      <c r="AA18" s="185"/>
      <c r="AB18" s="185"/>
      <c r="AC18" s="185"/>
      <c r="AD18" s="185"/>
      <c r="AE18" s="185"/>
      <c r="AF18" s="185"/>
      <c r="AG18" s="185"/>
      <c r="AH18" s="186"/>
      <c r="AI18" s="51"/>
      <c r="AJ18" s="34"/>
      <c r="AK18" s="34"/>
      <c r="AL18" s="34"/>
      <c r="AM18" s="34"/>
      <c r="AN18" s="84"/>
    </row>
    <row r="19" spans="1:40" ht="19.95" customHeight="1" x14ac:dyDescent="0.3">
      <c r="A19" s="184"/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185"/>
      <c r="R19" s="185"/>
      <c r="S19" s="185"/>
      <c r="T19" s="185"/>
      <c r="U19" s="185"/>
      <c r="V19" s="185"/>
      <c r="W19" s="185"/>
      <c r="X19" s="185"/>
      <c r="Y19" s="185"/>
      <c r="Z19" s="185"/>
      <c r="AA19" s="185"/>
      <c r="AB19" s="185"/>
      <c r="AC19" s="185"/>
      <c r="AD19" s="185"/>
      <c r="AE19" s="185"/>
      <c r="AF19" s="185"/>
      <c r="AG19" s="185"/>
      <c r="AH19" s="186"/>
      <c r="AI19" s="124" t="s">
        <v>218</v>
      </c>
      <c r="AJ19" s="34">
        <v>0.25</v>
      </c>
      <c r="AK19" s="34">
        <v>0.25</v>
      </c>
      <c r="AL19" s="82">
        <v>2.2000000000000002</v>
      </c>
      <c r="AM19" s="34">
        <v>1</v>
      </c>
      <c r="AN19" s="84">
        <f t="shared" si="0"/>
        <v>0.13750000000000001</v>
      </c>
    </row>
    <row r="20" spans="1:40" ht="19.95" customHeight="1" x14ac:dyDescent="0.3">
      <c r="A20" s="184"/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5"/>
      <c r="S20" s="185"/>
      <c r="T20" s="185"/>
      <c r="U20" s="185"/>
      <c r="V20" s="185"/>
      <c r="W20" s="185"/>
      <c r="X20" s="185"/>
      <c r="Y20" s="185"/>
      <c r="Z20" s="185"/>
      <c r="AA20" s="185"/>
      <c r="AB20" s="185"/>
      <c r="AC20" s="185"/>
      <c r="AD20" s="185"/>
      <c r="AE20" s="185"/>
      <c r="AF20" s="185"/>
      <c r="AG20" s="185"/>
      <c r="AH20" s="186"/>
      <c r="AI20" s="51"/>
      <c r="AJ20" s="34"/>
      <c r="AK20" s="34"/>
      <c r="AL20" s="34"/>
      <c r="AM20" s="34"/>
      <c r="AN20" s="84"/>
    </row>
    <row r="21" spans="1:40" ht="19.95" customHeight="1" x14ac:dyDescent="0.3">
      <c r="A21" s="184"/>
      <c r="B21" s="185"/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185"/>
      <c r="N21" s="185"/>
      <c r="O21" s="185"/>
      <c r="P21" s="185"/>
      <c r="Q21" s="185"/>
      <c r="R21" s="185"/>
      <c r="S21" s="185"/>
      <c r="T21" s="185"/>
      <c r="U21" s="185"/>
      <c r="V21" s="185"/>
      <c r="W21" s="185"/>
      <c r="X21" s="185"/>
      <c r="Y21" s="185"/>
      <c r="Z21" s="185"/>
      <c r="AA21" s="185"/>
      <c r="AB21" s="185"/>
      <c r="AC21" s="185"/>
      <c r="AD21" s="185"/>
      <c r="AE21" s="185"/>
      <c r="AF21" s="185"/>
      <c r="AG21" s="185"/>
      <c r="AH21" s="186"/>
      <c r="AI21" s="124" t="s">
        <v>219</v>
      </c>
      <c r="AJ21" s="34">
        <v>0.3</v>
      </c>
      <c r="AK21" s="34">
        <v>0.3</v>
      </c>
      <c r="AL21" s="82">
        <v>2.2000000000000002</v>
      </c>
      <c r="AM21" s="34">
        <v>1</v>
      </c>
      <c r="AN21" s="84">
        <f t="shared" si="0"/>
        <v>0.19800000000000001</v>
      </c>
    </row>
    <row r="22" spans="1:40" ht="19.95" customHeight="1" x14ac:dyDescent="0.3">
      <c r="A22" s="184"/>
      <c r="B22" s="185"/>
      <c r="C22" s="185"/>
      <c r="D22" s="185"/>
      <c r="E22" s="185"/>
      <c r="F22" s="185"/>
      <c r="G22" s="185"/>
      <c r="H22" s="185"/>
      <c r="I22" s="185"/>
      <c r="J22" s="185"/>
      <c r="K22" s="185"/>
      <c r="L22" s="185"/>
      <c r="M22" s="185"/>
      <c r="N22" s="185"/>
      <c r="O22" s="185"/>
      <c r="P22" s="185"/>
      <c r="Q22" s="185"/>
      <c r="R22" s="185"/>
      <c r="S22" s="185"/>
      <c r="T22" s="185"/>
      <c r="U22" s="185"/>
      <c r="V22" s="185"/>
      <c r="W22" s="185"/>
      <c r="X22" s="185"/>
      <c r="Y22" s="185"/>
      <c r="Z22" s="185"/>
      <c r="AA22" s="185"/>
      <c r="AB22" s="185"/>
      <c r="AC22" s="185"/>
      <c r="AD22" s="185"/>
      <c r="AE22" s="185"/>
      <c r="AF22" s="185"/>
      <c r="AG22" s="185"/>
      <c r="AH22" s="186"/>
      <c r="AI22" s="51"/>
      <c r="AJ22" s="34"/>
      <c r="AK22" s="34"/>
      <c r="AL22" s="34"/>
      <c r="AM22" s="34"/>
      <c r="AN22" s="84"/>
    </row>
    <row r="23" spans="1:40" ht="19.95" customHeight="1" x14ac:dyDescent="0.3">
      <c r="A23" s="184"/>
      <c r="B23" s="185"/>
      <c r="C23" s="185"/>
      <c r="D23" s="185"/>
      <c r="E23" s="185"/>
      <c r="F23" s="185"/>
      <c r="G23" s="185"/>
      <c r="H23" s="185"/>
      <c r="I23" s="185"/>
      <c r="J23" s="185"/>
      <c r="K23" s="185"/>
      <c r="L23" s="185"/>
      <c r="M23" s="185"/>
      <c r="N23" s="185"/>
      <c r="O23" s="185"/>
      <c r="P23" s="185"/>
      <c r="Q23" s="185"/>
      <c r="R23" s="185"/>
      <c r="S23" s="185"/>
      <c r="T23" s="185"/>
      <c r="U23" s="185"/>
      <c r="V23" s="185"/>
      <c r="W23" s="185"/>
      <c r="X23" s="185"/>
      <c r="Y23" s="185"/>
      <c r="Z23" s="185"/>
      <c r="AA23" s="185"/>
      <c r="AB23" s="185"/>
      <c r="AC23" s="185"/>
      <c r="AD23" s="185"/>
      <c r="AE23" s="185"/>
      <c r="AF23" s="185"/>
      <c r="AG23" s="185"/>
      <c r="AH23" s="186"/>
      <c r="AI23" s="124" t="s">
        <v>220</v>
      </c>
      <c r="AJ23" s="34">
        <v>0.25</v>
      </c>
      <c r="AK23" s="34">
        <v>0.25</v>
      </c>
      <c r="AL23" s="82">
        <v>2.2000000000000002</v>
      </c>
      <c r="AM23" s="34">
        <v>1</v>
      </c>
      <c r="AN23" s="84">
        <f t="shared" si="0"/>
        <v>0.13750000000000001</v>
      </c>
    </row>
    <row r="24" spans="1:40" ht="19.95" customHeight="1" x14ac:dyDescent="0.3">
      <c r="A24" s="184"/>
      <c r="B24" s="185"/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85"/>
      <c r="AG24" s="185"/>
      <c r="AH24" s="186"/>
      <c r="AI24" s="51"/>
      <c r="AJ24" s="34"/>
      <c r="AK24" s="34"/>
      <c r="AL24" s="34"/>
      <c r="AM24" s="34"/>
      <c r="AN24" s="84"/>
    </row>
    <row r="25" spans="1:40" ht="19.95" customHeight="1" x14ac:dyDescent="0.3">
      <c r="A25" s="184"/>
      <c r="B25" s="185"/>
      <c r="C25" s="185"/>
      <c r="D25" s="185"/>
      <c r="E25" s="185"/>
      <c r="F25" s="185"/>
      <c r="G25" s="185"/>
      <c r="H25" s="185"/>
      <c r="I25" s="185"/>
      <c r="J25" s="185"/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  <c r="Z25" s="185"/>
      <c r="AA25" s="185"/>
      <c r="AB25" s="185"/>
      <c r="AC25" s="185"/>
      <c r="AD25" s="185"/>
      <c r="AE25" s="185"/>
      <c r="AF25" s="185"/>
      <c r="AG25" s="185"/>
      <c r="AH25" s="186"/>
      <c r="AI25" s="124" t="s">
        <v>221</v>
      </c>
      <c r="AJ25" s="34">
        <v>0.35</v>
      </c>
      <c r="AK25" s="34">
        <v>0.3</v>
      </c>
      <c r="AL25" s="82">
        <v>2.2000000000000002</v>
      </c>
      <c r="AM25" s="34">
        <v>1</v>
      </c>
      <c r="AN25" s="84">
        <f t="shared" si="0"/>
        <v>0.23100000000000001</v>
      </c>
    </row>
    <row r="26" spans="1:40" ht="19.95" customHeight="1" x14ac:dyDescent="0.3">
      <c r="A26" s="184"/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5"/>
      <c r="T26" s="185"/>
      <c r="U26" s="185"/>
      <c r="V26" s="185"/>
      <c r="W26" s="185"/>
      <c r="X26" s="185"/>
      <c r="Y26" s="185"/>
      <c r="Z26" s="185"/>
      <c r="AA26" s="185"/>
      <c r="AB26" s="185"/>
      <c r="AC26" s="185"/>
      <c r="AD26" s="185"/>
      <c r="AE26" s="185"/>
      <c r="AF26" s="185"/>
      <c r="AG26" s="185"/>
      <c r="AH26" s="186"/>
      <c r="AI26" s="51"/>
      <c r="AJ26" s="34"/>
      <c r="AK26" s="34"/>
      <c r="AL26" s="34"/>
      <c r="AM26" s="34"/>
      <c r="AN26" s="84"/>
    </row>
    <row r="27" spans="1:40" ht="19.95" customHeight="1" x14ac:dyDescent="0.3">
      <c r="A27" s="184"/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5"/>
      <c r="W27" s="185"/>
      <c r="X27" s="185"/>
      <c r="Y27" s="185"/>
      <c r="Z27" s="185"/>
      <c r="AA27" s="185"/>
      <c r="AB27" s="185"/>
      <c r="AC27" s="185"/>
      <c r="AD27" s="185"/>
      <c r="AE27" s="185"/>
      <c r="AF27" s="185"/>
      <c r="AG27" s="185"/>
      <c r="AH27" s="186"/>
      <c r="AI27" s="124"/>
      <c r="AJ27" s="34"/>
      <c r="AK27" s="34"/>
      <c r="AL27" s="34"/>
      <c r="AM27" s="34"/>
      <c r="AN27" s="84"/>
    </row>
    <row r="28" spans="1:40" ht="19.95" customHeight="1" x14ac:dyDescent="0.3">
      <c r="A28" s="184"/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5"/>
      <c r="T28" s="185"/>
      <c r="U28" s="185"/>
      <c r="V28" s="185"/>
      <c r="W28" s="185"/>
      <c r="X28" s="185"/>
      <c r="Y28" s="185"/>
      <c r="Z28" s="185"/>
      <c r="AA28" s="185"/>
      <c r="AB28" s="185"/>
      <c r="AC28" s="185"/>
      <c r="AD28" s="185"/>
      <c r="AE28" s="185"/>
      <c r="AF28" s="185"/>
      <c r="AG28" s="185"/>
      <c r="AH28" s="186"/>
      <c r="AI28" s="51"/>
      <c r="AJ28" s="34"/>
      <c r="AK28" s="34"/>
      <c r="AL28" s="34"/>
      <c r="AM28" s="34"/>
      <c r="AN28" s="84"/>
    </row>
    <row r="29" spans="1:40" ht="19.95" customHeight="1" x14ac:dyDescent="0.3">
      <c r="A29" s="184"/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5"/>
      <c r="R29" s="185"/>
      <c r="S29" s="185"/>
      <c r="T29" s="185"/>
      <c r="U29" s="185"/>
      <c r="V29" s="185"/>
      <c r="W29" s="185"/>
      <c r="X29" s="185"/>
      <c r="Y29" s="185"/>
      <c r="Z29" s="185"/>
      <c r="AA29" s="185"/>
      <c r="AB29" s="185"/>
      <c r="AC29" s="185"/>
      <c r="AD29" s="185"/>
      <c r="AE29" s="185"/>
      <c r="AF29" s="185"/>
      <c r="AG29" s="185"/>
      <c r="AH29" s="186"/>
      <c r="AI29" s="51"/>
      <c r="AJ29" s="34"/>
      <c r="AK29" s="34"/>
      <c r="AL29" s="34"/>
      <c r="AM29" s="34"/>
      <c r="AN29" s="49"/>
    </row>
    <row r="30" spans="1:40" ht="19.95" customHeight="1" x14ac:dyDescent="0.3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5"/>
      <c r="AE30" s="185"/>
      <c r="AF30" s="185"/>
      <c r="AG30" s="185"/>
      <c r="AH30" s="186"/>
      <c r="AI30" s="51"/>
      <c r="AJ30" s="34"/>
      <c r="AK30" s="34"/>
      <c r="AL30" s="34"/>
      <c r="AM30" s="34"/>
      <c r="AN30" s="49"/>
    </row>
    <row r="31" spans="1:40" ht="29.25" customHeight="1" thickBot="1" x14ac:dyDescent="0.35">
      <c r="A31" s="78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80"/>
      <c r="AI31" s="249"/>
      <c r="AJ31" s="250"/>
      <c r="AK31" s="250"/>
      <c r="AL31" s="250"/>
      <c r="AM31" s="250"/>
      <c r="AN31" s="52">
        <f>SUM(AN14:AN30)</f>
        <v>1.133</v>
      </c>
    </row>
    <row r="32" spans="1:40" ht="30.75" customHeight="1" thickBot="1" x14ac:dyDescent="0.35">
      <c r="A32" s="251"/>
      <c r="B32" s="252"/>
      <c r="C32" s="252"/>
      <c r="D32" s="252"/>
      <c r="E32" s="252"/>
      <c r="F32" s="252"/>
      <c r="G32" s="252"/>
      <c r="H32" s="252"/>
      <c r="I32" s="252"/>
      <c r="J32" s="252"/>
      <c r="K32" s="252"/>
      <c r="L32" s="252"/>
      <c r="M32" s="252"/>
      <c r="N32" s="252"/>
      <c r="O32" s="252"/>
      <c r="P32" s="252"/>
      <c r="Q32" s="252"/>
      <c r="R32" s="252"/>
      <c r="S32" s="252"/>
      <c r="T32" s="252"/>
      <c r="U32" s="252"/>
      <c r="V32" s="252"/>
      <c r="W32" s="252"/>
      <c r="X32" s="252"/>
      <c r="Y32" s="252"/>
      <c r="Z32" s="252"/>
      <c r="AA32" s="252"/>
      <c r="AB32" s="252"/>
      <c r="AC32" s="252"/>
      <c r="AD32" s="252"/>
      <c r="AE32" s="252"/>
      <c r="AF32" s="252"/>
      <c r="AG32" s="252"/>
      <c r="AH32" s="253"/>
      <c r="AI32" s="254" t="s">
        <v>27</v>
      </c>
      <c r="AJ32" s="255"/>
      <c r="AK32" s="255"/>
      <c r="AL32" s="255"/>
      <c r="AM32" s="255"/>
      <c r="AN32" s="52"/>
    </row>
    <row r="33" spans="1:40" ht="20.25" customHeight="1" thickBot="1" x14ac:dyDescent="0.35">
      <c r="A33" s="54"/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58"/>
      <c r="S33" s="57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6"/>
      <c r="AI33" s="258" t="s">
        <v>28</v>
      </c>
      <c r="AJ33" s="259"/>
      <c r="AK33" s="259"/>
      <c r="AL33" s="259"/>
      <c r="AM33" s="259"/>
      <c r="AN33" s="53">
        <f>AN31</f>
        <v>1.133</v>
      </c>
    </row>
    <row r="34" spans="1:40" ht="41.25" customHeight="1" thickBot="1" x14ac:dyDescent="0.35">
      <c r="A34" s="13"/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59"/>
      <c r="T34" s="7" t="s">
        <v>30</v>
      </c>
      <c r="U34" s="8"/>
      <c r="AH34" s="24"/>
      <c r="AI34" s="21" t="s">
        <v>136</v>
      </c>
      <c r="AJ34" s="47"/>
      <c r="AK34" s="22"/>
      <c r="AL34" s="22"/>
      <c r="AM34" s="22"/>
      <c r="AN34" s="10"/>
    </row>
    <row r="35" spans="1:40" ht="20.25" customHeight="1" thickBot="1" x14ac:dyDescent="0.35">
      <c r="A35" s="23"/>
      <c r="B35" s="2" t="s">
        <v>31</v>
      </c>
      <c r="E35" s="260" t="s">
        <v>163</v>
      </c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T35" s="2" t="s">
        <v>31</v>
      </c>
      <c r="W35" s="261"/>
      <c r="X35" s="261"/>
      <c r="Y35" s="261"/>
      <c r="Z35" s="261"/>
      <c r="AA35" s="261"/>
      <c r="AB35" s="261"/>
      <c r="AC35" s="261"/>
      <c r="AD35" s="261"/>
      <c r="AE35" s="261"/>
      <c r="AF35" s="261"/>
      <c r="AG35" s="261"/>
      <c r="AH35" s="24"/>
      <c r="AI35" s="2" t="s">
        <v>31</v>
      </c>
      <c r="AJ35" s="245"/>
      <c r="AK35" s="245"/>
      <c r="AL35" s="245"/>
      <c r="AM35" s="245"/>
      <c r="AN35" s="10"/>
    </row>
    <row r="36" spans="1:40" ht="20.25" customHeight="1" thickBot="1" x14ac:dyDescent="0.35">
      <c r="A36" s="23"/>
      <c r="B36" s="11" t="s">
        <v>32</v>
      </c>
      <c r="F36" s="244" t="s">
        <v>164</v>
      </c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T36" s="11" t="s">
        <v>32</v>
      </c>
      <c r="X36" s="245"/>
      <c r="Y36" s="245"/>
      <c r="Z36" s="245"/>
      <c r="AA36" s="245"/>
      <c r="AB36" s="245"/>
      <c r="AC36" s="245"/>
      <c r="AD36" s="245"/>
      <c r="AE36" s="245"/>
      <c r="AF36" s="245"/>
      <c r="AG36" s="245"/>
      <c r="AH36" s="24"/>
      <c r="AI36" s="11" t="s">
        <v>32</v>
      </c>
      <c r="AJ36" s="245"/>
      <c r="AK36" s="245"/>
      <c r="AL36" s="245"/>
      <c r="AM36" s="245"/>
      <c r="AN36" s="10"/>
    </row>
    <row r="37" spans="1:40" ht="8.25" customHeight="1" thickBot="1" x14ac:dyDescent="0.35">
      <c r="A37" s="25" t="s">
        <v>33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26"/>
      <c r="AI37" s="15"/>
      <c r="AJ37" s="14"/>
      <c r="AK37" s="15"/>
      <c r="AL37" s="15"/>
      <c r="AM37" s="15"/>
      <c r="AN37" s="16"/>
    </row>
    <row r="38" spans="1:40" ht="13.8" thickBot="1" x14ac:dyDescent="0.35"/>
    <row r="39" spans="1:40" x14ac:dyDescent="0.3">
      <c r="A39" s="300"/>
      <c r="B39" s="301"/>
      <c r="C39" s="301"/>
      <c r="D39" s="301"/>
      <c r="E39" s="301"/>
      <c r="F39" s="301"/>
      <c r="G39" s="301"/>
      <c r="H39" s="302"/>
      <c r="I39" s="306" t="s">
        <v>4</v>
      </c>
      <c r="J39" s="307"/>
      <c r="K39" s="307"/>
      <c r="L39" s="307"/>
      <c r="M39" s="307"/>
      <c r="N39" s="307"/>
      <c r="O39" s="307"/>
      <c r="P39" s="307"/>
      <c r="Q39" s="307"/>
      <c r="R39" s="307"/>
      <c r="S39" s="307"/>
      <c r="T39" s="307"/>
      <c r="U39" s="307"/>
      <c r="V39" s="307"/>
      <c r="W39" s="307"/>
      <c r="X39" s="307"/>
      <c r="Y39" s="307"/>
      <c r="Z39" s="307"/>
      <c r="AA39" s="307"/>
      <c r="AB39" s="307"/>
      <c r="AC39" s="307"/>
      <c r="AD39" s="307"/>
      <c r="AE39" s="307"/>
      <c r="AF39" s="307"/>
      <c r="AG39" s="307"/>
      <c r="AH39" s="307"/>
      <c r="AI39" s="307"/>
      <c r="AJ39" s="307"/>
      <c r="AK39" s="308"/>
      <c r="AL39" s="312"/>
      <c r="AM39" s="313"/>
      <c r="AN39" s="314"/>
    </row>
    <row r="40" spans="1:40" ht="64.8" customHeight="1" thickBot="1" x14ac:dyDescent="0.35">
      <c r="A40" s="303"/>
      <c r="B40" s="304"/>
      <c r="C40" s="304"/>
      <c r="D40" s="304"/>
      <c r="E40" s="304"/>
      <c r="F40" s="304"/>
      <c r="G40" s="304"/>
      <c r="H40" s="305"/>
      <c r="I40" s="309"/>
      <c r="J40" s="310"/>
      <c r="K40" s="310"/>
      <c r="L40" s="310"/>
      <c r="M40" s="310"/>
      <c r="N40" s="310"/>
      <c r="O40" s="310"/>
      <c r="P40" s="310"/>
      <c r="Q40" s="310"/>
      <c r="R40" s="310"/>
      <c r="S40" s="310"/>
      <c r="T40" s="310"/>
      <c r="U40" s="310"/>
      <c r="V40" s="310"/>
      <c r="W40" s="310"/>
      <c r="X40" s="310"/>
      <c r="Y40" s="310"/>
      <c r="Z40" s="310"/>
      <c r="AA40" s="310"/>
      <c r="AB40" s="310"/>
      <c r="AC40" s="310"/>
      <c r="AD40" s="310"/>
      <c r="AE40" s="310"/>
      <c r="AF40" s="310"/>
      <c r="AG40" s="310"/>
      <c r="AH40" s="310"/>
      <c r="AI40" s="310"/>
      <c r="AJ40" s="310"/>
      <c r="AK40" s="311"/>
      <c r="AL40" s="315"/>
      <c r="AM40" s="316"/>
      <c r="AN40" s="317"/>
    </row>
    <row r="41" spans="1:40" ht="21.6" thickBot="1" x14ac:dyDescent="0.35">
      <c r="A41" s="13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18"/>
      <c r="AN41" s="319"/>
    </row>
    <row r="42" spans="1:40" ht="21" thickBot="1" x14ac:dyDescent="0.35">
      <c r="A42" s="262" t="s">
        <v>5</v>
      </c>
      <c r="B42" s="263"/>
      <c r="C42" s="263"/>
      <c r="D42" s="263"/>
      <c r="E42" s="263"/>
      <c r="F42" s="263" t="s">
        <v>6</v>
      </c>
      <c r="G42" s="263"/>
      <c r="H42" s="264">
        <v>29</v>
      </c>
      <c r="I42" s="264"/>
      <c r="J42" s="263" t="s">
        <v>7</v>
      </c>
      <c r="K42" s="263"/>
      <c r="L42" s="264">
        <v>5</v>
      </c>
      <c r="M42" s="264"/>
      <c r="N42" s="263" t="s">
        <v>8</v>
      </c>
      <c r="O42" s="263"/>
      <c r="P42" s="264">
        <v>25</v>
      </c>
      <c r="Q42" s="320"/>
      <c r="R42" s="3"/>
      <c r="S42" s="3"/>
      <c r="T42" s="3"/>
      <c r="U42" s="262" t="s">
        <v>9</v>
      </c>
      <c r="V42" s="263"/>
      <c r="W42" s="263"/>
      <c r="X42" s="263"/>
      <c r="Y42" s="263"/>
      <c r="Z42" s="321"/>
      <c r="AA42" s="321"/>
      <c r="AB42" s="321"/>
      <c r="AC42" s="321"/>
      <c r="AD42" s="322"/>
      <c r="AE42" s="3"/>
      <c r="AF42" s="3"/>
      <c r="AG42" s="262" t="s">
        <v>10</v>
      </c>
      <c r="AH42" s="263"/>
      <c r="AI42" s="263"/>
      <c r="AJ42" s="323"/>
      <c r="AK42" s="323"/>
      <c r="AL42" s="323"/>
      <c r="AM42" s="323"/>
      <c r="AN42" s="324"/>
    </row>
    <row r="43" spans="1:40" ht="20.399999999999999" x14ac:dyDescent="0.3">
      <c r="A43" s="13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275"/>
      <c r="AN43" s="276"/>
    </row>
    <row r="44" spans="1:40" ht="21" thickBot="1" x14ac:dyDescent="0.35">
      <c r="A44" s="13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88"/>
      <c r="AN44" s="133"/>
    </row>
    <row r="45" spans="1:40" ht="13.8" customHeight="1" x14ac:dyDescent="0.3">
      <c r="A45" s="277" t="s">
        <v>11</v>
      </c>
      <c r="B45" s="278"/>
      <c r="C45" s="278"/>
      <c r="D45" s="278"/>
      <c r="E45" s="278"/>
      <c r="F45" s="278"/>
      <c r="G45" s="278"/>
      <c r="H45" s="278"/>
      <c r="I45" s="279" t="s">
        <v>399</v>
      </c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280"/>
      <c r="AE45" s="280"/>
      <c r="AF45" s="280"/>
      <c r="AG45" s="280"/>
      <c r="AH45" s="280"/>
      <c r="AI45" s="280"/>
      <c r="AJ45" s="280"/>
      <c r="AK45" s="280"/>
      <c r="AL45" s="280"/>
      <c r="AM45" s="280"/>
      <c r="AN45" s="281"/>
    </row>
    <row r="46" spans="1:40" ht="20.399999999999999" x14ac:dyDescent="0.3">
      <c r="A46" s="282" t="s">
        <v>12</v>
      </c>
      <c r="B46" s="283"/>
      <c r="C46" s="283"/>
      <c r="D46" s="283"/>
      <c r="E46" s="283"/>
      <c r="F46" s="283"/>
      <c r="G46" s="283"/>
      <c r="H46" s="283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4"/>
      <c r="AE46" s="285" t="s">
        <v>13</v>
      </c>
      <c r="AF46" s="286"/>
      <c r="AG46" s="286"/>
      <c r="AH46" s="287"/>
      <c r="AI46" s="27"/>
      <c r="AJ46" s="285" t="s">
        <v>14</v>
      </c>
      <c r="AK46" s="287"/>
      <c r="AL46" s="288"/>
      <c r="AM46" s="289"/>
      <c r="AN46" s="290"/>
    </row>
    <row r="47" spans="1:40" ht="21" thickBot="1" x14ac:dyDescent="0.35">
      <c r="A47" s="291" t="s">
        <v>15</v>
      </c>
      <c r="B47" s="292"/>
      <c r="C47" s="292"/>
      <c r="D47" s="292"/>
      <c r="E47" s="292"/>
      <c r="F47" s="292"/>
      <c r="G47" s="292"/>
      <c r="H47" s="292"/>
      <c r="I47" s="293"/>
      <c r="J47" s="293"/>
      <c r="K47" s="293"/>
      <c r="L47" s="293"/>
      <c r="M47" s="293"/>
      <c r="N47" s="293"/>
      <c r="O47" s="293"/>
      <c r="P47" s="293"/>
      <c r="Q47" s="293"/>
      <c r="R47" s="293"/>
      <c r="S47" s="293"/>
      <c r="T47" s="293"/>
      <c r="U47" s="293"/>
      <c r="V47" s="293"/>
      <c r="W47" s="293"/>
      <c r="X47" s="293"/>
      <c r="Y47" s="293"/>
      <c r="Z47" s="293"/>
      <c r="AA47" s="293"/>
      <c r="AB47" s="293"/>
      <c r="AC47" s="293"/>
      <c r="AD47" s="293"/>
      <c r="AE47" s="294" t="s">
        <v>13</v>
      </c>
      <c r="AF47" s="295"/>
      <c r="AG47" s="295"/>
      <c r="AH47" s="296"/>
      <c r="AI47" s="63"/>
      <c r="AJ47" s="294" t="s">
        <v>14</v>
      </c>
      <c r="AK47" s="296"/>
      <c r="AL47" s="297"/>
      <c r="AM47" s="298"/>
      <c r="AN47" s="299"/>
    </row>
    <row r="48" spans="1:40" ht="16.2" thickBot="1" x14ac:dyDescent="0.35">
      <c r="A48" s="134"/>
      <c r="AH48" s="2"/>
      <c r="AI48" s="89"/>
      <c r="AJ48" s="89"/>
      <c r="AK48" s="89"/>
      <c r="AL48" s="89"/>
      <c r="AM48" s="11"/>
      <c r="AN48" s="135"/>
    </row>
    <row r="49" spans="1:40" ht="16.2" thickBot="1" x14ac:dyDescent="0.35">
      <c r="A49" s="262" t="s">
        <v>16</v>
      </c>
      <c r="B49" s="263"/>
      <c r="C49" s="263"/>
      <c r="D49" s="263"/>
      <c r="E49" s="263"/>
      <c r="F49" s="263"/>
      <c r="G49" s="263"/>
      <c r="H49" s="264">
        <v>3</v>
      </c>
      <c r="I49" s="264"/>
      <c r="J49" s="264"/>
      <c r="K49" s="264"/>
      <c r="L49" s="264"/>
      <c r="M49" s="264"/>
      <c r="N49" s="264"/>
      <c r="O49" s="264"/>
      <c r="P49" s="264"/>
      <c r="Q49" s="264"/>
      <c r="R49" s="264"/>
      <c r="S49" s="264"/>
      <c r="T49" s="264"/>
      <c r="U49" s="263" t="s">
        <v>222</v>
      </c>
      <c r="V49" s="263"/>
      <c r="W49" s="263"/>
      <c r="X49" s="263"/>
      <c r="Y49" s="263"/>
      <c r="Z49" s="263"/>
      <c r="AA49" s="263"/>
      <c r="AB49" s="263"/>
      <c r="AC49" s="263"/>
      <c r="AD49" s="263"/>
      <c r="AE49" s="265" t="s">
        <v>185</v>
      </c>
      <c r="AF49" s="265"/>
      <c r="AG49" s="265"/>
      <c r="AH49" s="265"/>
      <c r="AI49" s="265"/>
      <c r="AJ49" s="87" t="s">
        <v>17</v>
      </c>
      <c r="AK49" s="18" t="s">
        <v>1</v>
      </c>
      <c r="AL49" s="5" t="s">
        <v>151</v>
      </c>
      <c r="AM49" s="266"/>
      <c r="AN49" s="267"/>
    </row>
    <row r="50" spans="1:40" ht="13.8" x14ac:dyDescent="0.3">
      <c r="A50" s="66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8"/>
      <c r="S50" s="69"/>
      <c r="T50" s="69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68"/>
      <c r="AF50" s="68"/>
      <c r="AG50" s="68"/>
      <c r="AH50" s="71"/>
      <c r="AI50" s="268" t="s">
        <v>19</v>
      </c>
      <c r="AJ50" s="270" t="s">
        <v>20</v>
      </c>
      <c r="AK50" s="271"/>
      <c r="AL50" s="271"/>
      <c r="AM50" s="270" t="s">
        <v>21</v>
      </c>
      <c r="AN50" s="273" t="s">
        <v>22</v>
      </c>
    </row>
    <row r="51" spans="1:40" x14ac:dyDescent="0.3">
      <c r="A51" s="72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6"/>
      <c r="S51" s="37"/>
      <c r="T51" s="37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73"/>
      <c r="AI51" s="269"/>
      <c r="AJ51" s="86" t="s">
        <v>23</v>
      </c>
      <c r="AK51" s="86" t="s">
        <v>24</v>
      </c>
      <c r="AL51" s="86" t="s">
        <v>25</v>
      </c>
      <c r="AM51" s="272"/>
      <c r="AN51" s="274"/>
    </row>
    <row r="52" spans="1:40" ht="15.6" x14ac:dyDescent="0.3">
      <c r="A52" s="72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6"/>
      <c r="S52" s="37"/>
      <c r="T52" s="37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73"/>
      <c r="AI52" s="124"/>
      <c r="AJ52" s="82"/>
      <c r="AK52" s="82"/>
      <c r="AL52" s="82"/>
      <c r="AM52" s="83"/>
      <c r="AN52" s="84"/>
    </row>
    <row r="53" spans="1:40" ht="15.6" x14ac:dyDescent="0.3">
      <c r="A53" s="72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6"/>
      <c r="S53" s="37"/>
      <c r="T53" s="37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73"/>
      <c r="AI53" s="124" t="s">
        <v>223</v>
      </c>
      <c r="AJ53" s="82">
        <v>1.4</v>
      </c>
      <c r="AK53" s="82">
        <v>0.79</v>
      </c>
      <c r="AL53" s="82"/>
      <c r="AM53" s="83">
        <v>2</v>
      </c>
      <c r="AN53" s="84">
        <f>AJ53*AK53*AM53</f>
        <v>2.2119999999999997</v>
      </c>
    </row>
    <row r="54" spans="1:40" ht="15" x14ac:dyDescent="0.3">
      <c r="A54" s="184"/>
      <c r="B54" s="185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5"/>
      <c r="AE54" s="185"/>
      <c r="AF54" s="185"/>
      <c r="AG54" s="185"/>
      <c r="AH54" s="186"/>
      <c r="AI54" s="51"/>
      <c r="AJ54" s="34"/>
      <c r="AK54" s="34"/>
      <c r="AL54" s="34"/>
      <c r="AM54" s="34"/>
      <c r="AN54" s="84"/>
    </row>
    <row r="55" spans="1:40" ht="15.6" x14ac:dyDescent="0.3">
      <c r="A55" s="184"/>
      <c r="B55" s="185"/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5"/>
      <c r="AE55" s="185"/>
      <c r="AF55" s="185"/>
      <c r="AG55" s="185"/>
      <c r="AH55" s="186"/>
      <c r="AI55" s="124" t="s">
        <v>224</v>
      </c>
      <c r="AJ55" s="82">
        <v>0.8</v>
      </c>
      <c r="AK55" s="82">
        <v>1.05</v>
      </c>
      <c r="AL55" s="82"/>
      <c r="AM55" s="83">
        <v>1</v>
      </c>
      <c r="AN55" s="84">
        <f>AJ55*AK55*AM55</f>
        <v>0.84000000000000008</v>
      </c>
    </row>
    <row r="56" spans="1:40" ht="15" x14ac:dyDescent="0.3">
      <c r="A56" s="184"/>
      <c r="B56" s="185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5"/>
      <c r="AE56" s="185"/>
      <c r="AF56" s="185"/>
      <c r="AG56" s="185"/>
      <c r="AH56" s="186"/>
      <c r="AI56" s="51"/>
      <c r="AJ56" s="34"/>
      <c r="AK56" s="34"/>
      <c r="AL56" s="34"/>
      <c r="AM56" s="34"/>
      <c r="AN56" s="84"/>
    </row>
    <row r="57" spans="1:40" ht="15.6" x14ac:dyDescent="0.3">
      <c r="A57" s="184"/>
      <c r="B57" s="185"/>
      <c r="C57" s="185"/>
      <c r="D57" s="185"/>
      <c r="E57" s="185"/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5"/>
      <c r="AE57" s="185"/>
      <c r="AF57" s="185"/>
      <c r="AG57" s="185"/>
      <c r="AH57" s="186"/>
      <c r="AI57" s="124" t="s">
        <v>225</v>
      </c>
      <c r="AJ57" s="82">
        <v>0.8</v>
      </c>
      <c r="AK57" s="82">
        <v>0.56999999999999995</v>
      </c>
      <c r="AL57" s="82"/>
      <c r="AM57" s="83">
        <v>1</v>
      </c>
      <c r="AN57" s="84">
        <f>AJ57*AK57*AM57</f>
        <v>0.45599999999999996</v>
      </c>
    </row>
    <row r="58" spans="1:40" ht="15" x14ac:dyDescent="0.3">
      <c r="A58" s="184"/>
      <c r="B58" s="185"/>
      <c r="C58" s="185"/>
      <c r="D58" s="185"/>
      <c r="E58" s="185"/>
      <c r="F58" s="185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5"/>
      <c r="AE58" s="185"/>
      <c r="AF58" s="185"/>
      <c r="AG58" s="185"/>
      <c r="AH58" s="186"/>
      <c r="AI58" s="51"/>
      <c r="AJ58" s="34"/>
      <c r="AK58" s="34"/>
      <c r="AL58" s="34"/>
      <c r="AM58" s="34"/>
      <c r="AN58" s="84"/>
    </row>
    <row r="59" spans="1:40" ht="15.6" x14ac:dyDescent="0.3">
      <c r="A59" s="184"/>
      <c r="B59" s="185"/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5"/>
      <c r="AE59" s="185"/>
      <c r="AF59" s="185"/>
      <c r="AG59" s="185"/>
      <c r="AH59" s="186"/>
      <c r="AI59" s="124"/>
      <c r="AJ59" s="34"/>
      <c r="AK59" s="34"/>
      <c r="AL59" s="82"/>
      <c r="AM59" s="34"/>
      <c r="AN59" s="84"/>
    </row>
    <row r="60" spans="1:40" ht="15" x14ac:dyDescent="0.3">
      <c r="A60" s="184"/>
      <c r="B60" s="185"/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5"/>
      <c r="AE60" s="185"/>
      <c r="AF60" s="185"/>
      <c r="AG60" s="185"/>
      <c r="AH60" s="186"/>
      <c r="AI60" s="51"/>
      <c r="AJ60" s="34"/>
      <c r="AK60" s="34"/>
      <c r="AL60" s="34"/>
      <c r="AM60" s="34"/>
      <c r="AN60" s="84"/>
    </row>
    <row r="61" spans="1:40" ht="15.6" x14ac:dyDescent="0.3">
      <c r="A61" s="184"/>
      <c r="B61" s="185"/>
      <c r="C61" s="185"/>
      <c r="D61" s="185"/>
      <c r="E61" s="185"/>
      <c r="F61" s="185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5"/>
      <c r="AE61" s="185"/>
      <c r="AF61" s="185"/>
      <c r="AG61" s="185"/>
      <c r="AH61" s="186"/>
      <c r="AI61" s="124"/>
      <c r="AJ61" s="34"/>
      <c r="AK61" s="34"/>
      <c r="AL61" s="82"/>
      <c r="AM61" s="34"/>
      <c r="AN61" s="84"/>
    </row>
    <row r="62" spans="1:40" ht="15" x14ac:dyDescent="0.3">
      <c r="A62" s="184"/>
      <c r="B62" s="185"/>
      <c r="C62" s="185"/>
      <c r="D62" s="185"/>
      <c r="E62" s="185"/>
      <c r="F62" s="185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5"/>
      <c r="AE62" s="185"/>
      <c r="AF62" s="185"/>
      <c r="AG62" s="185"/>
      <c r="AH62" s="186"/>
      <c r="AI62" s="51"/>
      <c r="AJ62" s="34"/>
      <c r="AK62" s="34"/>
      <c r="AL62" s="34"/>
      <c r="AM62" s="34"/>
      <c r="AN62" s="84"/>
    </row>
    <row r="63" spans="1:40" ht="15.6" x14ac:dyDescent="0.3">
      <c r="A63" s="184"/>
      <c r="B63" s="185"/>
      <c r="C63" s="185"/>
      <c r="D63" s="185"/>
      <c r="E63" s="185"/>
      <c r="F63" s="185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5"/>
      <c r="AE63" s="185"/>
      <c r="AF63" s="185"/>
      <c r="AG63" s="185"/>
      <c r="AH63" s="186"/>
      <c r="AI63" s="124"/>
      <c r="AJ63" s="34"/>
      <c r="AK63" s="34"/>
      <c r="AL63" s="82"/>
      <c r="AM63" s="34"/>
      <c r="AN63" s="84"/>
    </row>
    <row r="64" spans="1:40" ht="15" x14ac:dyDescent="0.3">
      <c r="A64" s="184"/>
      <c r="B64" s="185"/>
      <c r="C64" s="185"/>
      <c r="D64" s="185"/>
      <c r="E64" s="185"/>
      <c r="F64" s="185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5"/>
      <c r="AE64" s="185"/>
      <c r="AF64" s="185"/>
      <c r="AG64" s="185"/>
      <c r="AH64" s="186"/>
      <c r="AI64" s="51"/>
      <c r="AJ64" s="34"/>
      <c r="AK64" s="34"/>
      <c r="AL64" s="34"/>
      <c r="AM64" s="34"/>
      <c r="AN64" s="84"/>
    </row>
    <row r="65" spans="1:40" ht="15.6" x14ac:dyDescent="0.3">
      <c r="A65" s="184"/>
      <c r="B65" s="185"/>
      <c r="C65" s="185"/>
      <c r="D65" s="185"/>
      <c r="E65" s="185"/>
      <c r="F65" s="185"/>
      <c r="G65" s="185"/>
      <c r="H65" s="185"/>
      <c r="I65" s="185"/>
      <c r="J65" s="185"/>
      <c r="K65" s="185"/>
      <c r="L65" s="185"/>
      <c r="M65" s="185"/>
      <c r="N65" s="185"/>
      <c r="O65" s="185"/>
      <c r="P65" s="185"/>
      <c r="Q65" s="185"/>
      <c r="R65" s="185"/>
      <c r="S65" s="185"/>
      <c r="T65" s="185"/>
      <c r="U65" s="185"/>
      <c r="V65" s="185"/>
      <c r="W65" s="185"/>
      <c r="X65" s="185"/>
      <c r="Y65" s="185"/>
      <c r="Z65" s="185"/>
      <c r="AA65" s="185"/>
      <c r="AB65" s="185"/>
      <c r="AC65" s="185"/>
      <c r="AD65" s="185"/>
      <c r="AE65" s="185"/>
      <c r="AF65" s="185"/>
      <c r="AG65" s="185"/>
      <c r="AH65" s="186"/>
      <c r="AI65" s="124"/>
      <c r="AJ65" s="34"/>
      <c r="AK65" s="34"/>
      <c r="AL65" s="34"/>
      <c r="AM65" s="34"/>
      <c r="AN65" s="84"/>
    </row>
    <row r="66" spans="1:40" ht="15" x14ac:dyDescent="0.3">
      <c r="A66" s="184"/>
      <c r="B66" s="185"/>
      <c r="C66" s="185"/>
      <c r="D66" s="185"/>
      <c r="E66" s="185"/>
      <c r="F66" s="185"/>
      <c r="G66" s="185"/>
      <c r="H66" s="185"/>
      <c r="I66" s="185"/>
      <c r="J66" s="185"/>
      <c r="K66" s="185"/>
      <c r="L66" s="185"/>
      <c r="M66" s="185"/>
      <c r="N66" s="185"/>
      <c r="O66" s="185"/>
      <c r="P66" s="185"/>
      <c r="Q66" s="185"/>
      <c r="R66" s="185"/>
      <c r="S66" s="185"/>
      <c r="T66" s="185"/>
      <c r="U66" s="185"/>
      <c r="V66" s="185"/>
      <c r="W66" s="185"/>
      <c r="X66" s="185"/>
      <c r="Y66" s="185"/>
      <c r="Z66" s="185"/>
      <c r="AA66" s="185"/>
      <c r="AB66" s="185"/>
      <c r="AC66" s="185"/>
      <c r="AD66" s="185"/>
      <c r="AE66" s="185"/>
      <c r="AF66" s="185"/>
      <c r="AG66" s="185"/>
      <c r="AH66" s="186"/>
      <c r="AI66" s="51"/>
      <c r="AJ66" s="34"/>
      <c r="AK66" s="34"/>
      <c r="AL66" s="34"/>
      <c r="AM66" s="34"/>
      <c r="AN66" s="84"/>
    </row>
    <row r="67" spans="1:40" ht="15" x14ac:dyDescent="0.3">
      <c r="A67" s="184"/>
      <c r="B67" s="185"/>
      <c r="C67" s="185"/>
      <c r="D67" s="185"/>
      <c r="E67" s="185"/>
      <c r="F67" s="185"/>
      <c r="G67" s="185"/>
      <c r="H67" s="185"/>
      <c r="I67" s="185"/>
      <c r="J67" s="185"/>
      <c r="K67" s="185"/>
      <c r="L67" s="185"/>
      <c r="M67" s="185"/>
      <c r="N67" s="185"/>
      <c r="O67" s="185"/>
      <c r="P67" s="185"/>
      <c r="Q67" s="185"/>
      <c r="R67" s="185"/>
      <c r="S67" s="185"/>
      <c r="T67" s="185"/>
      <c r="U67" s="185"/>
      <c r="V67" s="185"/>
      <c r="W67" s="185"/>
      <c r="X67" s="185"/>
      <c r="Y67" s="185"/>
      <c r="Z67" s="185"/>
      <c r="AA67" s="185"/>
      <c r="AB67" s="185"/>
      <c r="AC67" s="185"/>
      <c r="AD67" s="185"/>
      <c r="AE67" s="185"/>
      <c r="AF67" s="185"/>
      <c r="AG67" s="185"/>
      <c r="AH67" s="186"/>
      <c r="AI67" s="51"/>
      <c r="AJ67" s="34"/>
      <c r="AK67" s="34"/>
      <c r="AL67" s="34"/>
      <c r="AM67" s="34"/>
      <c r="AN67" s="49"/>
    </row>
    <row r="68" spans="1:40" ht="15" x14ac:dyDescent="0.3">
      <c r="A68" s="184"/>
      <c r="B68" s="185"/>
      <c r="C68" s="185"/>
      <c r="D68" s="185"/>
      <c r="E68" s="185"/>
      <c r="F68" s="185"/>
      <c r="G68" s="185"/>
      <c r="H68" s="185"/>
      <c r="I68" s="185"/>
      <c r="J68" s="185"/>
      <c r="K68" s="185"/>
      <c r="L68" s="185"/>
      <c r="M68" s="185"/>
      <c r="N68" s="185"/>
      <c r="O68" s="185"/>
      <c r="P68" s="185"/>
      <c r="Q68" s="185"/>
      <c r="R68" s="185"/>
      <c r="S68" s="185"/>
      <c r="T68" s="185"/>
      <c r="U68" s="185"/>
      <c r="V68" s="185"/>
      <c r="W68" s="185"/>
      <c r="X68" s="185"/>
      <c r="Y68" s="185"/>
      <c r="Z68" s="185"/>
      <c r="AA68" s="185"/>
      <c r="AB68" s="185"/>
      <c r="AC68" s="185"/>
      <c r="AD68" s="185"/>
      <c r="AE68" s="185"/>
      <c r="AF68" s="185"/>
      <c r="AG68" s="185"/>
      <c r="AH68" s="186"/>
      <c r="AI68" s="51"/>
      <c r="AJ68" s="34"/>
      <c r="AK68" s="34"/>
      <c r="AL68" s="34"/>
      <c r="AM68" s="34"/>
      <c r="AN68" s="49"/>
    </row>
    <row r="69" spans="1:40" ht="16.2" thickBot="1" x14ac:dyDescent="0.35">
      <c r="A69" s="78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80"/>
      <c r="AI69" s="249"/>
      <c r="AJ69" s="250"/>
      <c r="AK69" s="250"/>
      <c r="AL69" s="250"/>
      <c r="AM69" s="250"/>
      <c r="AN69" s="52">
        <f>SUM(AN52:AN68)</f>
        <v>3.5079999999999996</v>
      </c>
    </row>
    <row r="70" spans="1:40" ht="15.6" thickBot="1" x14ac:dyDescent="0.35">
      <c r="A70" s="251"/>
      <c r="B70" s="252"/>
      <c r="C70" s="252"/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2"/>
      <c r="S70" s="252"/>
      <c r="T70" s="252"/>
      <c r="U70" s="252"/>
      <c r="V70" s="252"/>
      <c r="W70" s="252"/>
      <c r="X70" s="252"/>
      <c r="Y70" s="252"/>
      <c r="Z70" s="252"/>
      <c r="AA70" s="252"/>
      <c r="AB70" s="252"/>
      <c r="AC70" s="252"/>
      <c r="AD70" s="252"/>
      <c r="AE70" s="252"/>
      <c r="AF70" s="252"/>
      <c r="AG70" s="252"/>
      <c r="AH70" s="253"/>
      <c r="AI70" s="254" t="s">
        <v>27</v>
      </c>
      <c r="AJ70" s="255"/>
      <c r="AK70" s="255"/>
      <c r="AL70" s="255"/>
      <c r="AM70" s="255"/>
      <c r="AN70" s="52"/>
    </row>
    <row r="71" spans="1:40" ht="18" thickBot="1" x14ac:dyDescent="0.35">
      <c r="A71" s="54"/>
      <c r="B71" s="256"/>
      <c r="C71" s="256"/>
      <c r="D71" s="256"/>
      <c r="E71" s="256"/>
      <c r="F71" s="256"/>
      <c r="G71" s="256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58"/>
      <c r="S71" s="57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6"/>
      <c r="AI71" s="258" t="s">
        <v>28</v>
      </c>
      <c r="AJ71" s="259"/>
      <c r="AK71" s="259"/>
      <c r="AL71" s="259"/>
      <c r="AM71" s="259"/>
      <c r="AN71" s="53">
        <f>AN69</f>
        <v>3.5079999999999996</v>
      </c>
    </row>
    <row r="72" spans="1:40" ht="13.8" thickBot="1" x14ac:dyDescent="0.35">
      <c r="A72" s="13"/>
      <c r="B72" s="257"/>
      <c r="C72" s="257"/>
      <c r="D72" s="257"/>
      <c r="E72" s="257"/>
      <c r="F72" s="257"/>
      <c r="G72" s="257"/>
      <c r="H72" s="257"/>
      <c r="I72" s="257"/>
      <c r="J72" s="257"/>
      <c r="K72" s="257"/>
      <c r="L72" s="257"/>
      <c r="M72" s="257"/>
      <c r="N72" s="257"/>
      <c r="O72" s="257"/>
      <c r="P72" s="257"/>
      <c r="Q72" s="257"/>
      <c r="R72" s="59"/>
      <c r="T72" s="7" t="s">
        <v>30</v>
      </c>
      <c r="U72" s="8"/>
      <c r="AH72" s="24"/>
      <c r="AI72" s="21" t="s">
        <v>136</v>
      </c>
      <c r="AJ72" s="47"/>
      <c r="AK72" s="22"/>
      <c r="AL72" s="22"/>
      <c r="AM72" s="22"/>
      <c r="AN72" s="10"/>
    </row>
    <row r="73" spans="1:40" ht="13.8" thickBot="1" x14ac:dyDescent="0.35">
      <c r="A73" s="23"/>
      <c r="B73" s="2" t="s">
        <v>31</v>
      </c>
      <c r="E73" s="260" t="s">
        <v>163</v>
      </c>
      <c r="F73" s="260"/>
      <c r="G73" s="260"/>
      <c r="H73" s="260"/>
      <c r="I73" s="260"/>
      <c r="J73" s="260"/>
      <c r="K73" s="260"/>
      <c r="L73" s="260"/>
      <c r="M73" s="260"/>
      <c r="N73" s="260"/>
      <c r="O73" s="260"/>
      <c r="P73" s="260"/>
      <c r="Q73" s="260"/>
      <c r="T73" s="2" t="s">
        <v>31</v>
      </c>
      <c r="W73" s="261"/>
      <c r="X73" s="261"/>
      <c r="Y73" s="261"/>
      <c r="Z73" s="261"/>
      <c r="AA73" s="261"/>
      <c r="AB73" s="261"/>
      <c r="AC73" s="261"/>
      <c r="AD73" s="261"/>
      <c r="AE73" s="261"/>
      <c r="AF73" s="261"/>
      <c r="AG73" s="261"/>
      <c r="AH73" s="24"/>
      <c r="AI73" s="2" t="s">
        <v>31</v>
      </c>
      <c r="AJ73" s="245"/>
      <c r="AK73" s="245"/>
      <c r="AL73" s="245"/>
      <c r="AM73" s="245"/>
      <c r="AN73" s="10"/>
    </row>
    <row r="74" spans="1:40" ht="13.8" thickBot="1" x14ac:dyDescent="0.35">
      <c r="A74" s="23"/>
      <c r="B74" s="11" t="s">
        <v>32</v>
      </c>
      <c r="F74" s="244" t="s">
        <v>164</v>
      </c>
      <c r="G74" s="244"/>
      <c r="H74" s="244"/>
      <c r="I74" s="244"/>
      <c r="J74" s="244"/>
      <c r="K74" s="244"/>
      <c r="L74" s="244"/>
      <c r="M74" s="244"/>
      <c r="N74" s="244"/>
      <c r="O74" s="244"/>
      <c r="P74" s="244"/>
      <c r="Q74" s="244"/>
      <c r="T74" s="11" t="s">
        <v>32</v>
      </c>
      <c r="X74" s="245"/>
      <c r="Y74" s="245"/>
      <c r="Z74" s="245"/>
      <c r="AA74" s="245"/>
      <c r="AB74" s="245"/>
      <c r="AC74" s="245"/>
      <c r="AD74" s="245"/>
      <c r="AE74" s="245"/>
      <c r="AF74" s="245"/>
      <c r="AG74" s="245"/>
      <c r="AH74" s="24"/>
      <c r="AI74" s="11" t="s">
        <v>32</v>
      </c>
      <c r="AJ74" s="245"/>
      <c r="AK74" s="245"/>
      <c r="AL74" s="245"/>
      <c r="AM74" s="245"/>
      <c r="AN74" s="10"/>
    </row>
    <row r="75" spans="1:40" ht="13.8" thickBot="1" x14ac:dyDescent="0.35">
      <c r="A75" s="25" t="s">
        <v>33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26"/>
      <c r="AI75" s="15"/>
      <c r="AJ75" s="14"/>
      <c r="AK75" s="15"/>
      <c r="AL75" s="15"/>
      <c r="AM75" s="15"/>
      <c r="AN75" s="16"/>
    </row>
    <row r="76" spans="1:40" ht="13.8" thickBot="1" x14ac:dyDescent="0.35"/>
    <row r="77" spans="1:40" x14ac:dyDescent="0.3">
      <c r="A77" s="300"/>
      <c r="B77" s="301"/>
      <c r="C77" s="301"/>
      <c r="D77" s="301"/>
      <c r="E77" s="301"/>
      <c r="F77" s="301"/>
      <c r="G77" s="301"/>
      <c r="H77" s="302"/>
      <c r="I77" s="306" t="s">
        <v>4</v>
      </c>
      <c r="J77" s="307"/>
      <c r="K77" s="307"/>
      <c r="L77" s="307"/>
      <c r="M77" s="307"/>
      <c r="N77" s="307"/>
      <c r="O77" s="307"/>
      <c r="P77" s="307"/>
      <c r="Q77" s="307"/>
      <c r="R77" s="307"/>
      <c r="S77" s="307"/>
      <c r="T77" s="307"/>
      <c r="U77" s="307"/>
      <c r="V77" s="307"/>
      <c r="W77" s="307"/>
      <c r="X77" s="307"/>
      <c r="Y77" s="307"/>
      <c r="Z77" s="307"/>
      <c r="AA77" s="307"/>
      <c r="AB77" s="307"/>
      <c r="AC77" s="307"/>
      <c r="AD77" s="307"/>
      <c r="AE77" s="307"/>
      <c r="AF77" s="307"/>
      <c r="AG77" s="307"/>
      <c r="AH77" s="307"/>
      <c r="AI77" s="307"/>
      <c r="AJ77" s="307"/>
      <c r="AK77" s="308"/>
      <c r="AL77" s="312"/>
      <c r="AM77" s="313"/>
      <c r="AN77" s="314"/>
    </row>
    <row r="78" spans="1:40" ht="76.2" customHeight="1" thickBot="1" x14ac:dyDescent="0.35">
      <c r="A78" s="303"/>
      <c r="B78" s="304"/>
      <c r="C78" s="304"/>
      <c r="D78" s="304"/>
      <c r="E78" s="304"/>
      <c r="F78" s="304"/>
      <c r="G78" s="304"/>
      <c r="H78" s="305"/>
      <c r="I78" s="309"/>
      <c r="J78" s="310"/>
      <c r="K78" s="310"/>
      <c r="L78" s="310"/>
      <c r="M78" s="310"/>
      <c r="N78" s="310"/>
      <c r="O78" s="310"/>
      <c r="P78" s="310"/>
      <c r="Q78" s="310"/>
      <c r="R78" s="310"/>
      <c r="S78" s="310"/>
      <c r="T78" s="310"/>
      <c r="U78" s="310"/>
      <c r="V78" s="310"/>
      <c r="W78" s="310"/>
      <c r="X78" s="310"/>
      <c r="Y78" s="310"/>
      <c r="Z78" s="310"/>
      <c r="AA78" s="310"/>
      <c r="AB78" s="310"/>
      <c r="AC78" s="310"/>
      <c r="AD78" s="310"/>
      <c r="AE78" s="310"/>
      <c r="AF78" s="310"/>
      <c r="AG78" s="310"/>
      <c r="AH78" s="310"/>
      <c r="AI78" s="310"/>
      <c r="AJ78" s="310"/>
      <c r="AK78" s="311"/>
      <c r="AL78" s="315"/>
      <c r="AM78" s="316"/>
      <c r="AN78" s="317"/>
    </row>
    <row r="79" spans="1:40" ht="21.6" thickBot="1" x14ac:dyDescent="0.35">
      <c r="A79" s="13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18"/>
      <c r="AN79" s="319"/>
    </row>
    <row r="80" spans="1:40" ht="21" thickBot="1" x14ac:dyDescent="0.35">
      <c r="A80" s="262" t="s">
        <v>5</v>
      </c>
      <c r="B80" s="263"/>
      <c r="C80" s="263"/>
      <c r="D80" s="263"/>
      <c r="E80" s="263"/>
      <c r="F80" s="263" t="s">
        <v>6</v>
      </c>
      <c r="G80" s="263"/>
      <c r="H80" s="264">
        <v>29</v>
      </c>
      <c r="I80" s="264"/>
      <c r="J80" s="263" t="s">
        <v>7</v>
      </c>
      <c r="K80" s="263"/>
      <c r="L80" s="264">
        <v>5</v>
      </c>
      <c r="M80" s="264"/>
      <c r="N80" s="263" t="s">
        <v>8</v>
      </c>
      <c r="O80" s="263"/>
      <c r="P80" s="264">
        <v>25</v>
      </c>
      <c r="Q80" s="320"/>
      <c r="R80" s="3"/>
      <c r="S80" s="3"/>
      <c r="T80" s="3"/>
      <c r="U80" s="262" t="s">
        <v>9</v>
      </c>
      <c r="V80" s="263"/>
      <c r="W80" s="263"/>
      <c r="X80" s="263"/>
      <c r="Y80" s="263"/>
      <c r="Z80" s="321"/>
      <c r="AA80" s="321"/>
      <c r="AB80" s="321"/>
      <c r="AC80" s="321"/>
      <c r="AD80" s="322"/>
      <c r="AE80" s="3"/>
      <c r="AF80" s="3"/>
      <c r="AG80" s="262" t="s">
        <v>10</v>
      </c>
      <c r="AH80" s="263"/>
      <c r="AI80" s="263"/>
      <c r="AJ80" s="323"/>
      <c r="AK80" s="323"/>
      <c r="AL80" s="323"/>
      <c r="AM80" s="323"/>
      <c r="AN80" s="324"/>
    </row>
    <row r="81" spans="1:40" ht="20.399999999999999" x14ac:dyDescent="0.3">
      <c r="A81" s="132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275"/>
      <c r="AN81" s="276"/>
    </row>
    <row r="82" spans="1:40" ht="21" thickBot="1" x14ac:dyDescent="0.35">
      <c r="A82" s="132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88"/>
      <c r="AN82" s="133"/>
    </row>
    <row r="83" spans="1:40" ht="13.8" customHeight="1" x14ac:dyDescent="0.3">
      <c r="A83" s="277" t="s">
        <v>11</v>
      </c>
      <c r="B83" s="278"/>
      <c r="C83" s="278"/>
      <c r="D83" s="278"/>
      <c r="E83" s="278"/>
      <c r="F83" s="278"/>
      <c r="G83" s="278"/>
      <c r="H83" s="278"/>
      <c r="I83" s="279" t="s">
        <v>399</v>
      </c>
      <c r="J83" s="280"/>
      <c r="K83" s="280"/>
      <c r="L83" s="280"/>
      <c r="M83" s="280"/>
      <c r="N83" s="280"/>
      <c r="O83" s="280"/>
      <c r="P83" s="280"/>
      <c r="Q83" s="280"/>
      <c r="R83" s="280"/>
      <c r="S83" s="280"/>
      <c r="T83" s="280"/>
      <c r="U83" s="280"/>
      <c r="V83" s="280"/>
      <c r="W83" s="280"/>
      <c r="X83" s="280"/>
      <c r="Y83" s="280"/>
      <c r="Z83" s="280"/>
      <c r="AA83" s="280"/>
      <c r="AB83" s="280"/>
      <c r="AC83" s="280"/>
      <c r="AD83" s="280"/>
      <c r="AE83" s="280"/>
      <c r="AF83" s="280"/>
      <c r="AG83" s="280"/>
      <c r="AH83" s="280"/>
      <c r="AI83" s="280"/>
      <c r="AJ83" s="280"/>
      <c r="AK83" s="280"/>
      <c r="AL83" s="280"/>
      <c r="AM83" s="280"/>
      <c r="AN83" s="281"/>
    </row>
    <row r="84" spans="1:40" ht="20.399999999999999" x14ac:dyDescent="0.3">
      <c r="A84" s="282" t="s">
        <v>12</v>
      </c>
      <c r="B84" s="283"/>
      <c r="C84" s="283"/>
      <c r="D84" s="283"/>
      <c r="E84" s="283"/>
      <c r="F84" s="283"/>
      <c r="G84" s="283"/>
      <c r="H84" s="283"/>
      <c r="I84" s="284"/>
      <c r="J84" s="284"/>
      <c r="K84" s="284"/>
      <c r="L84" s="284"/>
      <c r="M84" s="284"/>
      <c r="N84" s="284"/>
      <c r="O84" s="284"/>
      <c r="P84" s="284"/>
      <c r="Q84" s="284"/>
      <c r="R84" s="284"/>
      <c r="S84" s="284"/>
      <c r="T84" s="284"/>
      <c r="U84" s="284"/>
      <c r="V84" s="284"/>
      <c r="W84" s="284"/>
      <c r="X84" s="284"/>
      <c r="Y84" s="284"/>
      <c r="Z84" s="284"/>
      <c r="AA84" s="284"/>
      <c r="AB84" s="284"/>
      <c r="AC84" s="284"/>
      <c r="AD84" s="284"/>
      <c r="AE84" s="285" t="s">
        <v>13</v>
      </c>
      <c r="AF84" s="286"/>
      <c r="AG84" s="286"/>
      <c r="AH84" s="287"/>
      <c r="AI84" s="27"/>
      <c r="AJ84" s="285" t="s">
        <v>14</v>
      </c>
      <c r="AK84" s="287"/>
      <c r="AL84" s="288"/>
      <c r="AM84" s="289"/>
      <c r="AN84" s="290"/>
    </row>
    <row r="85" spans="1:40" ht="21" thickBot="1" x14ac:dyDescent="0.35">
      <c r="A85" s="291" t="s">
        <v>15</v>
      </c>
      <c r="B85" s="292"/>
      <c r="C85" s="292"/>
      <c r="D85" s="292"/>
      <c r="E85" s="292"/>
      <c r="F85" s="292"/>
      <c r="G85" s="292"/>
      <c r="H85" s="292"/>
      <c r="I85" s="293"/>
      <c r="J85" s="293"/>
      <c r="K85" s="293"/>
      <c r="L85" s="293"/>
      <c r="M85" s="293"/>
      <c r="N85" s="293"/>
      <c r="O85" s="293"/>
      <c r="P85" s="293"/>
      <c r="Q85" s="293"/>
      <c r="R85" s="293"/>
      <c r="S85" s="293"/>
      <c r="T85" s="293"/>
      <c r="U85" s="293"/>
      <c r="V85" s="293"/>
      <c r="W85" s="293"/>
      <c r="X85" s="293"/>
      <c r="Y85" s="293"/>
      <c r="Z85" s="293"/>
      <c r="AA85" s="293"/>
      <c r="AB85" s="293"/>
      <c r="AC85" s="293"/>
      <c r="AD85" s="293"/>
      <c r="AE85" s="294" t="s">
        <v>13</v>
      </c>
      <c r="AF85" s="295"/>
      <c r="AG85" s="295"/>
      <c r="AH85" s="296"/>
      <c r="AI85" s="63"/>
      <c r="AJ85" s="294" t="s">
        <v>14</v>
      </c>
      <c r="AK85" s="296"/>
      <c r="AL85" s="297"/>
      <c r="AM85" s="298"/>
      <c r="AN85" s="299"/>
    </row>
    <row r="86" spans="1:40" ht="16.2" thickBot="1" x14ac:dyDescent="0.35">
      <c r="A86" s="134"/>
      <c r="AH86" s="2"/>
      <c r="AI86" s="89"/>
      <c r="AJ86" s="89"/>
      <c r="AK86" s="89"/>
      <c r="AL86" s="89"/>
      <c r="AM86" s="11"/>
      <c r="AN86" s="135"/>
    </row>
    <row r="87" spans="1:40" ht="16.2" thickBot="1" x14ac:dyDescent="0.35">
      <c r="A87" s="262" t="s">
        <v>16</v>
      </c>
      <c r="B87" s="263"/>
      <c r="C87" s="263"/>
      <c r="D87" s="263"/>
      <c r="E87" s="263"/>
      <c r="F87" s="263"/>
      <c r="G87" s="263"/>
      <c r="H87" s="264">
        <v>3</v>
      </c>
      <c r="I87" s="264"/>
      <c r="J87" s="264"/>
      <c r="K87" s="264"/>
      <c r="L87" s="264"/>
      <c r="M87" s="264"/>
      <c r="N87" s="264"/>
      <c r="O87" s="264"/>
      <c r="P87" s="264"/>
      <c r="Q87" s="264"/>
      <c r="R87" s="264"/>
      <c r="S87" s="264"/>
      <c r="T87" s="264"/>
      <c r="U87" s="263" t="s">
        <v>226</v>
      </c>
      <c r="V87" s="263"/>
      <c r="W87" s="263"/>
      <c r="X87" s="263"/>
      <c r="Y87" s="263"/>
      <c r="Z87" s="263"/>
      <c r="AA87" s="263"/>
      <c r="AB87" s="263"/>
      <c r="AC87" s="263"/>
      <c r="AD87" s="263"/>
      <c r="AE87" s="265" t="s">
        <v>186</v>
      </c>
      <c r="AF87" s="265"/>
      <c r="AG87" s="265"/>
      <c r="AH87" s="265"/>
      <c r="AI87" s="265"/>
      <c r="AJ87" s="87" t="s">
        <v>17</v>
      </c>
      <c r="AK87" s="18" t="s">
        <v>0</v>
      </c>
      <c r="AL87" s="5" t="s">
        <v>151</v>
      </c>
      <c r="AM87" s="266"/>
      <c r="AN87" s="267"/>
    </row>
    <row r="88" spans="1:40" ht="13.8" x14ac:dyDescent="0.3">
      <c r="A88" s="66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8"/>
      <c r="S88" s="69"/>
      <c r="T88" s="69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68"/>
      <c r="AF88" s="68"/>
      <c r="AG88" s="68"/>
      <c r="AH88" s="71"/>
      <c r="AI88" s="268" t="s">
        <v>19</v>
      </c>
      <c r="AJ88" s="270" t="s">
        <v>20</v>
      </c>
      <c r="AK88" s="271"/>
      <c r="AL88" s="271"/>
      <c r="AM88" s="270" t="s">
        <v>21</v>
      </c>
      <c r="AN88" s="273" t="s">
        <v>22</v>
      </c>
    </row>
    <row r="89" spans="1:40" x14ac:dyDescent="0.3">
      <c r="A89" s="72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6"/>
      <c r="S89" s="37"/>
      <c r="T89" s="37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73"/>
      <c r="AI89" s="269"/>
      <c r="AJ89" s="86" t="s">
        <v>23</v>
      </c>
      <c r="AK89" s="86" t="s">
        <v>24</v>
      </c>
      <c r="AL89" s="86" t="s">
        <v>25</v>
      </c>
      <c r="AM89" s="272"/>
      <c r="AN89" s="274"/>
    </row>
    <row r="90" spans="1:40" ht="15.6" x14ac:dyDescent="0.3">
      <c r="A90" s="72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6"/>
      <c r="S90" s="37"/>
      <c r="T90" s="37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73"/>
      <c r="AI90" s="124"/>
      <c r="AJ90" s="82"/>
      <c r="AK90" s="82"/>
      <c r="AL90" s="82"/>
      <c r="AM90" s="83"/>
      <c r="AN90" s="84"/>
    </row>
    <row r="91" spans="1:40" ht="15.6" x14ac:dyDescent="0.3">
      <c r="A91" s="72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6"/>
      <c r="S91" s="37"/>
      <c r="T91" s="37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73"/>
      <c r="AI91" s="124" t="s">
        <v>227</v>
      </c>
      <c r="AJ91" s="82">
        <v>6.4</v>
      </c>
      <c r="AK91" s="82">
        <v>8.81</v>
      </c>
      <c r="AL91" s="82">
        <v>0.12</v>
      </c>
      <c r="AM91" s="83">
        <v>1</v>
      </c>
      <c r="AN91" s="84">
        <f>AJ91*AK91</f>
        <v>56.384000000000007</v>
      </c>
    </row>
    <row r="92" spans="1:40" ht="15" x14ac:dyDescent="0.3">
      <c r="A92" s="184"/>
      <c r="B92" s="185"/>
      <c r="C92" s="185"/>
      <c r="D92" s="185"/>
      <c r="E92" s="185"/>
      <c r="F92" s="185"/>
      <c r="G92" s="185"/>
      <c r="H92" s="185"/>
      <c r="I92" s="185"/>
      <c r="J92" s="185"/>
      <c r="K92" s="185"/>
      <c r="L92" s="185"/>
      <c r="M92" s="185"/>
      <c r="N92" s="185"/>
      <c r="O92" s="185"/>
      <c r="P92" s="185"/>
      <c r="Q92" s="185"/>
      <c r="R92" s="185"/>
      <c r="S92" s="185"/>
      <c r="T92" s="185"/>
      <c r="U92" s="185"/>
      <c r="V92" s="185"/>
      <c r="W92" s="185"/>
      <c r="X92" s="185"/>
      <c r="Y92" s="185"/>
      <c r="Z92" s="185"/>
      <c r="AA92" s="185"/>
      <c r="AB92" s="185"/>
      <c r="AC92" s="185"/>
      <c r="AD92" s="185"/>
      <c r="AE92" s="185"/>
      <c r="AF92" s="185"/>
      <c r="AG92" s="185"/>
      <c r="AH92" s="186"/>
      <c r="AI92" s="51"/>
      <c r="AJ92" s="34"/>
      <c r="AK92" s="34"/>
      <c r="AL92" s="34"/>
      <c r="AM92" s="34"/>
      <c r="AN92" s="84"/>
    </row>
    <row r="93" spans="1:40" ht="15.6" x14ac:dyDescent="0.3">
      <c r="A93" s="184"/>
      <c r="B93" s="185"/>
      <c r="C93" s="185"/>
      <c r="D93" s="185"/>
      <c r="E93" s="185"/>
      <c r="F93" s="185"/>
      <c r="G93" s="185"/>
      <c r="H93" s="185"/>
      <c r="I93" s="185"/>
      <c r="J93" s="185"/>
      <c r="K93" s="185"/>
      <c r="L93" s="185"/>
      <c r="M93" s="185"/>
      <c r="N93" s="185"/>
      <c r="O93" s="185"/>
      <c r="P93" s="185"/>
      <c r="Q93" s="185"/>
      <c r="R93" s="185"/>
      <c r="S93" s="185"/>
      <c r="T93" s="185"/>
      <c r="U93" s="185"/>
      <c r="V93" s="185"/>
      <c r="W93" s="185"/>
      <c r="X93" s="185"/>
      <c r="Y93" s="185"/>
      <c r="Z93" s="185"/>
      <c r="AA93" s="185"/>
      <c r="AB93" s="185"/>
      <c r="AC93" s="185"/>
      <c r="AD93" s="185"/>
      <c r="AE93" s="185"/>
      <c r="AF93" s="185"/>
      <c r="AG93" s="185"/>
      <c r="AH93" s="186"/>
      <c r="AI93" s="124"/>
      <c r="AJ93" s="34"/>
      <c r="AK93" s="34"/>
      <c r="AL93" s="82"/>
      <c r="AM93" s="34"/>
      <c r="AN93" s="84"/>
    </row>
    <row r="94" spans="1:40" ht="15" x14ac:dyDescent="0.3">
      <c r="A94" s="184"/>
      <c r="B94" s="185"/>
      <c r="C94" s="185"/>
      <c r="D94" s="185"/>
      <c r="E94" s="185"/>
      <c r="F94" s="185"/>
      <c r="G94" s="185"/>
      <c r="H94" s="185"/>
      <c r="I94" s="185"/>
      <c r="J94" s="185"/>
      <c r="K94" s="185"/>
      <c r="L94" s="185"/>
      <c r="M94" s="185"/>
      <c r="N94" s="185"/>
      <c r="O94" s="185"/>
      <c r="P94" s="185"/>
      <c r="Q94" s="185"/>
      <c r="R94" s="185"/>
      <c r="S94" s="185"/>
      <c r="T94" s="185"/>
      <c r="U94" s="185"/>
      <c r="V94" s="185"/>
      <c r="W94" s="185"/>
      <c r="X94" s="185"/>
      <c r="Y94" s="185"/>
      <c r="Z94" s="185"/>
      <c r="AA94" s="185"/>
      <c r="AB94" s="185"/>
      <c r="AC94" s="185"/>
      <c r="AD94" s="185"/>
      <c r="AE94" s="185"/>
      <c r="AF94" s="185"/>
      <c r="AG94" s="185"/>
      <c r="AH94" s="186"/>
      <c r="AI94" s="51"/>
      <c r="AJ94" s="34"/>
      <c r="AK94" s="34"/>
      <c r="AL94" s="34"/>
      <c r="AM94" s="34"/>
      <c r="AN94" s="84"/>
    </row>
    <row r="95" spans="1:40" ht="15.6" x14ac:dyDescent="0.3">
      <c r="A95" s="184"/>
      <c r="B95" s="185"/>
      <c r="C95" s="185"/>
      <c r="D95" s="185"/>
      <c r="E95" s="185"/>
      <c r="F95" s="185"/>
      <c r="G95" s="185"/>
      <c r="H95" s="185"/>
      <c r="I95" s="185"/>
      <c r="J95" s="185"/>
      <c r="K95" s="185"/>
      <c r="L95" s="185"/>
      <c r="M95" s="185"/>
      <c r="N95" s="185"/>
      <c r="O95" s="185"/>
      <c r="P95" s="185"/>
      <c r="Q95" s="185"/>
      <c r="R95" s="185"/>
      <c r="S95" s="185"/>
      <c r="T95" s="185"/>
      <c r="U95" s="185"/>
      <c r="V95" s="185"/>
      <c r="W95" s="185"/>
      <c r="X95" s="185"/>
      <c r="Y95" s="185"/>
      <c r="Z95" s="185"/>
      <c r="AA95" s="185"/>
      <c r="AB95" s="185"/>
      <c r="AC95" s="185"/>
      <c r="AD95" s="185"/>
      <c r="AE95" s="185"/>
      <c r="AF95" s="185"/>
      <c r="AG95" s="185"/>
      <c r="AH95" s="186"/>
      <c r="AI95" s="124"/>
      <c r="AJ95" s="34"/>
      <c r="AK95" s="34"/>
      <c r="AL95" s="82"/>
      <c r="AM95" s="34"/>
      <c r="AN95" s="84"/>
    </row>
    <row r="96" spans="1:40" ht="15" x14ac:dyDescent="0.3">
      <c r="A96" s="184"/>
      <c r="B96" s="185"/>
      <c r="C96" s="185"/>
      <c r="D96" s="185"/>
      <c r="E96" s="185"/>
      <c r="F96" s="185"/>
      <c r="G96" s="185"/>
      <c r="H96" s="185"/>
      <c r="I96" s="185"/>
      <c r="J96" s="185"/>
      <c r="K96" s="185"/>
      <c r="L96" s="185"/>
      <c r="M96" s="185"/>
      <c r="N96" s="185"/>
      <c r="O96" s="185"/>
      <c r="P96" s="185"/>
      <c r="Q96" s="185"/>
      <c r="R96" s="185"/>
      <c r="S96" s="185"/>
      <c r="T96" s="185"/>
      <c r="U96" s="185"/>
      <c r="V96" s="185"/>
      <c r="W96" s="185"/>
      <c r="X96" s="185"/>
      <c r="Y96" s="185"/>
      <c r="Z96" s="185"/>
      <c r="AA96" s="185"/>
      <c r="AB96" s="185"/>
      <c r="AC96" s="185"/>
      <c r="AD96" s="185"/>
      <c r="AE96" s="185"/>
      <c r="AF96" s="185"/>
      <c r="AG96" s="185"/>
      <c r="AH96" s="186"/>
      <c r="AI96" s="51"/>
      <c r="AJ96" s="34"/>
      <c r="AK96" s="34"/>
      <c r="AL96" s="34"/>
      <c r="AM96" s="34"/>
      <c r="AN96" s="84"/>
    </row>
    <row r="97" spans="1:40" ht="15.6" x14ac:dyDescent="0.3">
      <c r="A97" s="184"/>
      <c r="B97" s="185"/>
      <c r="C97" s="185"/>
      <c r="D97" s="185"/>
      <c r="E97" s="185"/>
      <c r="F97" s="185"/>
      <c r="G97" s="185"/>
      <c r="H97" s="185"/>
      <c r="I97" s="185"/>
      <c r="J97" s="185"/>
      <c r="K97" s="185"/>
      <c r="L97" s="185"/>
      <c r="M97" s="185"/>
      <c r="N97" s="185"/>
      <c r="O97" s="185"/>
      <c r="P97" s="185"/>
      <c r="Q97" s="185"/>
      <c r="R97" s="185"/>
      <c r="S97" s="185"/>
      <c r="T97" s="185"/>
      <c r="U97" s="185"/>
      <c r="V97" s="185"/>
      <c r="W97" s="185"/>
      <c r="X97" s="185"/>
      <c r="Y97" s="185"/>
      <c r="Z97" s="185"/>
      <c r="AA97" s="185"/>
      <c r="AB97" s="185"/>
      <c r="AC97" s="185"/>
      <c r="AD97" s="185"/>
      <c r="AE97" s="185"/>
      <c r="AF97" s="185"/>
      <c r="AG97" s="185"/>
      <c r="AH97" s="186"/>
      <c r="AI97" s="124"/>
      <c r="AJ97" s="34"/>
      <c r="AK97" s="34"/>
      <c r="AL97" s="82"/>
      <c r="AM97" s="34"/>
      <c r="AN97" s="84"/>
    </row>
    <row r="98" spans="1:40" ht="15" x14ac:dyDescent="0.3">
      <c r="A98" s="184"/>
      <c r="B98" s="185"/>
      <c r="C98" s="185"/>
      <c r="D98" s="185"/>
      <c r="E98" s="185"/>
      <c r="F98" s="185"/>
      <c r="G98" s="185"/>
      <c r="H98" s="185"/>
      <c r="I98" s="185"/>
      <c r="J98" s="185"/>
      <c r="K98" s="185"/>
      <c r="L98" s="185"/>
      <c r="M98" s="185"/>
      <c r="N98" s="185"/>
      <c r="O98" s="185"/>
      <c r="P98" s="185"/>
      <c r="Q98" s="185"/>
      <c r="R98" s="185"/>
      <c r="S98" s="185"/>
      <c r="T98" s="185"/>
      <c r="U98" s="185"/>
      <c r="V98" s="185"/>
      <c r="W98" s="185"/>
      <c r="X98" s="185"/>
      <c r="Y98" s="185"/>
      <c r="Z98" s="185"/>
      <c r="AA98" s="185"/>
      <c r="AB98" s="185"/>
      <c r="AC98" s="185"/>
      <c r="AD98" s="185"/>
      <c r="AE98" s="185"/>
      <c r="AF98" s="185"/>
      <c r="AG98" s="185"/>
      <c r="AH98" s="186"/>
      <c r="AI98" s="51"/>
      <c r="AJ98" s="34"/>
      <c r="AK98" s="34"/>
      <c r="AL98" s="34"/>
      <c r="AM98" s="34"/>
      <c r="AN98" s="84"/>
    </row>
    <row r="99" spans="1:40" ht="15.6" x14ac:dyDescent="0.3">
      <c r="A99" s="184"/>
      <c r="B99" s="185"/>
      <c r="C99" s="185"/>
      <c r="D99" s="185"/>
      <c r="E99" s="185"/>
      <c r="F99" s="185"/>
      <c r="G99" s="185"/>
      <c r="H99" s="185"/>
      <c r="I99" s="185"/>
      <c r="J99" s="185"/>
      <c r="K99" s="185"/>
      <c r="L99" s="185"/>
      <c r="M99" s="185"/>
      <c r="N99" s="185"/>
      <c r="O99" s="185"/>
      <c r="P99" s="185"/>
      <c r="Q99" s="185"/>
      <c r="R99" s="185"/>
      <c r="S99" s="185"/>
      <c r="T99" s="185"/>
      <c r="U99" s="185"/>
      <c r="V99" s="185"/>
      <c r="W99" s="185"/>
      <c r="X99" s="185"/>
      <c r="Y99" s="185"/>
      <c r="Z99" s="185"/>
      <c r="AA99" s="185"/>
      <c r="AB99" s="185"/>
      <c r="AC99" s="185"/>
      <c r="AD99" s="185"/>
      <c r="AE99" s="185"/>
      <c r="AF99" s="185"/>
      <c r="AG99" s="185"/>
      <c r="AH99" s="186"/>
      <c r="AI99" s="124"/>
      <c r="AJ99" s="34"/>
      <c r="AK99" s="34"/>
      <c r="AL99" s="82"/>
      <c r="AM99" s="34"/>
      <c r="AN99" s="84"/>
    </row>
    <row r="100" spans="1:40" ht="15" x14ac:dyDescent="0.3">
      <c r="A100" s="184"/>
      <c r="B100" s="185"/>
      <c r="C100" s="185"/>
      <c r="D100" s="185"/>
      <c r="E100" s="185"/>
      <c r="F100" s="185"/>
      <c r="G100" s="185"/>
      <c r="H100" s="185"/>
      <c r="I100" s="185"/>
      <c r="J100" s="185"/>
      <c r="K100" s="185"/>
      <c r="L100" s="185"/>
      <c r="M100" s="185"/>
      <c r="N100" s="185"/>
      <c r="O100" s="185"/>
      <c r="P100" s="185"/>
      <c r="Q100" s="185"/>
      <c r="R100" s="185"/>
      <c r="S100" s="185"/>
      <c r="T100" s="185"/>
      <c r="U100" s="185"/>
      <c r="V100" s="185"/>
      <c r="W100" s="185"/>
      <c r="X100" s="185"/>
      <c r="Y100" s="185"/>
      <c r="Z100" s="185"/>
      <c r="AA100" s="185"/>
      <c r="AB100" s="185"/>
      <c r="AC100" s="185"/>
      <c r="AD100" s="185"/>
      <c r="AE100" s="185"/>
      <c r="AF100" s="185"/>
      <c r="AG100" s="185"/>
      <c r="AH100" s="186"/>
      <c r="AI100" s="51"/>
      <c r="AJ100" s="34"/>
      <c r="AK100" s="34"/>
      <c r="AL100" s="34"/>
      <c r="AM100" s="34"/>
      <c r="AN100" s="84"/>
    </row>
    <row r="101" spans="1:40" ht="15.6" x14ac:dyDescent="0.3">
      <c r="A101" s="184"/>
      <c r="B101" s="185"/>
      <c r="C101" s="185"/>
      <c r="D101" s="185"/>
      <c r="E101" s="185"/>
      <c r="F101" s="185"/>
      <c r="G101" s="185"/>
      <c r="H101" s="185"/>
      <c r="I101" s="185"/>
      <c r="J101" s="185"/>
      <c r="K101" s="185"/>
      <c r="L101" s="185"/>
      <c r="M101" s="185"/>
      <c r="N101" s="185"/>
      <c r="O101" s="185"/>
      <c r="P101" s="185"/>
      <c r="Q101" s="185"/>
      <c r="R101" s="185"/>
      <c r="S101" s="185"/>
      <c r="T101" s="185"/>
      <c r="U101" s="185"/>
      <c r="V101" s="185"/>
      <c r="W101" s="185"/>
      <c r="X101" s="185"/>
      <c r="Y101" s="185"/>
      <c r="Z101" s="185"/>
      <c r="AA101" s="185"/>
      <c r="AB101" s="185"/>
      <c r="AC101" s="185"/>
      <c r="AD101" s="185"/>
      <c r="AE101" s="185"/>
      <c r="AF101" s="185"/>
      <c r="AG101" s="185"/>
      <c r="AH101" s="186"/>
      <c r="AI101" s="124"/>
      <c r="AJ101" s="34"/>
      <c r="AK101" s="34"/>
      <c r="AL101" s="82"/>
      <c r="AM101" s="34"/>
      <c r="AN101" s="84"/>
    </row>
    <row r="102" spans="1:40" ht="15" x14ac:dyDescent="0.3">
      <c r="A102" s="184"/>
      <c r="B102" s="185"/>
      <c r="C102" s="185"/>
      <c r="D102" s="185"/>
      <c r="E102" s="185"/>
      <c r="F102" s="185"/>
      <c r="G102" s="185"/>
      <c r="H102" s="185"/>
      <c r="I102" s="185"/>
      <c r="J102" s="185"/>
      <c r="K102" s="185"/>
      <c r="L102" s="185"/>
      <c r="M102" s="185"/>
      <c r="N102" s="185"/>
      <c r="O102" s="185"/>
      <c r="P102" s="185"/>
      <c r="Q102" s="185"/>
      <c r="R102" s="185"/>
      <c r="S102" s="185"/>
      <c r="T102" s="185"/>
      <c r="U102" s="185"/>
      <c r="V102" s="185"/>
      <c r="W102" s="185"/>
      <c r="X102" s="185"/>
      <c r="Y102" s="185"/>
      <c r="Z102" s="185"/>
      <c r="AA102" s="185"/>
      <c r="AB102" s="185"/>
      <c r="AC102" s="185"/>
      <c r="AD102" s="185"/>
      <c r="AE102" s="185"/>
      <c r="AF102" s="185"/>
      <c r="AG102" s="185"/>
      <c r="AH102" s="186"/>
      <c r="AI102" s="51"/>
      <c r="AJ102" s="34"/>
      <c r="AK102" s="34"/>
      <c r="AL102" s="34"/>
      <c r="AM102" s="34"/>
      <c r="AN102" s="84"/>
    </row>
    <row r="103" spans="1:40" ht="15.6" x14ac:dyDescent="0.3">
      <c r="A103" s="184"/>
      <c r="B103" s="185"/>
      <c r="C103" s="185"/>
      <c r="D103" s="185"/>
      <c r="E103" s="185"/>
      <c r="F103" s="185"/>
      <c r="G103" s="185"/>
      <c r="H103" s="185"/>
      <c r="I103" s="185"/>
      <c r="J103" s="185"/>
      <c r="K103" s="185"/>
      <c r="L103" s="185"/>
      <c r="M103" s="185"/>
      <c r="N103" s="185"/>
      <c r="O103" s="185"/>
      <c r="P103" s="185"/>
      <c r="Q103" s="185"/>
      <c r="R103" s="185"/>
      <c r="S103" s="185"/>
      <c r="T103" s="185"/>
      <c r="U103" s="185"/>
      <c r="V103" s="185"/>
      <c r="W103" s="185"/>
      <c r="X103" s="185"/>
      <c r="Y103" s="185"/>
      <c r="Z103" s="185"/>
      <c r="AA103" s="185"/>
      <c r="AB103" s="185"/>
      <c r="AC103" s="185"/>
      <c r="AD103" s="185"/>
      <c r="AE103" s="185"/>
      <c r="AF103" s="185"/>
      <c r="AG103" s="185"/>
      <c r="AH103" s="186"/>
      <c r="AI103" s="124"/>
      <c r="AJ103" s="34"/>
      <c r="AK103" s="34"/>
      <c r="AL103" s="34"/>
      <c r="AM103" s="34"/>
      <c r="AN103" s="84"/>
    </row>
    <row r="104" spans="1:40" ht="15" x14ac:dyDescent="0.3">
      <c r="A104" s="184"/>
      <c r="B104" s="185"/>
      <c r="C104" s="185"/>
      <c r="D104" s="185"/>
      <c r="E104" s="185"/>
      <c r="F104" s="185"/>
      <c r="G104" s="185"/>
      <c r="H104" s="185"/>
      <c r="I104" s="185"/>
      <c r="J104" s="185"/>
      <c r="K104" s="185"/>
      <c r="L104" s="185"/>
      <c r="M104" s="185"/>
      <c r="N104" s="185"/>
      <c r="O104" s="185"/>
      <c r="P104" s="185"/>
      <c r="Q104" s="185"/>
      <c r="R104" s="185"/>
      <c r="S104" s="185"/>
      <c r="T104" s="185"/>
      <c r="U104" s="185"/>
      <c r="V104" s="185"/>
      <c r="W104" s="185"/>
      <c r="X104" s="185"/>
      <c r="Y104" s="185"/>
      <c r="Z104" s="185"/>
      <c r="AA104" s="185"/>
      <c r="AB104" s="185"/>
      <c r="AC104" s="185"/>
      <c r="AD104" s="185"/>
      <c r="AE104" s="185"/>
      <c r="AF104" s="185"/>
      <c r="AG104" s="185"/>
      <c r="AH104" s="186"/>
      <c r="AI104" s="51"/>
      <c r="AJ104" s="34"/>
      <c r="AK104" s="34"/>
      <c r="AL104" s="34"/>
      <c r="AM104" s="34"/>
      <c r="AN104" s="84"/>
    </row>
    <row r="105" spans="1:40" ht="15" x14ac:dyDescent="0.3">
      <c r="A105" s="184"/>
      <c r="B105" s="185"/>
      <c r="C105" s="185"/>
      <c r="D105" s="185"/>
      <c r="E105" s="185"/>
      <c r="F105" s="185"/>
      <c r="G105" s="185"/>
      <c r="H105" s="185"/>
      <c r="I105" s="185"/>
      <c r="J105" s="185"/>
      <c r="K105" s="185"/>
      <c r="L105" s="185"/>
      <c r="M105" s="185"/>
      <c r="N105" s="185"/>
      <c r="O105" s="185"/>
      <c r="P105" s="185"/>
      <c r="Q105" s="185"/>
      <c r="R105" s="185"/>
      <c r="S105" s="185"/>
      <c r="T105" s="185"/>
      <c r="U105" s="185"/>
      <c r="V105" s="185"/>
      <c r="W105" s="185"/>
      <c r="X105" s="185"/>
      <c r="Y105" s="185"/>
      <c r="Z105" s="185"/>
      <c r="AA105" s="185"/>
      <c r="AB105" s="185"/>
      <c r="AC105" s="185"/>
      <c r="AD105" s="185"/>
      <c r="AE105" s="185"/>
      <c r="AF105" s="185"/>
      <c r="AG105" s="185"/>
      <c r="AH105" s="186"/>
      <c r="AI105" s="51"/>
      <c r="AJ105" s="34"/>
      <c r="AK105" s="34"/>
      <c r="AL105" s="34"/>
      <c r="AM105" s="34"/>
      <c r="AN105" s="49"/>
    </row>
    <row r="106" spans="1:40" ht="15" x14ac:dyDescent="0.3">
      <c r="A106" s="184"/>
      <c r="B106" s="185"/>
      <c r="C106" s="185"/>
      <c r="D106" s="185"/>
      <c r="E106" s="185"/>
      <c r="F106" s="185"/>
      <c r="G106" s="185"/>
      <c r="H106" s="185"/>
      <c r="I106" s="185"/>
      <c r="J106" s="185"/>
      <c r="K106" s="185"/>
      <c r="L106" s="185"/>
      <c r="M106" s="185"/>
      <c r="N106" s="185"/>
      <c r="O106" s="185"/>
      <c r="P106" s="185"/>
      <c r="Q106" s="185"/>
      <c r="R106" s="185"/>
      <c r="S106" s="185"/>
      <c r="T106" s="185"/>
      <c r="U106" s="185"/>
      <c r="V106" s="185"/>
      <c r="W106" s="185"/>
      <c r="X106" s="185"/>
      <c r="Y106" s="185"/>
      <c r="Z106" s="185"/>
      <c r="AA106" s="185"/>
      <c r="AB106" s="185"/>
      <c r="AC106" s="185"/>
      <c r="AD106" s="185"/>
      <c r="AE106" s="185"/>
      <c r="AF106" s="185"/>
      <c r="AG106" s="185"/>
      <c r="AH106" s="186"/>
      <c r="AI106" s="51"/>
      <c r="AJ106" s="34"/>
      <c r="AK106" s="34"/>
      <c r="AL106" s="34"/>
      <c r="AM106" s="34"/>
      <c r="AN106" s="49"/>
    </row>
    <row r="107" spans="1:40" ht="16.2" thickBot="1" x14ac:dyDescent="0.35">
      <c r="A107" s="78"/>
      <c r="B107" s="79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79"/>
      <c r="AB107" s="79"/>
      <c r="AC107" s="79"/>
      <c r="AD107" s="79"/>
      <c r="AE107" s="79"/>
      <c r="AF107" s="79"/>
      <c r="AG107" s="79"/>
      <c r="AH107" s="80"/>
      <c r="AI107" s="249"/>
      <c r="AJ107" s="250"/>
      <c r="AK107" s="250"/>
      <c r="AL107" s="250"/>
      <c r="AM107" s="250"/>
      <c r="AN107" s="52">
        <f>SUM(AN90:AN106)</f>
        <v>56.384000000000007</v>
      </c>
    </row>
    <row r="108" spans="1:40" ht="15.6" thickBot="1" x14ac:dyDescent="0.35">
      <c r="A108" s="251"/>
      <c r="B108" s="252"/>
      <c r="C108" s="252"/>
      <c r="D108" s="252"/>
      <c r="E108" s="252"/>
      <c r="F108" s="252"/>
      <c r="G108" s="252"/>
      <c r="H108" s="252"/>
      <c r="I108" s="252"/>
      <c r="J108" s="252"/>
      <c r="K108" s="252"/>
      <c r="L108" s="252"/>
      <c r="M108" s="252"/>
      <c r="N108" s="252"/>
      <c r="O108" s="252"/>
      <c r="P108" s="252"/>
      <c r="Q108" s="252"/>
      <c r="R108" s="252"/>
      <c r="S108" s="252"/>
      <c r="T108" s="252"/>
      <c r="U108" s="252"/>
      <c r="V108" s="252"/>
      <c r="W108" s="252"/>
      <c r="X108" s="252"/>
      <c r="Y108" s="252"/>
      <c r="Z108" s="252"/>
      <c r="AA108" s="252"/>
      <c r="AB108" s="252"/>
      <c r="AC108" s="252"/>
      <c r="AD108" s="252"/>
      <c r="AE108" s="252"/>
      <c r="AF108" s="252"/>
      <c r="AG108" s="252"/>
      <c r="AH108" s="253"/>
      <c r="AI108" s="254" t="s">
        <v>27</v>
      </c>
      <c r="AJ108" s="255"/>
      <c r="AK108" s="255"/>
      <c r="AL108" s="255"/>
      <c r="AM108" s="255"/>
      <c r="AN108" s="52"/>
    </row>
    <row r="109" spans="1:40" ht="18" thickBot="1" x14ac:dyDescent="0.35">
      <c r="A109" s="54"/>
      <c r="B109" s="256"/>
      <c r="C109" s="256"/>
      <c r="D109" s="256"/>
      <c r="E109" s="256"/>
      <c r="F109" s="256"/>
      <c r="G109" s="256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58"/>
      <c r="S109" s="57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6"/>
      <c r="AI109" s="258" t="s">
        <v>28</v>
      </c>
      <c r="AJ109" s="259"/>
      <c r="AK109" s="259"/>
      <c r="AL109" s="259"/>
      <c r="AM109" s="259"/>
      <c r="AN109" s="53">
        <f>AN107</f>
        <v>56.384000000000007</v>
      </c>
    </row>
    <row r="110" spans="1:40" ht="13.8" thickBot="1" x14ac:dyDescent="0.35">
      <c r="A110" s="13"/>
      <c r="B110" s="257"/>
      <c r="C110" s="257"/>
      <c r="D110" s="257"/>
      <c r="E110" s="257"/>
      <c r="F110" s="257"/>
      <c r="G110" s="257"/>
      <c r="H110" s="257"/>
      <c r="I110" s="257"/>
      <c r="J110" s="257"/>
      <c r="K110" s="257"/>
      <c r="L110" s="257"/>
      <c r="M110" s="257"/>
      <c r="N110" s="257"/>
      <c r="O110" s="257"/>
      <c r="P110" s="257"/>
      <c r="Q110" s="257"/>
      <c r="R110" s="59"/>
      <c r="T110" s="7" t="s">
        <v>30</v>
      </c>
      <c r="U110" s="8"/>
      <c r="AH110" s="24"/>
      <c r="AI110" s="21" t="s">
        <v>136</v>
      </c>
      <c r="AJ110" s="47"/>
      <c r="AK110" s="22"/>
      <c r="AL110" s="22"/>
      <c r="AM110" s="22"/>
      <c r="AN110" s="10"/>
    </row>
    <row r="111" spans="1:40" ht="13.8" thickBot="1" x14ac:dyDescent="0.35">
      <c r="A111" s="23"/>
      <c r="B111" s="2" t="s">
        <v>31</v>
      </c>
      <c r="E111" s="260" t="s">
        <v>163</v>
      </c>
      <c r="F111" s="260"/>
      <c r="G111" s="260"/>
      <c r="H111" s="260"/>
      <c r="I111" s="260"/>
      <c r="J111" s="260"/>
      <c r="K111" s="260"/>
      <c r="L111" s="260"/>
      <c r="M111" s="260"/>
      <c r="N111" s="260"/>
      <c r="O111" s="260"/>
      <c r="P111" s="260"/>
      <c r="Q111" s="260"/>
      <c r="T111" s="2" t="s">
        <v>31</v>
      </c>
      <c r="W111" s="261"/>
      <c r="X111" s="261"/>
      <c r="Y111" s="261"/>
      <c r="Z111" s="261"/>
      <c r="AA111" s="261"/>
      <c r="AB111" s="261"/>
      <c r="AC111" s="261"/>
      <c r="AD111" s="261"/>
      <c r="AE111" s="261"/>
      <c r="AF111" s="261"/>
      <c r="AG111" s="261"/>
      <c r="AH111" s="24"/>
      <c r="AI111" s="2" t="s">
        <v>31</v>
      </c>
      <c r="AJ111" s="245"/>
      <c r="AK111" s="245"/>
      <c r="AL111" s="245"/>
      <c r="AM111" s="245"/>
      <c r="AN111" s="10"/>
    </row>
    <row r="112" spans="1:40" ht="13.8" thickBot="1" x14ac:dyDescent="0.35">
      <c r="A112" s="23"/>
      <c r="B112" s="11" t="s">
        <v>32</v>
      </c>
      <c r="F112" s="244" t="s">
        <v>164</v>
      </c>
      <c r="G112" s="244"/>
      <c r="H112" s="244"/>
      <c r="I112" s="244"/>
      <c r="J112" s="244"/>
      <c r="K112" s="244"/>
      <c r="L112" s="244"/>
      <c r="M112" s="244"/>
      <c r="N112" s="244"/>
      <c r="O112" s="244"/>
      <c r="P112" s="244"/>
      <c r="Q112" s="244"/>
      <c r="T112" s="11" t="s">
        <v>32</v>
      </c>
      <c r="X112" s="245"/>
      <c r="Y112" s="245"/>
      <c r="Z112" s="245"/>
      <c r="AA112" s="245"/>
      <c r="AB112" s="245"/>
      <c r="AC112" s="245"/>
      <c r="AD112" s="245"/>
      <c r="AE112" s="245"/>
      <c r="AF112" s="245"/>
      <c r="AG112" s="245"/>
      <c r="AH112" s="24"/>
      <c r="AI112" s="11" t="s">
        <v>32</v>
      </c>
      <c r="AJ112" s="245"/>
      <c r="AK112" s="245"/>
      <c r="AL112" s="245"/>
      <c r="AM112" s="245"/>
      <c r="AN112" s="10"/>
    </row>
    <row r="113" spans="1:40" ht="13.8" thickBot="1" x14ac:dyDescent="0.35">
      <c r="A113" s="25" t="s">
        <v>33</v>
      </c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26"/>
      <c r="AI113" s="15"/>
      <c r="AJ113" s="14"/>
      <c r="AK113" s="15"/>
      <c r="AL113" s="15"/>
      <c r="AM113" s="15"/>
      <c r="AN113" s="16"/>
    </row>
    <row r="114" spans="1:40" ht="16.2" customHeight="1" thickBot="1" x14ac:dyDescent="0.35"/>
    <row r="115" spans="1:40" ht="13.2" customHeight="1" x14ac:dyDescent="0.3">
      <c r="A115" s="300"/>
      <c r="B115" s="301"/>
      <c r="C115" s="301"/>
      <c r="D115" s="301"/>
      <c r="E115" s="301"/>
      <c r="F115" s="301"/>
      <c r="G115" s="301"/>
      <c r="H115" s="302"/>
      <c r="I115" s="306" t="s">
        <v>4</v>
      </c>
      <c r="J115" s="325"/>
      <c r="K115" s="325"/>
      <c r="L115" s="325"/>
      <c r="M115" s="325"/>
      <c r="N115" s="325"/>
      <c r="O115" s="325"/>
      <c r="P115" s="325"/>
      <c r="Q115" s="325"/>
      <c r="R115" s="325"/>
      <c r="S115" s="325"/>
      <c r="T115" s="325"/>
      <c r="U115" s="325"/>
      <c r="V115" s="325"/>
      <c r="W115" s="325"/>
      <c r="X115" s="325"/>
      <c r="Y115" s="325"/>
      <c r="Z115" s="325"/>
      <c r="AA115" s="325"/>
      <c r="AB115" s="325"/>
      <c r="AC115" s="325"/>
      <c r="AD115" s="325"/>
      <c r="AE115" s="325"/>
      <c r="AF115" s="325"/>
      <c r="AG115" s="325"/>
      <c r="AH115" s="325"/>
      <c r="AI115" s="325"/>
      <c r="AJ115" s="325"/>
      <c r="AK115" s="326"/>
      <c r="AL115" s="312"/>
      <c r="AM115" s="313"/>
      <c r="AN115" s="314"/>
    </row>
    <row r="116" spans="1:40" ht="88.2" customHeight="1" thickBot="1" x14ac:dyDescent="0.35">
      <c r="A116" s="303"/>
      <c r="B116" s="304"/>
      <c r="C116" s="304"/>
      <c r="D116" s="304"/>
      <c r="E116" s="304"/>
      <c r="F116" s="304"/>
      <c r="G116" s="304"/>
      <c r="H116" s="305"/>
      <c r="I116" s="327"/>
      <c r="J116" s="328"/>
      <c r="K116" s="328"/>
      <c r="L116" s="328"/>
      <c r="M116" s="328"/>
      <c r="N116" s="328"/>
      <c r="O116" s="328"/>
      <c r="P116" s="328"/>
      <c r="Q116" s="328"/>
      <c r="R116" s="328"/>
      <c r="S116" s="328"/>
      <c r="T116" s="328"/>
      <c r="U116" s="328"/>
      <c r="V116" s="328"/>
      <c r="W116" s="328"/>
      <c r="X116" s="328"/>
      <c r="Y116" s="328"/>
      <c r="Z116" s="328"/>
      <c r="AA116" s="328"/>
      <c r="AB116" s="328"/>
      <c r="AC116" s="328"/>
      <c r="AD116" s="328"/>
      <c r="AE116" s="328"/>
      <c r="AF116" s="328"/>
      <c r="AG116" s="328"/>
      <c r="AH116" s="328"/>
      <c r="AI116" s="328"/>
      <c r="AJ116" s="328"/>
      <c r="AK116" s="329"/>
      <c r="AL116" s="315"/>
      <c r="AM116" s="316"/>
      <c r="AN116" s="317"/>
    </row>
    <row r="117" spans="1:40" ht="21.6" thickBot="1" x14ac:dyDescent="0.35">
      <c r="A117" s="13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18"/>
      <c r="AN117" s="319"/>
    </row>
    <row r="118" spans="1:40" ht="21" thickBot="1" x14ac:dyDescent="0.35">
      <c r="A118" s="262" t="s">
        <v>5</v>
      </c>
      <c r="B118" s="263"/>
      <c r="C118" s="263"/>
      <c r="D118" s="263"/>
      <c r="E118" s="263"/>
      <c r="F118" s="263" t="s">
        <v>6</v>
      </c>
      <c r="G118" s="263"/>
      <c r="H118" s="264">
        <v>29</v>
      </c>
      <c r="I118" s="264"/>
      <c r="J118" s="263" t="s">
        <v>7</v>
      </c>
      <c r="K118" s="263"/>
      <c r="L118" s="264">
        <v>5</v>
      </c>
      <c r="M118" s="264"/>
      <c r="N118" s="263" t="s">
        <v>8</v>
      </c>
      <c r="O118" s="263"/>
      <c r="P118" s="264">
        <v>25</v>
      </c>
      <c r="Q118" s="320"/>
      <c r="R118" s="3"/>
      <c r="S118" s="3"/>
      <c r="T118" s="3"/>
      <c r="U118" s="262" t="s">
        <v>9</v>
      </c>
      <c r="V118" s="263"/>
      <c r="W118" s="263"/>
      <c r="X118" s="263"/>
      <c r="Y118" s="263"/>
      <c r="Z118" s="321"/>
      <c r="AA118" s="321"/>
      <c r="AB118" s="321"/>
      <c r="AC118" s="321"/>
      <c r="AD118" s="322"/>
      <c r="AE118" s="3"/>
      <c r="AF118" s="3"/>
      <c r="AG118" s="262" t="s">
        <v>10</v>
      </c>
      <c r="AH118" s="263"/>
      <c r="AI118" s="263"/>
      <c r="AJ118" s="323"/>
      <c r="AK118" s="323"/>
      <c r="AL118" s="323"/>
      <c r="AM118" s="323"/>
      <c r="AN118" s="324"/>
    </row>
    <row r="119" spans="1:40" ht="20.399999999999999" x14ac:dyDescent="0.3">
      <c r="A119" s="132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275"/>
      <c r="AN119" s="276"/>
    </row>
    <row r="120" spans="1:40" ht="21" thickBot="1" x14ac:dyDescent="0.35">
      <c r="A120" s="132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88"/>
      <c r="AN120" s="133"/>
    </row>
    <row r="121" spans="1:40" ht="13.8" customHeight="1" x14ac:dyDescent="0.3">
      <c r="A121" s="277" t="s">
        <v>11</v>
      </c>
      <c r="B121" s="278"/>
      <c r="C121" s="278"/>
      <c r="D121" s="278"/>
      <c r="E121" s="278"/>
      <c r="F121" s="278"/>
      <c r="G121" s="278"/>
      <c r="H121" s="278"/>
      <c r="I121" s="279" t="s">
        <v>399</v>
      </c>
      <c r="J121" s="280"/>
      <c r="K121" s="280"/>
      <c r="L121" s="280"/>
      <c r="M121" s="280"/>
      <c r="N121" s="280"/>
      <c r="O121" s="280"/>
      <c r="P121" s="280"/>
      <c r="Q121" s="280"/>
      <c r="R121" s="280"/>
      <c r="S121" s="280"/>
      <c r="T121" s="280"/>
      <c r="U121" s="280"/>
      <c r="V121" s="280"/>
      <c r="W121" s="280"/>
      <c r="X121" s="280"/>
      <c r="Y121" s="280"/>
      <c r="Z121" s="280"/>
      <c r="AA121" s="280"/>
      <c r="AB121" s="280"/>
      <c r="AC121" s="280"/>
      <c r="AD121" s="280"/>
      <c r="AE121" s="280"/>
      <c r="AF121" s="280"/>
      <c r="AG121" s="280"/>
      <c r="AH121" s="280"/>
      <c r="AI121" s="280"/>
      <c r="AJ121" s="280"/>
      <c r="AK121" s="280"/>
      <c r="AL121" s="280"/>
      <c r="AM121" s="280"/>
      <c r="AN121" s="281"/>
    </row>
    <row r="122" spans="1:40" ht="20.399999999999999" x14ac:dyDescent="0.3">
      <c r="A122" s="282" t="s">
        <v>12</v>
      </c>
      <c r="B122" s="283"/>
      <c r="C122" s="283"/>
      <c r="D122" s="283"/>
      <c r="E122" s="283"/>
      <c r="F122" s="283"/>
      <c r="G122" s="283"/>
      <c r="H122" s="283"/>
      <c r="I122" s="288"/>
      <c r="J122" s="289"/>
      <c r="K122" s="289"/>
      <c r="L122" s="289"/>
      <c r="M122" s="289"/>
      <c r="N122" s="289"/>
      <c r="O122" s="289"/>
      <c r="P122" s="289"/>
      <c r="Q122" s="289"/>
      <c r="R122" s="289"/>
      <c r="S122" s="289"/>
      <c r="T122" s="289"/>
      <c r="U122" s="289"/>
      <c r="V122" s="289"/>
      <c r="W122" s="289"/>
      <c r="X122" s="289"/>
      <c r="Y122" s="289"/>
      <c r="Z122" s="289"/>
      <c r="AA122" s="289"/>
      <c r="AB122" s="289"/>
      <c r="AC122" s="289"/>
      <c r="AD122" s="330"/>
      <c r="AE122" s="285" t="s">
        <v>13</v>
      </c>
      <c r="AF122" s="286"/>
      <c r="AG122" s="286"/>
      <c r="AH122" s="287"/>
      <c r="AI122" s="27"/>
      <c r="AJ122" s="285" t="s">
        <v>14</v>
      </c>
      <c r="AK122" s="287"/>
      <c r="AL122" s="288"/>
      <c r="AM122" s="289"/>
      <c r="AN122" s="290"/>
    </row>
    <row r="123" spans="1:40" ht="21" thickBot="1" x14ac:dyDescent="0.35">
      <c r="A123" s="291" t="s">
        <v>15</v>
      </c>
      <c r="B123" s="292"/>
      <c r="C123" s="292"/>
      <c r="D123" s="292"/>
      <c r="E123" s="292"/>
      <c r="F123" s="292"/>
      <c r="G123" s="292"/>
      <c r="H123" s="292"/>
      <c r="I123" s="297"/>
      <c r="J123" s="298"/>
      <c r="K123" s="298"/>
      <c r="L123" s="298"/>
      <c r="M123" s="298"/>
      <c r="N123" s="298"/>
      <c r="O123" s="298"/>
      <c r="P123" s="298"/>
      <c r="Q123" s="298"/>
      <c r="R123" s="298"/>
      <c r="S123" s="298"/>
      <c r="T123" s="298"/>
      <c r="U123" s="298"/>
      <c r="V123" s="298"/>
      <c r="W123" s="298"/>
      <c r="X123" s="298"/>
      <c r="Y123" s="298"/>
      <c r="Z123" s="298"/>
      <c r="AA123" s="298"/>
      <c r="AB123" s="298"/>
      <c r="AC123" s="298"/>
      <c r="AD123" s="331"/>
      <c r="AE123" s="294" t="s">
        <v>13</v>
      </c>
      <c r="AF123" s="295"/>
      <c r="AG123" s="295"/>
      <c r="AH123" s="296"/>
      <c r="AI123" s="63"/>
      <c r="AJ123" s="294" t="s">
        <v>14</v>
      </c>
      <c r="AK123" s="296"/>
      <c r="AL123" s="297"/>
      <c r="AM123" s="298"/>
      <c r="AN123" s="299"/>
    </row>
    <row r="124" spans="1:40" ht="16.2" thickBot="1" x14ac:dyDescent="0.35">
      <c r="A124" s="134"/>
      <c r="AH124" s="2"/>
      <c r="AI124" s="89"/>
      <c r="AJ124" s="89"/>
      <c r="AK124" s="89"/>
      <c r="AL124" s="89"/>
      <c r="AM124" s="11"/>
      <c r="AN124" s="135"/>
    </row>
    <row r="125" spans="1:40" ht="16.2" thickBot="1" x14ac:dyDescent="0.35">
      <c r="A125" s="262" t="s">
        <v>16</v>
      </c>
      <c r="B125" s="263"/>
      <c r="C125" s="263"/>
      <c r="D125" s="263"/>
      <c r="E125" s="263"/>
      <c r="F125" s="263"/>
      <c r="G125" s="263"/>
      <c r="H125" s="332">
        <v>3</v>
      </c>
      <c r="I125" s="333"/>
      <c r="J125" s="333"/>
      <c r="K125" s="333"/>
      <c r="L125" s="333"/>
      <c r="M125" s="333"/>
      <c r="N125" s="333"/>
      <c r="O125" s="333"/>
      <c r="P125" s="333"/>
      <c r="Q125" s="333"/>
      <c r="R125" s="333"/>
      <c r="S125" s="333"/>
      <c r="T125" s="334"/>
      <c r="U125" s="263" t="s">
        <v>345</v>
      </c>
      <c r="V125" s="263"/>
      <c r="W125" s="263"/>
      <c r="X125" s="263"/>
      <c r="Y125" s="263"/>
      <c r="Z125" s="263"/>
      <c r="AA125" s="263"/>
      <c r="AB125" s="263"/>
      <c r="AC125" s="263"/>
      <c r="AD125" s="263"/>
      <c r="AE125" s="265" t="s">
        <v>176</v>
      </c>
      <c r="AF125" s="265"/>
      <c r="AG125" s="265"/>
      <c r="AH125" s="265"/>
      <c r="AI125" s="265"/>
      <c r="AJ125" s="87" t="s">
        <v>17</v>
      </c>
      <c r="AK125" s="18" t="s">
        <v>1</v>
      </c>
      <c r="AL125" s="5" t="s">
        <v>151</v>
      </c>
      <c r="AM125" s="266"/>
      <c r="AN125" s="267"/>
    </row>
    <row r="126" spans="1:40" ht="13.8" x14ac:dyDescent="0.3">
      <c r="A126" s="66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  <c r="S126" s="69"/>
      <c r="T126" s="69"/>
      <c r="U126" s="70"/>
      <c r="V126" s="70"/>
      <c r="W126" s="70"/>
      <c r="X126" s="70"/>
      <c r="Y126" s="70"/>
      <c r="Z126" s="70"/>
      <c r="AA126" s="70"/>
      <c r="AB126" s="70"/>
      <c r="AC126" s="70"/>
      <c r="AD126" s="70"/>
      <c r="AE126" s="68"/>
      <c r="AF126" s="68"/>
      <c r="AG126" s="68"/>
      <c r="AH126" s="71"/>
      <c r="AI126" s="268" t="s">
        <v>19</v>
      </c>
      <c r="AJ126" s="270" t="s">
        <v>20</v>
      </c>
      <c r="AK126" s="271"/>
      <c r="AL126" s="271"/>
      <c r="AM126" s="270" t="s">
        <v>21</v>
      </c>
      <c r="AN126" s="273" t="s">
        <v>22</v>
      </c>
    </row>
    <row r="127" spans="1:40" x14ac:dyDescent="0.3">
      <c r="A127" s="72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6"/>
      <c r="S127" s="37"/>
      <c r="T127" s="37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73"/>
      <c r="AI127" s="269"/>
      <c r="AJ127" s="86" t="s">
        <v>23</v>
      </c>
      <c r="AK127" s="86" t="s">
        <v>25</v>
      </c>
      <c r="AL127" s="86" t="s">
        <v>24</v>
      </c>
      <c r="AM127" s="272"/>
      <c r="AN127" s="274"/>
    </row>
    <row r="128" spans="1:40" ht="16.2" thickBot="1" x14ac:dyDescent="0.35">
      <c r="A128" s="72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6"/>
      <c r="S128" s="37"/>
      <c r="T128" s="37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73"/>
      <c r="AI128" s="124"/>
      <c r="AJ128" s="82"/>
      <c r="AK128" s="82"/>
      <c r="AL128" s="82"/>
      <c r="AM128" s="83"/>
      <c r="AN128" s="84"/>
    </row>
    <row r="129" spans="1:40" ht="15.6" x14ac:dyDescent="0.3">
      <c r="A129" s="72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6"/>
      <c r="S129" s="37"/>
      <c r="T129" s="37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73"/>
      <c r="AI129" s="237" t="s">
        <v>334</v>
      </c>
      <c r="AJ129" s="215">
        <v>0.25</v>
      </c>
      <c r="AK129" s="215">
        <v>1.98</v>
      </c>
      <c r="AL129" s="215">
        <v>0.25</v>
      </c>
      <c r="AM129" s="215">
        <v>1</v>
      </c>
      <c r="AN129" s="216">
        <f>AJ129*AM129*AK129*AL129</f>
        <v>0.12375</v>
      </c>
    </row>
    <row r="130" spans="1:40" ht="15.6" x14ac:dyDescent="0.3">
      <c r="A130" s="184"/>
      <c r="B130" s="185"/>
      <c r="C130" s="185"/>
      <c r="D130" s="185"/>
      <c r="E130" s="185"/>
      <c r="F130" s="185"/>
      <c r="G130" s="185"/>
      <c r="H130" s="185"/>
      <c r="I130" s="185"/>
      <c r="J130" s="185"/>
      <c r="K130" s="185"/>
      <c r="L130" s="185"/>
      <c r="M130" s="185"/>
      <c r="N130" s="185"/>
      <c r="O130" s="185"/>
      <c r="P130" s="185"/>
      <c r="Q130" s="185"/>
      <c r="R130" s="185"/>
      <c r="S130" s="185"/>
      <c r="T130" s="185"/>
      <c r="U130" s="185"/>
      <c r="V130" s="185"/>
      <c r="W130" s="185"/>
      <c r="X130" s="185"/>
      <c r="Y130" s="185"/>
      <c r="Z130" s="185"/>
      <c r="AA130" s="185"/>
      <c r="AB130" s="185"/>
      <c r="AC130" s="185"/>
      <c r="AD130" s="185"/>
      <c r="AE130" s="185"/>
      <c r="AF130" s="185"/>
      <c r="AG130" s="185"/>
      <c r="AH130" s="186"/>
      <c r="AI130" s="217" t="s">
        <v>335</v>
      </c>
      <c r="AJ130" s="190">
        <v>0.25</v>
      </c>
      <c r="AK130" s="190">
        <v>1.87</v>
      </c>
      <c r="AL130" s="190">
        <v>0.25</v>
      </c>
      <c r="AM130" s="190">
        <v>1</v>
      </c>
      <c r="AN130" s="216">
        <f t="shared" ref="AN130:AN138" si="1">AJ130*AM130*AK130*AL130</f>
        <v>0.11687500000000001</v>
      </c>
    </row>
    <row r="131" spans="1:40" ht="15.6" x14ac:dyDescent="0.3">
      <c r="A131" s="184"/>
      <c r="B131" s="185"/>
      <c r="C131" s="185"/>
      <c r="D131" s="185"/>
      <c r="E131" s="185"/>
      <c r="F131" s="185"/>
      <c r="G131" s="185"/>
      <c r="H131" s="185"/>
      <c r="I131" s="185"/>
      <c r="J131" s="185"/>
      <c r="K131" s="185"/>
      <c r="L131" s="185"/>
      <c r="M131" s="185"/>
      <c r="N131" s="185"/>
      <c r="O131" s="185"/>
      <c r="P131" s="185"/>
      <c r="Q131" s="185"/>
      <c r="R131" s="185"/>
      <c r="S131" s="185"/>
      <c r="T131" s="185"/>
      <c r="U131" s="185"/>
      <c r="V131" s="185"/>
      <c r="W131" s="185"/>
      <c r="X131" s="185"/>
      <c r="Y131" s="185"/>
      <c r="Z131" s="185"/>
      <c r="AA131" s="185"/>
      <c r="AB131" s="185"/>
      <c r="AC131" s="185"/>
      <c r="AD131" s="185"/>
      <c r="AE131" s="185"/>
      <c r="AF131" s="185"/>
      <c r="AG131" s="185"/>
      <c r="AH131" s="186"/>
      <c r="AI131" s="217" t="s">
        <v>336</v>
      </c>
      <c r="AJ131" s="190">
        <v>0.25</v>
      </c>
      <c r="AK131" s="190">
        <v>4.5199999999999996</v>
      </c>
      <c r="AL131" s="190">
        <v>0.25</v>
      </c>
      <c r="AM131" s="190">
        <v>1</v>
      </c>
      <c r="AN131" s="216">
        <f t="shared" si="1"/>
        <v>0.28249999999999997</v>
      </c>
    </row>
    <row r="132" spans="1:40" ht="15.6" x14ac:dyDescent="0.3">
      <c r="A132" s="184"/>
      <c r="B132" s="185"/>
      <c r="C132" s="185"/>
      <c r="D132" s="185"/>
      <c r="E132" s="185"/>
      <c r="F132" s="185"/>
      <c r="G132" s="185"/>
      <c r="H132" s="185"/>
      <c r="I132" s="185"/>
      <c r="J132" s="185"/>
      <c r="K132" s="185"/>
      <c r="L132" s="185"/>
      <c r="M132" s="185"/>
      <c r="N132" s="185"/>
      <c r="O132" s="185"/>
      <c r="P132" s="185"/>
      <c r="Q132" s="185"/>
      <c r="R132" s="185"/>
      <c r="S132" s="185"/>
      <c r="T132" s="185"/>
      <c r="U132" s="185"/>
      <c r="V132" s="185"/>
      <c r="W132" s="185"/>
      <c r="X132" s="185"/>
      <c r="Y132" s="185"/>
      <c r="Z132" s="185"/>
      <c r="AA132" s="185"/>
      <c r="AB132" s="185"/>
      <c r="AC132" s="185"/>
      <c r="AD132" s="185"/>
      <c r="AE132" s="185"/>
      <c r="AF132" s="185"/>
      <c r="AG132" s="185"/>
      <c r="AH132" s="186"/>
      <c r="AI132" s="217" t="s">
        <v>337</v>
      </c>
      <c r="AJ132" s="190">
        <v>0.25</v>
      </c>
      <c r="AK132" s="190">
        <v>3.4</v>
      </c>
      <c r="AL132" s="190">
        <v>0.25</v>
      </c>
      <c r="AM132" s="190">
        <v>1</v>
      </c>
      <c r="AN132" s="216">
        <f t="shared" si="1"/>
        <v>0.21249999999999999</v>
      </c>
    </row>
    <row r="133" spans="1:40" ht="15.6" x14ac:dyDescent="0.3">
      <c r="A133" s="184"/>
      <c r="B133" s="185"/>
      <c r="C133" s="185"/>
      <c r="D133" s="185"/>
      <c r="E133" s="185"/>
      <c r="F133" s="185"/>
      <c r="G133" s="185"/>
      <c r="H133" s="185"/>
      <c r="I133" s="185"/>
      <c r="J133" s="185"/>
      <c r="K133" s="185"/>
      <c r="L133" s="185"/>
      <c r="M133" s="185"/>
      <c r="N133" s="185"/>
      <c r="O133" s="185"/>
      <c r="P133" s="185"/>
      <c r="Q133" s="185"/>
      <c r="R133" s="185"/>
      <c r="S133" s="185"/>
      <c r="T133" s="185"/>
      <c r="U133" s="185"/>
      <c r="V133" s="185"/>
      <c r="W133" s="185"/>
      <c r="X133" s="185"/>
      <c r="Y133" s="185"/>
      <c r="Z133" s="185"/>
      <c r="AA133" s="185"/>
      <c r="AB133" s="185"/>
      <c r="AC133" s="185"/>
      <c r="AD133" s="185"/>
      <c r="AE133" s="185"/>
      <c r="AF133" s="185"/>
      <c r="AG133" s="185"/>
      <c r="AH133" s="186"/>
      <c r="AI133" s="217" t="s">
        <v>338</v>
      </c>
      <c r="AJ133" s="190">
        <v>0.3</v>
      </c>
      <c r="AK133" s="190">
        <v>1.47</v>
      </c>
      <c r="AL133" s="190">
        <v>0.35</v>
      </c>
      <c r="AM133" s="190">
        <v>1</v>
      </c>
      <c r="AN133" s="216">
        <f t="shared" si="1"/>
        <v>0.15434999999999999</v>
      </c>
    </row>
    <row r="134" spans="1:40" ht="15.6" x14ac:dyDescent="0.3">
      <c r="A134" s="184"/>
      <c r="B134" s="185"/>
      <c r="C134" s="185"/>
      <c r="D134" s="185"/>
      <c r="E134" s="185"/>
      <c r="F134" s="185"/>
      <c r="G134" s="185"/>
      <c r="H134" s="185"/>
      <c r="I134" s="185"/>
      <c r="J134" s="185"/>
      <c r="K134" s="185"/>
      <c r="L134" s="185"/>
      <c r="M134" s="185"/>
      <c r="N134" s="185"/>
      <c r="O134" s="185"/>
      <c r="P134" s="185"/>
      <c r="Q134" s="185"/>
      <c r="R134" s="185"/>
      <c r="S134" s="185"/>
      <c r="T134" s="185"/>
      <c r="U134" s="185"/>
      <c r="V134" s="185"/>
      <c r="W134" s="185"/>
      <c r="X134" s="185"/>
      <c r="Y134" s="185"/>
      <c r="Z134" s="185"/>
      <c r="AA134" s="185"/>
      <c r="AB134" s="185"/>
      <c r="AC134" s="185"/>
      <c r="AD134" s="185"/>
      <c r="AE134" s="185"/>
      <c r="AF134" s="185"/>
      <c r="AG134" s="185"/>
      <c r="AH134" s="186"/>
      <c r="AI134" s="217" t="s">
        <v>339</v>
      </c>
      <c r="AJ134" s="190">
        <v>0.25</v>
      </c>
      <c r="AK134" s="190">
        <v>1.36</v>
      </c>
      <c r="AL134" s="190">
        <v>0.3</v>
      </c>
      <c r="AM134" s="190">
        <v>1</v>
      </c>
      <c r="AN134" s="216">
        <f t="shared" si="1"/>
        <v>0.10200000000000001</v>
      </c>
    </row>
    <row r="135" spans="1:40" ht="15.6" x14ac:dyDescent="0.3">
      <c r="A135" s="184"/>
      <c r="B135" s="185"/>
      <c r="C135" s="185"/>
      <c r="D135" s="185"/>
      <c r="E135" s="185"/>
      <c r="F135" s="185"/>
      <c r="G135" s="185"/>
      <c r="H135" s="185"/>
      <c r="I135" s="185"/>
      <c r="J135" s="185"/>
      <c r="K135" s="185"/>
      <c r="L135" s="185"/>
      <c r="M135" s="185"/>
      <c r="N135" s="185"/>
      <c r="O135" s="185"/>
      <c r="P135" s="185"/>
      <c r="Q135" s="185"/>
      <c r="R135" s="185"/>
      <c r="S135" s="185"/>
      <c r="T135" s="185"/>
      <c r="U135" s="185"/>
      <c r="V135" s="185"/>
      <c r="W135" s="185"/>
      <c r="X135" s="185"/>
      <c r="Y135" s="185"/>
      <c r="Z135" s="185"/>
      <c r="AA135" s="185"/>
      <c r="AB135" s="185"/>
      <c r="AC135" s="185"/>
      <c r="AD135" s="185"/>
      <c r="AE135" s="185"/>
      <c r="AF135" s="185"/>
      <c r="AG135" s="185"/>
      <c r="AH135" s="186"/>
      <c r="AI135" s="217" t="s">
        <v>340</v>
      </c>
      <c r="AJ135" s="190">
        <v>0.3</v>
      </c>
      <c r="AK135" s="190">
        <v>1.36</v>
      </c>
      <c r="AL135" s="190">
        <v>0.35</v>
      </c>
      <c r="AM135" s="190">
        <v>1</v>
      </c>
      <c r="AN135" s="216">
        <f t="shared" si="1"/>
        <v>0.14280000000000001</v>
      </c>
    </row>
    <row r="136" spans="1:40" ht="15.6" x14ac:dyDescent="0.3">
      <c r="A136" s="184"/>
      <c r="B136" s="185"/>
      <c r="C136" s="185"/>
      <c r="D136" s="185"/>
      <c r="E136" s="185"/>
      <c r="F136" s="185"/>
      <c r="G136" s="185"/>
      <c r="H136" s="185"/>
      <c r="I136" s="185"/>
      <c r="J136" s="185"/>
      <c r="K136" s="185"/>
      <c r="L136" s="185"/>
      <c r="M136" s="185"/>
      <c r="N136" s="185"/>
      <c r="O136" s="185"/>
      <c r="P136" s="185"/>
      <c r="Q136" s="185"/>
      <c r="R136" s="185"/>
      <c r="S136" s="185"/>
      <c r="T136" s="185"/>
      <c r="U136" s="185"/>
      <c r="V136" s="185"/>
      <c r="W136" s="185"/>
      <c r="X136" s="185"/>
      <c r="Y136" s="185"/>
      <c r="Z136" s="185"/>
      <c r="AA136" s="185"/>
      <c r="AB136" s="185"/>
      <c r="AC136" s="185"/>
      <c r="AD136" s="185"/>
      <c r="AE136" s="185"/>
      <c r="AF136" s="185"/>
      <c r="AG136" s="185"/>
      <c r="AH136" s="186"/>
      <c r="AI136" s="217" t="s">
        <v>341</v>
      </c>
      <c r="AJ136" s="190">
        <v>0.4</v>
      </c>
      <c r="AK136" s="190">
        <v>4</v>
      </c>
      <c r="AL136" s="190">
        <v>0.5</v>
      </c>
      <c r="AM136" s="190">
        <v>1</v>
      </c>
      <c r="AN136" s="216">
        <f t="shared" si="1"/>
        <v>0.8</v>
      </c>
    </row>
    <row r="137" spans="1:40" ht="15.6" x14ac:dyDescent="0.3">
      <c r="A137" s="184"/>
      <c r="B137" s="185"/>
      <c r="C137" s="185"/>
      <c r="D137" s="185"/>
      <c r="E137" s="185"/>
      <c r="F137" s="185"/>
      <c r="G137" s="185"/>
      <c r="H137" s="185"/>
      <c r="I137" s="185"/>
      <c r="J137" s="185"/>
      <c r="K137" s="185"/>
      <c r="L137" s="185"/>
      <c r="M137" s="185"/>
      <c r="N137" s="185"/>
      <c r="O137" s="185"/>
      <c r="P137" s="185"/>
      <c r="Q137" s="185"/>
      <c r="R137" s="185"/>
      <c r="S137" s="185"/>
      <c r="T137" s="185"/>
      <c r="U137" s="185"/>
      <c r="V137" s="185"/>
      <c r="W137" s="185"/>
      <c r="X137" s="185"/>
      <c r="Y137" s="185"/>
      <c r="Z137" s="185"/>
      <c r="AA137" s="185"/>
      <c r="AB137" s="185"/>
      <c r="AC137" s="185"/>
      <c r="AD137" s="185"/>
      <c r="AE137" s="185"/>
      <c r="AF137" s="185"/>
      <c r="AG137" s="185"/>
      <c r="AH137" s="186"/>
      <c r="AI137" s="217" t="s">
        <v>341</v>
      </c>
      <c r="AJ137" s="190">
        <v>0.4</v>
      </c>
      <c r="AK137" s="190">
        <v>3.8</v>
      </c>
      <c r="AL137" s="190">
        <v>0.5</v>
      </c>
      <c r="AM137" s="190">
        <v>2</v>
      </c>
      <c r="AN137" s="216">
        <f t="shared" si="1"/>
        <v>1.52</v>
      </c>
    </row>
    <row r="138" spans="1:40" ht="15.6" x14ac:dyDescent="0.3">
      <c r="A138" s="184"/>
      <c r="B138" s="185"/>
      <c r="C138" s="185"/>
      <c r="D138" s="185"/>
      <c r="E138" s="185"/>
      <c r="F138" s="185"/>
      <c r="G138" s="185"/>
      <c r="H138" s="185"/>
      <c r="I138" s="185"/>
      <c r="J138" s="185"/>
      <c r="K138" s="185"/>
      <c r="L138" s="185"/>
      <c r="M138" s="185"/>
      <c r="N138" s="185"/>
      <c r="O138" s="185"/>
      <c r="P138" s="185"/>
      <c r="Q138" s="185"/>
      <c r="R138" s="185"/>
      <c r="S138" s="185"/>
      <c r="T138" s="185"/>
      <c r="U138" s="185"/>
      <c r="V138" s="185"/>
      <c r="W138" s="185"/>
      <c r="X138" s="185"/>
      <c r="Y138" s="185"/>
      <c r="Z138" s="185"/>
      <c r="AA138" s="185"/>
      <c r="AB138" s="185"/>
      <c r="AC138" s="185"/>
      <c r="AD138" s="185"/>
      <c r="AE138" s="185"/>
      <c r="AF138" s="185"/>
      <c r="AG138" s="185"/>
      <c r="AH138" s="186"/>
      <c r="AI138" s="217" t="s">
        <v>342</v>
      </c>
      <c r="AJ138" s="190">
        <v>0.4</v>
      </c>
      <c r="AK138" s="190">
        <v>2.8</v>
      </c>
      <c r="AL138" s="190">
        <v>0.4</v>
      </c>
      <c r="AM138" s="190">
        <v>2</v>
      </c>
      <c r="AN138" s="216">
        <f t="shared" si="1"/>
        <v>0.89599999999999991</v>
      </c>
    </row>
    <row r="139" spans="1:40" ht="15.6" x14ac:dyDescent="0.3">
      <c r="A139" s="184"/>
      <c r="B139" s="185"/>
      <c r="C139" s="185"/>
      <c r="D139" s="185"/>
      <c r="E139" s="185"/>
      <c r="F139" s="185"/>
      <c r="G139" s="185"/>
      <c r="H139" s="185"/>
      <c r="I139" s="185"/>
      <c r="J139" s="185"/>
      <c r="K139" s="185"/>
      <c r="L139" s="185"/>
      <c r="M139" s="185"/>
      <c r="N139" s="185"/>
      <c r="O139" s="185"/>
      <c r="P139" s="185"/>
      <c r="Q139" s="185"/>
      <c r="R139" s="185"/>
      <c r="S139" s="185"/>
      <c r="T139" s="185"/>
      <c r="U139" s="185"/>
      <c r="V139" s="185"/>
      <c r="W139" s="185"/>
      <c r="X139" s="185"/>
      <c r="Y139" s="185"/>
      <c r="Z139" s="185"/>
      <c r="AA139" s="185"/>
      <c r="AB139" s="185"/>
      <c r="AC139" s="185"/>
      <c r="AD139" s="185"/>
      <c r="AE139" s="185"/>
      <c r="AF139" s="185"/>
      <c r="AG139" s="185"/>
      <c r="AH139" s="186"/>
      <c r="AI139" s="124"/>
      <c r="AJ139" s="34"/>
      <c r="AK139" s="34"/>
      <c r="AL139" s="82"/>
      <c r="AM139" s="34"/>
      <c r="AN139" s="84"/>
    </row>
    <row r="140" spans="1:40" ht="15" x14ac:dyDescent="0.3">
      <c r="A140" s="184"/>
      <c r="B140" s="185"/>
      <c r="C140" s="185"/>
      <c r="D140" s="185"/>
      <c r="E140" s="185"/>
      <c r="F140" s="185"/>
      <c r="G140" s="185"/>
      <c r="H140" s="185"/>
      <c r="I140" s="185"/>
      <c r="J140" s="185"/>
      <c r="K140" s="185"/>
      <c r="L140" s="185"/>
      <c r="M140" s="185"/>
      <c r="N140" s="185"/>
      <c r="O140" s="185"/>
      <c r="P140" s="185"/>
      <c r="Q140" s="185"/>
      <c r="R140" s="185"/>
      <c r="S140" s="185"/>
      <c r="T140" s="185"/>
      <c r="U140" s="185"/>
      <c r="V140" s="185"/>
      <c r="W140" s="185"/>
      <c r="X140" s="185"/>
      <c r="Y140" s="185"/>
      <c r="Z140" s="185"/>
      <c r="AA140" s="185"/>
      <c r="AB140" s="185"/>
      <c r="AC140" s="185"/>
      <c r="AD140" s="185"/>
      <c r="AE140" s="185"/>
      <c r="AF140" s="185"/>
      <c r="AG140" s="185"/>
      <c r="AH140" s="186"/>
      <c r="AI140" s="51"/>
      <c r="AJ140" s="34"/>
      <c r="AK140" s="34"/>
      <c r="AL140" s="34"/>
      <c r="AM140" s="34"/>
      <c r="AN140" s="84"/>
    </row>
    <row r="141" spans="1:40" ht="15.6" x14ac:dyDescent="0.3">
      <c r="A141" s="184"/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85"/>
      <c r="O141" s="185"/>
      <c r="P141" s="185"/>
      <c r="Q141" s="185"/>
      <c r="R141" s="185"/>
      <c r="S141" s="185"/>
      <c r="T141" s="185"/>
      <c r="U141" s="185"/>
      <c r="V141" s="185"/>
      <c r="W141" s="185"/>
      <c r="X141" s="185"/>
      <c r="Y141" s="185"/>
      <c r="Z141" s="185"/>
      <c r="AA141" s="185"/>
      <c r="AB141" s="185"/>
      <c r="AC141" s="185"/>
      <c r="AD141" s="185"/>
      <c r="AE141" s="185"/>
      <c r="AF141" s="185"/>
      <c r="AG141" s="185"/>
      <c r="AH141" s="186"/>
      <c r="AI141" s="124"/>
      <c r="AJ141" s="34"/>
      <c r="AK141" s="34"/>
      <c r="AL141" s="34"/>
      <c r="AM141" s="34"/>
      <c r="AN141" s="84"/>
    </row>
    <row r="142" spans="1:40" ht="15" x14ac:dyDescent="0.3">
      <c r="A142" s="184"/>
      <c r="B142" s="185"/>
      <c r="C142" s="185"/>
      <c r="D142" s="185"/>
      <c r="E142" s="185"/>
      <c r="F142" s="185"/>
      <c r="G142" s="185"/>
      <c r="H142" s="185"/>
      <c r="I142" s="185"/>
      <c r="J142" s="185"/>
      <c r="K142" s="185"/>
      <c r="L142" s="185"/>
      <c r="M142" s="185"/>
      <c r="N142" s="185"/>
      <c r="O142" s="185"/>
      <c r="P142" s="185"/>
      <c r="Q142" s="185"/>
      <c r="R142" s="185"/>
      <c r="S142" s="185"/>
      <c r="T142" s="185"/>
      <c r="U142" s="185"/>
      <c r="V142" s="185"/>
      <c r="W142" s="185"/>
      <c r="X142" s="185"/>
      <c r="Y142" s="185"/>
      <c r="Z142" s="185"/>
      <c r="AA142" s="185"/>
      <c r="AB142" s="185"/>
      <c r="AC142" s="185"/>
      <c r="AD142" s="185"/>
      <c r="AE142" s="185"/>
      <c r="AF142" s="185"/>
      <c r="AG142" s="185"/>
      <c r="AH142" s="186"/>
      <c r="AI142" s="51"/>
      <c r="AJ142" s="34"/>
      <c r="AK142" s="34"/>
      <c r="AL142" s="34"/>
      <c r="AM142" s="34"/>
      <c r="AN142" s="84"/>
    </row>
    <row r="143" spans="1:40" ht="15" x14ac:dyDescent="0.3">
      <c r="A143" s="184"/>
      <c r="B143" s="185"/>
      <c r="C143" s="185"/>
      <c r="D143" s="185"/>
      <c r="E143" s="185"/>
      <c r="F143" s="185"/>
      <c r="G143" s="185"/>
      <c r="H143" s="185"/>
      <c r="I143" s="185"/>
      <c r="J143" s="185"/>
      <c r="K143" s="185"/>
      <c r="L143" s="185"/>
      <c r="M143" s="185"/>
      <c r="N143" s="185"/>
      <c r="O143" s="185"/>
      <c r="P143" s="185"/>
      <c r="Q143" s="185"/>
      <c r="R143" s="185"/>
      <c r="S143" s="185"/>
      <c r="T143" s="185"/>
      <c r="U143" s="185"/>
      <c r="V143" s="185"/>
      <c r="W143" s="185"/>
      <c r="X143" s="185"/>
      <c r="Y143" s="185"/>
      <c r="Z143" s="185"/>
      <c r="AA143" s="185"/>
      <c r="AB143" s="185"/>
      <c r="AC143" s="185"/>
      <c r="AD143" s="185"/>
      <c r="AE143" s="185"/>
      <c r="AF143" s="185"/>
      <c r="AG143" s="185"/>
      <c r="AH143" s="186"/>
      <c r="AI143" s="51"/>
      <c r="AJ143" s="34"/>
      <c r="AK143" s="34"/>
      <c r="AL143" s="34"/>
      <c r="AM143" s="34"/>
      <c r="AN143" s="49"/>
    </row>
    <row r="144" spans="1:40" ht="15" x14ac:dyDescent="0.3">
      <c r="A144" s="184"/>
      <c r="B144" s="185"/>
      <c r="C144" s="185"/>
      <c r="D144" s="185"/>
      <c r="E144" s="185"/>
      <c r="F144" s="185"/>
      <c r="G144" s="185"/>
      <c r="H144" s="185"/>
      <c r="I144" s="185"/>
      <c r="J144" s="185"/>
      <c r="K144" s="185"/>
      <c r="L144" s="185"/>
      <c r="M144" s="185"/>
      <c r="N144" s="185"/>
      <c r="O144" s="185"/>
      <c r="P144" s="185"/>
      <c r="Q144" s="185"/>
      <c r="R144" s="185"/>
      <c r="S144" s="185"/>
      <c r="T144" s="185"/>
      <c r="U144" s="185"/>
      <c r="V144" s="185"/>
      <c r="W144" s="185"/>
      <c r="X144" s="185"/>
      <c r="Y144" s="185"/>
      <c r="Z144" s="185"/>
      <c r="AA144" s="185"/>
      <c r="AB144" s="185"/>
      <c r="AC144" s="185"/>
      <c r="AD144" s="185"/>
      <c r="AE144" s="185"/>
      <c r="AF144" s="185"/>
      <c r="AG144" s="185"/>
      <c r="AH144" s="186"/>
      <c r="AI144" s="51"/>
      <c r="AJ144" s="34"/>
      <c r="AK144" s="34"/>
      <c r="AL144" s="34"/>
      <c r="AM144" s="34"/>
      <c r="AN144" s="49"/>
    </row>
    <row r="145" spans="1:40" ht="16.2" thickBot="1" x14ac:dyDescent="0.35">
      <c r="A145" s="78"/>
      <c r="B145" s="79"/>
      <c r="C145" s="79"/>
      <c r="D145" s="79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/>
      <c r="AD145" s="79"/>
      <c r="AE145" s="79"/>
      <c r="AF145" s="79"/>
      <c r="AG145" s="79"/>
      <c r="AH145" s="80"/>
      <c r="AI145" s="249"/>
      <c r="AJ145" s="250"/>
      <c r="AK145" s="250"/>
      <c r="AL145" s="250"/>
      <c r="AM145" s="250"/>
      <c r="AN145" s="52">
        <f>SUM(AN128:AN144)</f>
        <v>4.3507749999999996</v>
      </c>
    </row>
    <row r="146" spans="1:40" ht="15.6" thickBot="1" x14ac:dyDescent="0.35">
      <c r="A146" s="251"/>
      <c r="B146" s="252"/>
      <c r="C146" s="252"/>
      <c r="D146" s="252"/>
      <c r="E146" s="252"/>
      <c r="F146" s="252"/>
      <c r="G146" s="252"/>
      <c r="H146" s="252"/>
      <c r="I146" s="252"/>
      <c r="J146" s="252"/>
      <c r="K146" s="252"/>
      <c r="L146" s="252"/>
      <c r="M146" s="252"/>
      <c r="N146" s="252"/>
      <c r="O146" s="252"/>
      <c r="P146" s="252"/>
      <c r="Q146" s="252"/>
      <c r="R146" s="252"/>
      <c r="S146" s="252"/>
      <c r="T146" s="252"/>
      <c r="U146" s="252"/>
      <c r="V146" s="252"/>
      <c r="W146" s="252"/>
      <c r="X146" s="252"/>
      <c r="Y146" s="252"/>
      <c r="Z146" s="252"/>
      <c r="AA146" s="252"/>
      <c r="AB146" s="252"/>
      <c r="AC146" s="252"/>
      <c r="AD146" s="252"/>
      <c r="AE146" s="252"/>
      <c r="AF146" s="252"/>
      <c r="AG146" s="252"/>
      <c r="AH146" s="253"/>
      <c r="AI146" s="254" t="s">
        <v>27</v>
      </c>
      <c r="AJ146" s="255"/>
      <c r="AK146" s="255"/>
      <c r="AL146" s="255"/>
      <c r="AM146" s="255"/>
      <c r="AN146" s="52"/>
    </row>
    <row r="147" spans="1:40" ht="18" thickBot="1" x14ac:dyDescent="0.35">
      <c r="A147" s="54"/>
      <c r="B147" s="256"/>
      <c r="C147" s="256"/>
      <c r="D147" s="256"/>
      <c r="E147" s="256"/>
      <c r="F147" s="256"/>
      <c r="G147" s="256"/>
      <c r="H147" s="256"/>
      <c r="I147" s="256"/>
      <c r="J147" s="256"/>
      <c r="K147" s="256"/>
      <c r="L147" s="256"/>
      <c r="M147" s="256"/>
      <c r="N147" s="256"/>
      <c r="O147" s="256"/>
      <c r="P147" s="256"/>
      <c r="Q147" s="256"/>
      <c r="R147" s="58"/>
      <c r="S147" s="57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6"/>
      <c r="AI147" s="258" t="s">
        <v>28</v>
      </c>
      <c r="AJ147" s="259"/>
      <c r="AK147" s="259"/>
      <c r="AL147" s="259"/>
      <c r="AM147" s="259"/>
      <c r="AN147" s="53">
        <f>AN145</f>
        <v>4.3507749999999996</v>
      </c>
    </row>
    <row r="148" spans="1:40" ht="13.8" thickBot="1" x14ac:dyDescent="0.35">
      <c r="A148" s="13"/>
      <c r="B148" s="257"/>
      <c r="C148" s="257"/>
      <c r="D148" s="257"/>
      <c r="E148" s="257"/>
      <c r="F148" s="257"/>
      <c r="G148" s="257"/>
      <c r="H148" s="257"/>
      <c r="I148" s="257"/>
      <c r="J148" s="257"/>
      <c r="K148" s="257"/>
      <c r="L148" s="257"/>
      <c r="M148" s="257"/>
      <c r="N148" s="257"/>
      <c r="O148" s="257"/>
      <c r="P148" s="257"/>
      <c r="Q148" s="257"/>
      <c r="R148" s="59"/>
      <c r="T148" s="7" t="s">
        <v>30</v>
      </c>
      <c r="U148" s="8"/>
      <c r="AH148" s="24"/>
      <c r="AI148" s="21" t="s">
        <v>136</v>
      </c>
      <c r="AJ148" s="47"/>
      <c r="AK148" s="22"/>
      <c r="AL148" s="22"/>
      <c r="AM148" s="22"/>
      <c r="AN148" s="10"/>
    </row>
    <row r="149" spans="1:40" ht="13.8" thickBot="1" x14ac:dyDescent="0.35">
      <c r="A149" s="23"/>
      <c r="B149" s="2" t="s">
        <v>31</v>
      </c>
      <c r="E149" s="260" t="s">
        <v>163</v>
      </c>
      <c r="F149" s="260"/>
      <c r="G149" s="260"/>
      <c r="H149" s="260"/>
      <c r="I149" s="260"/>
      <c r="J149" s="260"/>
      <c r="K149" s="260"/>
      <c r="L149" s="260"/>
      <c r="M149" s="260"/>
      <c r="N149" s="260"/>
      <c r="O149" s="260"/>
      <c r="P149" s="260"/>
      <c r="Q149" s="260"/>
      <c r="T149" s="2" t="s">
        <v>31</v>
      </c>
      <c r="W149" s="261"/>
      <c r="X149" s="261"/>
      <c r="Y149" s="261"/>
      <c r="Z149" s="261"/>
      <c r="AA149" s="261"/>
      <c r="AB149" s="261"/>
      <c r="AC149" s="261"/>
      <c r="AD149" s="261"/>
      <c r="AE149" s="261"/>
      <c r="AF149" s="261"/>
      <c r="AG149" s="261"/>
      <c r="AH149" s="24"/>
      <c r="AI149" s="2" t="s">
        <v>31</v>
      </c>
      <c r="AJ149" s="245"/>
      <c r="AK149" s="245"/>
      <c r="AL149" s="245"/>
      <c r="AM149" s="245"/>
      <c r="AN149" s="10"/>
    </row>
    <row r="150" spans="1:40" ht="13.8" thickBot="1" x14ac:dyDescent="0.35">
      <c r="A150" s="23"/>
      <c r="B150" s="11" t="s">
        <v>32</v>
      </c>
      <c r="F150" s="244" t="s">
        <v>164</v>
      </c>
      <c r="G150" s="244"/>
      <c r="H150" s="244"/>
      <c r="I150" s="244"/>
      <c r="J150" s="244"/>
      <c r="K150" s="244"/>
      <c r="L150" s="244"/>
      <c r="M150" s="244"/>
      <c r="N150" s="244"/>
      <c r="O150" s="244"/>
      <c r="P150" s="244"/>
      <c r="Q150" s="244"/>
      <c r="T150" s="11" t="s">
        <v>32</v>
      </c>
      <c r="X150" s="245"/>
      <c r="Y150" s="245"/>
      <c r="Z150" s="245"/>
      <c r="AA150" s="245"/>
      <c r="AB150" s="245"/>
      <c r="AC150" s="245"/>
      <c r="AD150" s="245"/>
      <c r="AE150" s="245"/>
      <c r="AF150" s="245"/>
      <c r="AG150" s="245"/>
      <c r="AH150" s="24"/>
      <c r="AI150" s="11" t="s">
        <v>32</v>
      </c>
      <c r="AJ150" s="245"/>
      <c r="AK150" s="245"/>
      <c r="AL150" s="245"/>
      <c r="AM150" s="245"/>
      <c r="AN150" s="10"/>
    </row>
    <row r="151" spans="1:40" ht="13.8" thickBot="1" x14ac:dyDescent="0.35">
      <c r="A151" s="25" t="s">
        <v>33</v>
      </c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26"/>
      <c r="AI151" s="15"/>
      <c r="AJ151" s="14"/>
      <c r="AK151" s="15"/>
      <c r="AL151" s="15"/>
      <c r="AM151" s="15"/>
      <c r="AN151" s="16"/>
    </row>
    <row r="152" spans="1:40" ht="13.8" thickBot="1" x14ac:dyDescent="0.35"/>
    <row r="153" spans="1:40" ht="13.2" customHeight="1" x14ac:dyDescent="0.3">
      <c r="A153" s="300"/>
      <c r="B153" s="301"/>
      <c r="C153" s="301"/>
      <c r="D153" s="301"/>
      <c r="E153" s="301"/>
      <c r="F153" s="301"/>
      <c r="G153" s="301"/>
      <c r="H153" s="302"/>
      <c r="I153" s="306" t="s">
        <v>4</v>
      </c>
      <c r="J153" s="325"/>
      <c r="K153" s="325"/>
      <c r="L153" s="325"/>
      <c r="M153" s="325"/>
      <c r="N153" s="325"/>
      <c r="O153" s="325"/>
      <c r="P153" s="325"/>
      <c r="Q153" s="325"/>
      <c r="R153" s="325"/>
      <c r="S153" s="325"/>
      <c r="T153" s="325"/>
      <c r="U153" s="325"/>
      <c r="V153" s="325"/>
      <c r="W153" s="325"/>
      <c r="X153" s="325"/>
      <c r="Y153" s="325"/>
      <c r="Z153" s="325"/>
      <c r="AA153" s="325"/>
      <c r="AB153" s="325"/>
      <c r="AC153" s="325"/>
      <c r="AD153" s="325"/>
      <c r="AE153" s="325"/>
      <c r="AF153" s="325"/>
      <c r="AG153" s="325"/>
      <c r="AH153" s="325"/>
      <c r="AI153" s="325"/>
      <c r="AJ153" s="325"/>
      <c r="AK153" s="326"/>
      <c r="AL153" s="312"/>
      <c r="AM153" s="313"/>
      <c r="AN153" s="314"/>
    </row>
    <row r="154" spans="1:40" ht="88.2" customHeight="1" thickBot="1" x14ac:dyDescent="0.35">
      <c r="A154" s="303"/>
      <c r="B154" s="304"/>
      <c r="C154" s="304"/>
      <c r="D154" s="304"/>
      <c r="E154" s="304"/>
      <c r="F154" s="304"/>
      <c r="G154" s="304"/>
      <c r="H154" s="305"/>
      <c r="I154" s="327"/>
      <c r="J154" s="328"/>
      <c r="K154" s="328"/>
      <c r="L154" s="328"/>
      <c r="M154" s="328"/>
      <c r="N154" s="328"/>
      <c r="O154" s="328"/>
      <c r="P154" s="328"/>
      <c r="Q154" s="328"/>
      <c r="R154" s="328"/>
      <c r="S154" s="328"/>
      <c r="T154" s="328"/>
      <c r="U154" s="328"/>
      <c r="V154" s="328"/>
      <c r="W154" s="328"/>
      <c r="X154" s="328"/>
      <c r="Y154" s="328"/>
      <c r="Z154" s="328"/>
      <c r="AA154" s="328"/>
      <c r="AB154" s="328"/>
      <c r="AC154" s="328"/>
      <c r="AD154" s="328"/>
      <c r="AE154" s="328"/>
      <c r="AF154" s="328"/>
      <c r="AG154" s="328"/>
      <c r="AH154" s="328"/>
      <c r="AI154" s="328"/>
      <c r="AJ154" s="328"/>
      <c r="AK154" s="329"/>
      <c r="AL154" s="315"/>
      <c r="AM154" s="316"/>
      <c r="AN154" s="317"/>
    </row>
    <row r="155" spans="1:40" ht="21.6" thickBot="1" x14ac:dyDescent="0.35">
      <c r="A155" s="13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18"/>
      <c r="AN155" s="319"/>
    </row>
    <row r="156" spans="1:40" ht="21" thickBot="1" x14ac:dyDescent="0.35">
      <c r="A156" s="262" t="s">
        <v>5</v>
      </c>
      <c r="B156" s="263"/>
      <c r="C156" s="263"/>
      <c r="D156" s="263"/>
      <c r="E156" s="263"/>
      <c r="F156" s="263" t="s">
        <v>6</v>
      </c>
      <c r="G156" s="263"/>
      <c r="H156" s="264">
        <v>29</v>
      </c>
      <c r="I156" s="264"/>
      <c r="J156" s="263" t="s">
        <v>7</v>
      </c>
      <c r="K156" s="263"/>
      <c r="L156" s="264">
        <v>5</v>
      </c>
      <c r="M156" s="264"/>
      <c r="N156" s="263" t="s">
        <v>8</v>
      </c>
      <c r="O156" s="263"/>
      <c r="P156" s="264">
        <v>25</v>
      </c>
      <c r="Q156" s="320"/>
      <c r="R156" s="3"/>
      <c r="S156" s="3"/>
      <c r="T156" s="3"/>
      <c r="U156" s="262" t="s">
        <v>9</v>
      </c>
      <c r="V156" s="263"/>
      <c r="W156" s="263"/>
      <c r="X156" s="263"/>
      <c r="Y156" s="263"/>
      <c r="Z156" s="321"/>
      <c r="AA156" s="321"/>
      <c r="AB156" s="321"/>
      <c r="AC156" s="321"/>
      <c r="AD156" s="322"/>
      <c r="AE156" s="3"/>
      <c r="AF156" s="3"/>
      <c r="AG156" s="262" t="s">
        <v>10</v>
      </c>
      <c r="AH156" s="263"/>
      <c r="AI156" s="263"/>
      <c r="AJ156" s="323"/>
      <c r="AK156" s="323"/>
      <c r="AL156" s="323"/>
      <c r="AM156" s="323"/>
      <c r="AN156" s="324"/>
    </row>
    <row r="157" spans="1:40" ht="20.399999999999999" x14ac:dyDescent="0.3">
      <c r="A157" s="132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275"/>
      <c r="AN157" s="276"/>
    </row>
    <row r="158" spans="1:40" ht="21" thickBot="1" x14ac:dyDescent="0.35">
      <c r="A158" s="132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88"/>
      <c r="AN158" s="133"/>
    </row>
    <row r="159" spans="1:40" ht="13.8" customHeight="1" x14ac:dyDescent="0.3">
      <c r="A159" s="277" t="s">
        <v>11</v>
      </c>
      <c r="B159" s="278"/>
      <c r="C159" s="278"/>
      <c r="D159" s="278"/>
      <c r="E159" s="278"/>
      <c r="F159" s="278"/>
      <c r="G159" s="278"/>
      <c r="H159" s="278"/>
      <c r="I159" s="279" t="s">
        <v>399</v>
      </c>
      <c r="J159" s="280"/>
      <c r="K159" s="280"/>
      <c r="L159" s="280"/>
      <c r="M159" s="280"/>
      <c r="N159" s="280"/>
      <c r="O159" s="280"/>
      <c r="P159" s="280"/>
      <c r="Q159" s="280"/>
      <c r="R159" s="280"/>
      <c r="S159" s="280"/>
      <c r="T159" s="280"/>
      <c r="U159" s="280"/>
      <c r="V159" s="280"/>
      <c r="W159" s="280"/>
      <c r="X159" s="280"/>
      <c r="Y159" s="280"/>
      <c r="Z159" s="280"/>
      <c r="AA159" s="280"/>
      <c r="AB159" s="280"/>
      <c r="AC159" s="280"/>
      <c r="AD159" s="280"/>
      <c r="AE159" s="280"/>
      <c r="AF159" s="280"/>
      <c r="AG159" s="280"/>
      <c r="AH159" s="280"/>
      <c r="AI159" s="280"/>
      <c r="AJ159" s="280"/>
      <c r="AK159" s="280"/>
      <c r="AL159" s="280"/>
      <c r="AM159" s="280"/>
      <c r="AN159" s="281"/>
    </row>
    <row r="160" spans="1:40" ht="20.399999999999999" x14ac:dyDescent="0.3">
      <c r="A160" s="282" t="s">
        <v>12</v>
      </c>
      <c r="B160" s="283"/>
      <c r="C160" s="283"/>
      <c r="D160" s="283"/>
      <c r="E160" s="283"/>
      <c r="F160" s="283"/>
      <c r="G160" s="283"/>
      <c r="H160" s="283"/>
      <c r="I160" s="288"/>
      <c r="J160" s="289"/>
      <c r="K160" s="289"/>
      <c r="L160" s="289"/>
      <c r="M160" s="289"/>
      <c r="N160" s="289"/>
      <c r="O160" s="289"/>
      <c r="P160" s="289"/>
      <c r="Q160" s="289"/>
      <c r="R160" s="289"/>
      <c r="S160" s="289"/>
      <c r="T160" s="289"/>
      <c r="U160" s="289"/>
      <c r="V160" s="289"/>
      <c r="W160" s="289"/>
      <c r="X160" s="289"/>
      <c r="Y160" s="289"/>
      <c r="Z160" s="289"/>
      <c r="AA160" s="289"/>
      <c r="AB160" s="289"/>
      <c r="AC160" s="289"/>
      <c r="AD160" s="330"/>
      <c r="AE160" s="285" t="s">
        <v>13</v>
      </c>
      <c r="AF160" s="286"/>
      <c r="AG160" s="286"/>
      <c r="AH160" s="287"/>
      <c r="AI160" s="27"/>
      <c r="AJ160" s="285" t="s">
        <v>14</v>
      </c>
      <c r="AK160" s="287"/>
      <c r="AL160" s="288"/>
      <c r="AM160" s="289"/>
      <c r="AN160" s="290"/>
    </row>
    <row r="161" spans="1:40" ht="21" thickBot="1" x14ac:dyDescent="0.35">
      <c r="A161" s="291" t="s">
        <v>15</v>
      </c>
      <c r="B161" s="292"/>
      <c r="C161" s="292"/>
      <c r="D161" s="292"/>
      <c r="E161" s="292"/>
      <c r="F161" s="292"/>
      <c r="G161" s="292"/>
      <c r="H161" s="292"/>
      <c r="I161" s="297"/>
      <c r="J161" s="298"/>
      <c r="K161" s="298"/>
      <c r="L161" s="298"/>
      <c r="M161" s="298"/>
      <c r="N161" s="298"/>
      <c r="O161" s="298"/>
      <c r="P161" s="298"/>
      <c r="Q161" s="298"/>
      <c r="R161" s="298"/>
      <c r="S161" s="298"/>
      <c r="T161" s="298"/>
      <c r="U161" s="298"/>
      <c r="V161" s="298"/>
      <c r="W161" s="298"/>
      <c r="X161" s="298"/>
      <c r="Y161" s="298"/>
      <c r="Z161" s="298"/>
      <c r="AA161" s="298"/>
      <c r="AB161" s="298"/>
      <c r="AC161" s="298"/>
      <c r="AD161" s="331"/>
      <c r="AE161" s="294" t="s">
        <v>13</v>
      </c>
      <c r="AF161" s="295"/>
      <c r="AG161" s="295"/>
      <c r="AH161" s="296"/>
      <c r="AI161" s="63"/>
      <c r="AJ161" s="294" t="s">
        <v>14</v>
      </c>
      <c r="AK161" s="296"/>
      <c r="AL161" s="297"/>
      <c r="AM161" s="298"/>
      <c r="AN161" s="299"/>
    </row>
    <row r="162" spans="1:40" ht="16.2" thickBot="1" x14ac:dyDescent="0.35">
      <c r="A162" s="134"/>
      <c r="AH162" s="2"/>
      <c r="AI162" s="89"/>
      <c r="AJ162" s="89"/>
      <c r="AK162" s="89"/>
      <c r="AL162" s="89"/>
      <c r="AM162" s="11"/>
      <c r="AN162" s="135"/>
    </row>
    <row r="163" spans="1:40" ht="16.2" thickBot="1" x14ac:dyDescent="0.35">
      <c r="A163" s="262" t="s">
        <v>16</v>
      </c>
      <c r="B163" s="263"/>
      <c r="C163" s="263"/>
      <c r="D163" s="263"/>
      <c r="E163" s="263"/>
      <c r="F163" s="263"/>
      <c r="G163" s="263"/>
      <c r="H163" s="332">
        <v>3</v>
      </c>
      <c r="I163" s="333"/>
      <c r="J163" s="333"/>
      <c r="K163" s="333"/>
      <c r="L163" s="333"/>
      <c r="M163" s="333"/>
      <c r="N163" s="333"/>
      <c r="O163" s="333"/>
      <c r="P163" s="333"/>
      <c r="Q163" s="333"/>
      <c r="R163" s="333"/>
      <c r="S163" s="333"/>
      <c r="T163" s="334"/>
      <c r="U163" s="263" t="s">
        <v>346</v>
      </c>
      <c r="V163" s="263"/>
      <c r="W163" s="263"/>
      <c r="X163" s="263"/>
      <c r="Y163" s="263"/>
      <c r="Z163" s="263"/>
      <c r="AA163" s="263"/>
      <c r="AB163" s="263"/>
      <c r="AC163" s="263"/>
      <c r="AD163" s="263"/>
      <c r="AE163" s="265" t="s">
        <v>177</v>
      </c>
      <c r="AF163" s="265"/>
      <c r="AG163" s="265"/>
      <c r="AH163" s="265"/>
      <c r="AI163" s="265"/>
      <c r="AJ163" s="87" t="s">
        <v>17</v>
      </c>
      <c r="AK163" s="18" t="s">
        <v>1</v>
      </c>
      <c r="AL163" s="5" t="s">
        <v>151</v>
      </c>
      <c r="AM163" s="266"/>
      <c r="AN163" s="267"/>
    </row>
    <row r="164" spans="1:40" ht="13.8" x14ac:dyDescent="0.3">
      <c r="A164" s="66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8"/>
      <c r="S164" s="69"/>
      <c r="T164" s="69"/>
      <c r="U164" s="70"/>
      <c r="V164" s="70"/>
      <c r="W164" s="70"/>
      <c r="X164" s="70"/>
      <c r="Y164" s="70"/>
      <c r="Z164" s="70"/>
      <c r="AA164" s="70"/>
      <c r="AB164" s="70"/>
      <c r="AC164" s="70"/>
      <c r="AD164" s="70"/>
      <c r="AE164" s="68"/>
      <c r="AF164" s="68"/>
      <c r="AG164" s="68"/>
      <c r="AH164" s="71"/>
      <c r="AI164" s="268" t="s">
        <v>19</v>
      </c>
      <c r="AJ164" s="270" t="s">
        <v>20</v>
      </c>
      <c r="AK164" s="271"/>
      <c r="AL164" s="271"/>
      <c r="AM164" s="270" t="s">
        <v>21</v>
      </c>
      <c r="AN164" s="273" t="s">
        <v>22</v>
      </c>
    </row>
    <row r="165" spans="1:40" x14ac:dyDescent="0.3">
      <c r="A165" s="72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6"/>
      <c r="S165" s="37"/>
      <c r="T165" s="37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73"/>
      <c r="AI165" s="269"/>
      <c r="AJ165" s="86" t="s">
        <v>23</v>
      </c>
      <c r="AK165" s="86" t="s">
        <v>25</v>
      </c>
      <c r="AL165" s="86" t="s">
        <v>24</v>
      </c>
      <c r="AM165" s="272"/>
      <c r="AN165" s="274"/>
    </row>
    <row r="166" spans="1:40" ht="16.2" thickBot="1" x14ac:dyDescent="0.35">
      <c r="A166" s="72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6"/>
      <c r="S166" s="37"/>
      <c r="T166" s="37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73"/>
      <c r="AI166" s="124"/>
      <c r="AJ166" s="82"/>
      <c r="AK166" s="82"/>
      <c r="AL166" s="82"/>
      <c r="AM166" s="83"/>
      <c r="AN166" s="84"/>
    </row>
    <row r="167" spans="1:40" ht="15.6" x14ac:dyDescent="0.3">
      <c r="A167" s="72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6"/>
      <c r="S167" s="37"/>
      <c r="T167" s="37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73"/>
      <c r="AI167" s="237" t="s">
        <v>279</v>
      </c>
      <c r="AJ167" s="215">
        <v>5.2</v>
      </c>
      <c r="AK167" s="215">
        <v>0.9</v>
      </c>
      <c r="AL167" s="215">
        <v>0.5</v>
      </c>
      <c r="AM167" s="83">
        <v>1</v>
      </c>
      <c r="AN167" s="84">
        <f>AJ167*AK167*AL167</f>
        <v>2.3400000000000003</v>
      </c>
    </row>
    <row r="168" spans="1:40" ht="15.6" x14ac:dyDescent="0.3">
      <c r="A168" s="184"/>
      <c r="B168" s="185"/>
      <c r="C168" s="185"/>
      <c r="D168" s="185"/>
      <c r="E168" s="185"/>
      <c r="F168" s="185"/>
      <c r="G168" s="185"/>
      <c r="H168" s="185"/>
      <c r="I168" s="185"/>
      <c r="J168" s="185"/>
      <c r="K168" s="185"/>
      <c r="L168" s="185"/>
      <c r="M168" s="185"/>
      <c r="N168" s="185"/>
      <c r="O168" s="185"/>
      <c r="P168" s="185"/>
      <c r="Q168" s="185"/>
      <c r="R168" s="185"/>
      <c r="S168" s="185"/>
      <c r="T168" s="185"/>
      <c r="U168" s="185"/>
      <c r="V168" s="185"/>
      <c r="W168" s="185"/>
      <c r="X168" s="185"/>
      <c r="Y168" s="185"/>
      <c r="Z168" s="185"/>
      <c r="AA168" s="185"/>
      <c r="AB168" s="185"/>
      <c r="AC168" s="185"/>
      <c r="AD168" s="185"/>
      <c r="AE168" s="185"/>
      <c r="AF168" s="185"/>
      <c r="AG168" s="185"/>
      <c r="AH168" s="186"/>
      <c r="AI168" s="217" t="s">
        <v>289</v>
      </c>
      <c r="AJ168" s="190">
        <v>5.0999999999999996</v>
      </c>
      <c r="AK168" s="190">
        <v>0.85</v>
      </c>
      <c r="AL168" s="190">
        <v>0.5</v>
      </c>
      <c r="AM168" s="34">
        <v>1</v>
      </c>
      <c r="AN168" s="84">
        <f t="shared" ref="AN168:AN170" si="2">AJ168*AK168*AL168</f>
        <v>2.1675</v>
      </c>
    </row>
    <row r="169" spans="1:40" ht="15.6" x14ac:dyDescent="0.3">
      <c r="A169" s="184"/>
      <c r="B169" s="185"/>
      <c r="C169" s="185"/>
      <c r="D169" s="185"/>
      <c r="E169" s="185"/>
      <c r="F169" s="185"/>
      <c r="G169" s="185"/>
      <c r="H169" s="185"/>
      <c r="I169" s="185"/>
      <c r="J169" s="185"/>
      <c r="K169" s="185"/>
      <c r="L169" s="185"/>
      <c r="M169" s="185"/>
      <c r="N169" s="185"/>
      <c r="O169" s="185"/>
      <c r="P169" s="185"/>
      <c r="Q169" s="185"/>
      <c r="R169" s="185"/>
      <c r="S169" s="185"/>
      <c r="T169" s="185"/>
      <c r="U169" s="185"/>
      <c r="V169" s="185"/>
      <c r="W169" s="185"/>
      <c r="X169" s="185"/>
      <c r="Y169" s="185"/>
      <c r="Z169" s="185"/>
      <c r="AA169" s="185"/>
      <c r="AB169" s="185"/>
      <c r="AC169" s="185"/>
      <c r="AD169" s="185"/>
      <c r="AE169" s="185"/>
      <c r="AF169" s="185"/>
      <c r="AG169" s="185"/>
      <c r="AH169" s="186"/>
      <c r="AI169" s="217" t="s">
        <v>332</v>
      </c>
      <c r="AJ169" s="190">
        <v>1.25</v>
      </c>
      <c r="AK169" s="190">
        <v>1.25</v>
      </c>
      <c r="AL169" s="190">
        <v>0.4</v>
      </c>
      <c r="AM169" s="34">
        <v>1</v>
      </c>
      <c r="AN169" s="84">
        <f t="shared" si="2"/>
        <v>0.625</v>
      </c>
    </row>
    <row r="170" spans="1:40" ht="15.6" x14ac:dyDescent="0.3">
      <c r="A170" s="184"/>
      <c r="B170" s="185"/>
      <c r="C170" s="185"/>
      <c r="D170" s="185"/>
      <c r="E170" s="185"/>
      <c r="F170" s="185"/>
      <c r="G170" s="185"/>
      <c r="H170" s="185"/>
      <c r="I170" s="185"/>
      <c r="J170" s="185"/>
      <c r="K170" s="185"/>
      <c r="L170" s="185"/>
      <c r="M170" s="185"/>
      <c r="N170" s="185"/>
      <c r="O170" s="185"/>
      <c r="P170" s="185"/>
      <c r="Q170" s="185"/>
      <c r="R170" s="185"/>
      <c r="S170" s="185"/>
      <c r="T170" s="185"/>
      <c r="U170" s="185"/>
      <c r="V170" s="185"/>
      <c r="W170" s="185"/>
      <c r="X170" s="185"/>
      <c r="Y170" s="185"/>
      <c r="Z170" s="185"/>
      <c r="AA170" s="185"/>
      <c r="AB170" s="185"/>
      <c r="AC170" s="185"/>
      <c r="AD170" s="185"/>
      <c r="AE170" s="185"/>
      <c r="AF170" s="185"/>
      <c r="AG170" s="185"/>
      <c r="AH170" s="186"/>
      <c r="AI170" s="217" t="s">
        <v>333</v>
      </c>
      <c r="AJ170" s="190">
        <v>1.45</v>
      </c>
      <c r="AK170" s="190">
        <v>1.85</v>
      </c>
      <c r="AL170" s="190">
        <v>0.6</v>
      </c>
      <c r="AM170" s="34">
        <v>1</v>
      </c>
      <c r="AN170" s="84">
        <f t="shared" si="2"/>
        <v>1.6094999999999999</v>
      </c>
    </row>
    <row r="171" spans="1:40" ht="15.6" x14ac:dyDescent="0.3">
      <c r="A171" s="184"/>
      <c r="B171" s="185"/>
      <c r="C171" s="185"/>
      <c r="D171" s="185"/>
      <c r="E171" s="185"/>
      <c r="F171" s="185"/>
      <c r="G171" s="185"/>
      <c r="H171" s="185"/>
      <c r="I171" s="185"/>
      <c r="J171" s="185"/>
      <c r="K171" s="185"/>
      <c r="L171" s="185"/>
      <c r="M171" s="185"/>
      <c r="N171" s="185"/>
      <c r="O171" s="185"/>
      <c r="P171" s="185"/>
      <c r="Q171" s="185"/>
      <c r="R171" s="185"/>
      <c r="S171" s="185"/>
      <c r="T171" s="185"/>
      <c r="U171" s="185"/>
      <c r="V171" s="185"/>
      <c r="W171" s="185"/>
      <c r="X171" s="185"/>
      <c r="Y171" s="185"/>
      <c r="Z171" s="185"/>
      <c r="AA171" s="185"/>
      <c r="AB171" s="185"/>
      <c r="AC171" s="185"/>
      <c r="AD171" s="185"/>
      <c r="AE171" s="185"/>
      <c r="AF171" s="185"/>
      <c r="AG171" s="185"/>
      <c r="AH171" s="186"/>
      <c r="AI171" s="124"/>
      <c r="AJ171" s="34"/>
      <c r="AK171" s="34"/>
      <c r="AL171" s="82"/>
      <c r="AM171" s="34"/>
      <c r="AN171" s="84"/>
    </row>
    <row r="172" spans="1:40" ht="15" x14ac:dyDescent="0.3">
      <c r="A172" s="184"/>
      <c r="B172" s="185"/>
      <c r="C172" s="185"/>
      <c r="D172" s="185"/>
      <c r="E172" s="185"/>
      <c r="F172" s="185"/>
      <c r="G172" s="185"/>
      <c r="H172" s="185"/>
      <c r="I172" s="185"/>
      <c r="J172" s="185"/>
      <c r="K172" s="185"/>
      <c r="L172" s="185"/>
      <c r="M172" s="185"/>
      <c r="N172" s="185"/>
      <c r="O172" s="185"/>
      <c r="P172" s="185"/>
      <c r="Q172" s="185"/>
      <c r="R172" s="185"/>
      <c r="S172" s="185"/>
      <c r="T172" s="185"/>
      <c r="U172" s="185"/>
      <c r="V172" s="185"/>
      <c r="W172" s="185"/>
      <c r="X172" s="185"/>
      <c r="Y172" s="185"/>
      <c r="Z172" s="185"/>
      <c r="AA172" s="185"/>
      <c r="AB172" s="185"/>
      <c r="AC172" s="185"/>
      <c r="AD172" s="185"/>
      <c r="AE172" s="185"/>
      <c r="AF172" s="185"/>
      <c r="AG172" s="185"/>
      <c r="AH172" s="186"/>
      <c r="AI172" s="51"/>
      <c r="AJ172" s="34"/>
      <c r="AK172" s="34"/>
      <c r="AL172" s="34"/>
      <c r="AM172" s="34"/>
      <c r="AN172" s="84"/>
    </row>
    <row r="173" spans="1:40" ht="15.6" x14ac:dyDescent="0.3">
      <c r="A173" s="184"/>
      <c r="B173" s="185"/>
      <c r="C173" s="185"/>
      <c r="D173" s="185"/>
      <c r="E173" s="185"/>
      <c r="F173" s="185"/>
      <c r="G173" s="185"/>
      <c r="H173" s="185"/>
      <c r="I173" s="185"/>
      <c r="J173" s="185"/>
      <c r="K173" s="185"/>
      <c r="L173" s="185"/>
      <c r="M173" s="185"/>
      <c r="N173" s="185"/>
      <c r="O173" s="185"/>
      <c r="P173" s="185"/>
      <c r="Q173" s="185"/>
      <c r="R173" s="185"/>
      <c r="S173" s="185"/>
      <c r="T173" s="185"/>
      <c r="U173" s="185"/>
      <c r="V173" s="185"/>
      <c r="W173" s="185"/>
      <c r="X173" s="185"/>
      <c r="Y173" s="185"/>
      <c r="Z173" s="185"/>
      <c r="AA173" s="185"/>
      <c r="AB173" s="185"/>
      <c r="AC173" s="185"/>
      <c r="AD173" s="185"/>
      <c r="AE173" s="185"/>
      <c r="AF173" s="185"/>
      <c r="AG173" s="185"/>
      <c r="AH173" s="186"/>
      <c r="AI173" s="124"/>
      <c r="AJ173" s="34"/>
      <c r="AK173" s="34"/>
      <c r="AL173" s="82"/>
      <c r="AM173" s="34"/>
      <c r="AN173" s="84"/>
    </row>
    <row r="174" spans="1:40" ht="15" x14ac:dyDescent="0.3">
      <c r="A174" s="184"/>
      <c r="B174" s="185"/>
      <c r="C174" s="185"/>
      <c r="D174" s="185"/>
      <c r="E174" s="185"/>
      <c r="F174" s="185"/>
      <c r="G174" s="185"/>
      <c r="H174" s="185"/>
      <c r="I174" s="185"/>
      <c r="J174" s="185"/>
      <c r="K174" s="185"/>
      <c r="L174" s="185"/>
      <c r="M174" s="185"/>
      <c r="N174" s="185"/>
      <c r="O174" s="185"/>
      <c r="P174" s="185"/>
      <c r="Q174" s="185"/>
      <c r="R174" s="185"/>
      <c r="S174" s="185"/>
      <c r="T174" s="185"/>
      <c r="U174" s="185"/>
      <c r="V174" s="185"/>
      <c r="W174" s="185"/>
      <c r="X174" s="185"/>
      <c r="Y174" s="185"/>
      <c r="Z174" s="185"/>
      <c r="AA174" s="185"/>
      <c r="AB174" s="185"/>
      <c r="AC174" s="185"/>
      <c r="AD174" s="185"/>
      <c r="AE174" s="185"/>
      <c r="AF174" s="185"/>
      <c r="AG174" s="185"/>
      <c r="AH174" s="186"/>
      <c r="AI174" s="51"/>
      <c r="AJ174" s="34"/>
      <c r="AK174" s="34"/>
      <c r="AL174" s="34"/>
      <c r="AM174" s="34"/>
      <c r="AN174" s="84"/>
    </row>
    <row r="175" spans="1:40" ht="15.6" x14ac:dyDescent="0.3">
      <c r="A175" s="184"/>
      <c r="B175" s="185"/>
      <c r="C175" s="185"/>
      <c r="D175" s="185"/>
      <c r="E175" s="185"/>
      <c r="F175" s="185"/>
      <c r="G175" s="185"/>
      <c r="H175" s="185"/>
      <c r="I175" s="185"/>
      <c r="J175" s="185"/>
      <c r="K175" s="185"/>
      <c r="L175" s="185"/>
      <c r="M175" s="185"/>
      <c r="N175" s="185"/>
      <c r="O175" s="185"/>
      <c r="P175" s="185"/>
      <c r="Q175" s="185"/>
      <c r="R175" s="185"/>
      <c r="S175" s="185"/>
      <c r="T175" s="185"/>
      <c r="U175" s="185"/>
      <c r="V175" s="185"/>
      <c r="W175" s="185"/>
      <c r="X175" s="185"/>
      <c r="Y175" s="185"/>
      <c r="Z175" s="185"/>
      <c r="AA175" s="185"/>
      <c r="AB175" s="185"/>
      <c r="AC175" s="185"/>
      <c r="AD175" s="185"/>
      <c r="AE175" s="185"/>
      <c r="AF175" s="185"/>
      <c r="AG175" s="185"/>
      <c r="AH175" s="186"/>
      <c r="AI175" s="124"/>
      <c r="AJ175" s="34"/>
      <c r="AK175" s="34"/>
      <c r="AL175" s="82"/>
      <c r="AM175" s="34"/>
      <c r="AN175" s="84"/>
    </row>
    <row r="176" spans="1:40" ht="15" x14ac:dyDescent="0.3">
      <c r="A176" s="184"/>
      <c r="B176" s="185"/>
      <c r="C176" s="185"/>
      <c r="D176" s="185"/>
      <c r="E176" s="185"/>
      <c r="F176" s="185"/>
      <c r="G176" s="185"/>
      <c r="H176" s="185"/>
      <c r="I176" s="185"/>
      <c r="J176" s="185"/>
      <c r="K176" s="185"/>
      <c r="L176" s="185"/>
      <c r="M176" s="185"/>
      <c r="N176" s="185"/>
      <c r="O176" s="185"/>
      <c r="P176" s="185"/>
      <c r="Q176" s="185"/>
      <c r="R176" s="185"/>
      <c r="S176" s="185"/>
      <c r="T176" s="185"/>
      <c r="U176" s="185"/>
      <c r="V176" s="185"/>
      <c r="W176" s="185"/>
      <c r="X176" s="185"/>
      <c r="Y176" s="185"/>
      <c r="Z176" s="185"/>
      <c r="AA176" s="185"/>
      <c r="AB176" s="185"/>
      <c r="AC176" s="185"/>
      <c r="AD176" s="185"/>
      <c r="AE176" s="185"/>
      <c r="AF176" s="185"/>
      <c r="AG176" s="185"/>
      <c r="AH176" s="186"/>
      <c r="AI176" s="51"/>
      <c r="AJ176" s="34"/>
      <c r="AK176" s="34"/>
      <c r="AL176" s="34"/>
      <c r="AM176" s="34"/>
      <c r="AN176" s="84"/>
    </row>
    <row r="177" spans="1:40" ht="15.6" x14ac:dyDescent="0.3">
      <c r="A177" s="184"/>
      <c r="B177" s="185"/>
      <c r="C177" s="185"/>
      <c r="D177" s="185"/>
      <c r="E177" s="185"/>
      <c r="F177" s="185"/>
      <c r="G177" s="185"/>
      <c r="H177" s="185"/>
      <c r="I177" s="185"/>
      <c r="J177" s="185"/>
      <c r="K177" s="185"/>
      <c r="L177" s="185"/>
      <c r="M177" s="185"/>
      <c r="N177" s="185"/>
      <c r="O177" s="185"/>
      <c r="P177" s="185"/>
      <c r="Q177" s="185"/>
      <c r="R177" s="185"/>
      <c r="S177" s="185"/>
      <c r="T177" s="185"/>
      <c r="U177" s="185"/>
      <c r="V177" s="185"/>
      <c r="W177" s="185"/>
      <c r="X177" s="185"/>
      <c r="Y177" s="185"/>
      <c r="Z177" s="185"/>
      <c r="AA177" s="185"/>
      <c r="AB177" s="185"/>
      <c r="AC177" s="185"/>
      <c r="AD177" s="185"/>
      <c r="AE177" s="185"/>
      <c r="AF177" s="185"/>
      <c r="AG177" s="185"/>
      <c r="AH177" s="186"/>
      <c r="AI177" s="124"/>
      <c r="AJ177" s="34"/>
      <c r="AK177" s="34"/>
      <c r="AL177" s="82"/>
      <c r="AM177" s="34"/>
      <c r="AN177" s="84"/>
    </row>
    <row r="178" spans="1:40" ht="15" x14ac:dyDescent="0.3">
      <c r="A178" s="184"/>
      <c r="B178" s="185"/>
      <c r="C178" s="185"/>
      <c r="D178" s="185"/>
      <c r="E178" s="185"/>
      <c r="F178" s="185"/>
      <c r="G178" s="185"/>
      <c r="H178" s="185"/>
      <c r="I178" s="185"/>
      <c r="J178" s="185"/>
      <c r="K178" s="185"/>
      <c r="L178" s="185"/>
      <c r="M178" s="185"/>
      <c r="N178" s="185"/>
      <c r="O178" s="185"/>
      <c r="P178" s="185"/>
      <c r="Q178" s="185"/>
      <c r="R178" s="185"/>
      <c r="S178" s="185"/>
      <c r="T178" s="185"/>
      <c r="U178" s="185"/>
      <c r="V178" s="185"/>
      <c r="W178" s="185"/>
      <c r="X178" s="185"/>
      <c r="Y178" s="185"/>
      <c r="Z178" s="185"/>
      <c r="AA178" s="185"/>
      <c r="AB178" s="185"/>
      <c r="AC178" s="185"/>
      <c r="AD178" s="185"/>
      <c r="AE178" s="185"/>
      <c r="AF178" s="185"/>
      <c r="AG178" s="185"/>
      <c r="AH178" s="186"/>
      <c r="AI178" s="51"/>
      <c r="AJ178" s="34"/>
      <c r="AK178" s="34"/>
      <c r="AL178" s="34"/>
      <c r="AM178" s="34"/>
      <c r="AN178" s="84"/>
    </row>
    <row r="179" spans="1:40" ht="15.6" x14ac:dyDescent="0.3">
      <c r="A179" s="184"/>
      <c r="B179" s="185"/>
      <c r="C179" s="185"/>
      <c r="D179" s="185"/>
      <c r="E179" s="185"/>
      <c r="F179" s="185"/>
      <c r="G179" s="185"/>
      <c r="H179" s="185"/>
      <c r="I179" s="185"/>
      <c r="J179" s="185"/>
      <c r="K179" s="185"/>
      <c r="L179" s="185"/>
      <c r="M179" s="185"/>
      <c r="N179" s="185"/>
      <c r="O179" s="185"/>
      <c r="P179" s="185"/>
      <c r="Q179" s="185"/>
      <c r="R179" s="185"/>
      <c r="S179" s="185"/>
      <c r="T179" s="185"/>
      <c r="U179" s="185"/>
      <c r="V179" s="185"/>
      <c r="W179" s="185"/>
      <c r="X179" s="185"/>
      <c r="Y179" s="185"/>
      <c r="Z179" s="185"/>
      <c r="AA179" s="185"/>
      <c r="AB179" s="185"/>
      <c r="AC179" s="185"/>
      <c r="AD179" s="185"/>
      <c r="AE179" s="185"/>
      <c r="AF179" s="185"/>
      <c r="AG179" s="185"/>
      <c r="AH179" s="186"/>
      <c r="AI179" s="124"/>
      <c r="AJ179" s="34"/>
      <c r="AK179" s="34"/>
      <c r="AL179" s="34"/>
      <c r="AM179" s="34"/>
      <c r="AN179" s="84"/>
    </row>
    <row r="180" spans="1:40" ht="15" x14ac:dyDescent="0.3">
      <c r="A180" s="184"/>
      <c r="B180" s="185"/>
      <c r="C180" s="185"/>
      <c r="D180" s="185"/>
      <c r="E180" s="185"/>
      <c r="F180" s="185"/>
      <c r="G180" s="185"/>
      <c r="H180" s="185"/>
      <c r="I180" s="185"/>
      <c r="J180" s="185"/>
      <c r="K180" s="185"/>
      <c r="L180" s="185"/>
      <c r="M180" s="185"/>
      <c r="N180" s="185"/>
      <c r="O180" s="185"/>
      <c r="P180" s="185"/>
      <c r="Q180" s="185"/>
      <c r="R180" s="185"/>
      <c r="S180" s="185"/>
      <c r="T180" s="185"/>
      <c r="U180" s="185"/>
      <c r="V180" s="185"/>
      <c r="W180" s="185"/>
      <c r="X180" s="185"/>
      <c r="Y180" s="185"/>
      <c r="Z180" s="185"/>
      <c r="AA180" s="185"/>
      <c r="AB180" s="185"/>
      <c r="AC180" s="185"/>
      <c r="AD180" s="185"/>
      <c r="AE180" s="185"/>
      <c r="AF180" s="185"/>
      <c r="AG180" s="185"/>
      <c r="AH180" s="186"/>
      <c r="AI180" s="51"/>
      <c r="AJ180" s="34"/>
      <c r="AK180" s="34"/>
      <c r="AL180" s="34"/>
      <c r="AM180" s="34"/>
      <c r="AN180" s="84"/>
    </row>
    <row r="181" spans="1:40" ht="15" x14ac:dyDescent="0.3">
      <c r="A181" s="184"/>
      <c r="B181" s="185"/>
      <c r="C181" s="185"/>
      <c r="D181" s="185"/>
      <c r="E181" s="185"/>
      <c r="F181" s="185"/>
      <c r="G181" s="185"/>
      <c r="H181" s="185"/>
      <c r="I181" s="185"/>
      <c r="J181" s="185"/>
      <c r="K181" s="185"/>
      <c r="L181" s="185"/>
      <c r="M181" s="185"/>
      <c r="N181" s="185"/>
      <c r="O181" s="185"/>
      <c r="P181" s="185"/>
      <c r="Q181" s="185"/>
      <c r="R181" s="185"/>
      <c r="S181" s="185"/>
      <c r="T181" s="185"/>
      <c r="U181" s="185"/>
      <c r="V181" s="185"/>
      <c r="W181" s="185"/>
      <c r="X181" s="185"/>
      <c r="Y181" s="185"/>
      <c r="Z181" s="185"/>
      <c r="AA181" s="185"/>
      <c r="AB181" s="185"/>
      <c r="AC181" s="185"/>
      <c r="AD181" s="185"/>
      <c r="AE181" s="185"/>
      <c r="AF181" s="185"/>
      <c r="AG181" s="185"/>
      <c r="AH181" s="186"/>
      <c r="AI181" s="51"/>
      <c r="AJ181" s="34"/>
      <c r="AK181" s="34"/>
      <c r="AL181" s="34"/>
      <c r="AM181" s="34"/>
      <c r="AN181" s="49"/>
    </row>
    <row r="182" spans="1:40" ht="15" x14ac:dyDescent="0.3">
      <c r="A182" s="184"/>
      <c r="B182" s="185"/>
      <c r="C182" s="185"/>
      <c r="D182" s="185"/>
      <c r="E182" s="185"/>
      <c r="F182" s="185"/>
      <c r="G182" s="185"/>
      <c r="H182" s="185"/>
      <c r="I182" s="185"/>
      <c r="J182" s="185"/>
      <c r="K182" s="185"/>
      <c r="L182" s="185"/>
      <c r="M182" s="185"/>
      <c r="N182" s="185"/>
      <c r="O182" s="185"/>
      <c r="P182" s="185"/>
      <c r="Q182" s="185"/>
      <c r="R182" s="185"/>
      <c r="S182" s="185"/>
      <c r="T182" s="185"/>
      <c r="U182" s="185"/>
      <c r="V182" s="185"/>
      <c r="W182" s="185"/>
      <c r="X182" s="185"/>
      <c r="Y182" s="185"/>
      <c r="Z182" s="185"/>
      <c r="AA182" s="185"/>
      <c r="AB182" s="185"/>
      <c r="AC182" s="185"/>
      <c r="AD182" s="185"/>
      <c r="AE182" s="185"/>
      <c r="AF182" s="185"/>
      <c r="AG182" s="185"/>
      <c r="AH182" s="186"/>
      <c r="AI182" s="51"/>
      <c r="AJ182" s="34"/>
      <c r="AK182" s="34"/>
      <c r="AL182" s="34"/>
      <c r="AM182" s="34"/>
      <c r="AN182" s="49"/>
    </row>
    <row r="183" spans="1:40" ht="16.2" thickBot="1" x14ac:dyDescent="0.35">
      <c r="A183" s="78"/>
      <c r="B183" s="79"/>
      <c r="C183" s="79"/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  <c r="AA183" s="79"/>
      <c r="AB183" s="79"/>
      <c r="AC183" s="79"/>
      <c r="AD183" s="79"/>
      <c r="AE183" s="79"/>
      <c r="AF183" s="79"/>
      <c r="AG183" s="79"/>
      <c r="AH183" s="80"/>
      <c r="AI183" s="249"/>
      <c r="AJ183" s="250"/>
      <c r="AK183" s="250"/>
      <c r="AL183" s="250"/>
      <c r="AM183" s="250"/>
      <c r="AN183" s="52">
        <f>SUM(AN166:AN182)</f>
        <v>6.742</v>
      </c>
    </row>
    <row r="184" spans="1:40" ht="16.2" thickBot="1" x14ac:dyDescent="0.35">
      <c r="A184" s="251"/>
      <c r="B184" s="252"/>
      <c r="C184" s="252"/>
      <c r="D184" s="252"/>
      <c r="E184" s="252"/>
      <c r="F184" s="252"/>
      <c r="G184" s="252"/>
      <c r="H184" s="252"/>
      <c r="I184" s="252"/>
      <c r="J184" s="252"/>
      <c r="K184" s="252"/>
      <c r="L184" s="252"/>
      <c r="M184" s="252"/>
      <c r="N184" s="252"/>
      <c r="O184" s="252"/>
      <c r="P184" s="252"/>
      <c r="Q184" s="252"/>
      <c r="R184" s="252"/>
      <c r="S184" s="252"/>
      <c r="T184" s="252"/>
      <c r="U184" s="252"/>
      <c r="V184" s="252"/>
      <c r="W184" s="252"/>
      <c r="X184" s="252"/>
      <c r="Y184" s="252"/>
      <c r="Z184" s="252"/>
      <c r="AA184" s="252"/>
      <c r="AB184" s="252"/>
      <c r="AC184" s="252"/>
      <c r="AD184" s="252"/>
      <c r="AE184" s="252"/>
      <c r="AF184" s="252"/>
      <c r="AG184" s="252"/>
      <c r="AH184" s="253"/>
      <c r="AI184" s="335" t="s">
        <v>27</v>
      </c>
      <c r="AJ184" s="336"/>
      <c r="AK184" s="336"/>
      <c r="AL184" s="336"/>
      <c r="AM184" s="337"/>
      <c r="AN184" s="52"/>
    </row>
    <row r="185" spans="1:40" ht="18" thickBot="1" x14ac:dyDescent="0.35">
      <c r="A185" s="54"/>
      <c r="B185" s="256"/>
      <c r="C185" s="256"/>
      <c r="D185" s="256"/>
      <c r="E185" s="256"/>
      <c r="F185" s="256"/>
      <c r="G185" s="256"/>
      <c r="H185" s="256"/>
      <c r="I185" s="256"/>
      <c r="J185" s="256"/>
      <c r="K185" s="256"/>
      <c r="L185" s="256"/>
      <c r="M185" s="256"/>
      <c r="N185" s="256"/>
      <c r="O185" s="256"/>
      <c r="P185" s="256"/>
      <c r="Q185" s="256"/>
      <c r="R185" s="58"/>
      <c r="S185" s="57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6"/>
      <c r="AI185" s="338" t="s">
        <v>28</v>
      </c>
      <c r="AJ185" s="339"/>
      <c r="AK185" s="339"/>
      <c r="AL185" s="339"/>
      <c r="AM185" s="340"/>
      <c r="AN185" s="53">
        <f>AN183</f>
        <v>6.742</v>
      </c>
    </row>
    <row r="186" spans="1:40" ht="13.8" thickBot="1" x14ac:dyDescent="0.35">
      <c r="A186" s="13"/>
      <c r="B186" s="257"/>
      <c r="C186" s="257"/>
      <c r="D186" s="257"/>
      <c r="E186" s="257"/>
      <c r="F186" s="257"/>
      <c r="G186" s="257"/>
      <c r="H186" s="257"/>
      <c r="I186" s="257"/>
      <c r="J186" s="257"/>
      <c r="K186" s="257"/>
      <c r="L186" s="257"/>
      <c r="M186" s="257"/>
      <c r="N186" s="257"/>
      <c r="O186" s="257"/>
      <c r="P186" s="257"/>
      <c r="Q186" s="257"/>
      <c r="R186" s="59"/>
      <c r="T186" s="7" t="s">
        <v>30</v>
      </c>
      <c r="U186" s="8"/>
      <c r="AH186" s="24"/>
      <c r="AI186" s="21" t="s">
        <v>136</v>
      </c>
      <c r="AJ186" s="47"/>
      <c r="AK186" s="22"/>
      <c r="AL186" s="22"/>
      <c r="AM186" s="22"/>
      <c r="AN186" s="10"/>
    </row>
    <row r="187" spans="1:40" ht="13.8" thickBot="1" x14ac:dyDescent="0.35">
      <c r="A187" s="23"/>
      <c r="B187" s="2" t="s">
        <v>31</v>
      </c>
      <c r="E187" s="260" t="s">
        <v>163</v>
      </c>
      <c r="F187" s="260"/>
      <c r="G187" s="260"/>
      <c r="H187" s="260"/>
      <c r="I187" s="260"/>
      <c r="J187" s="260"/>
      <c r="K187" s="260"/>
      <c r="L187" s="260"/>
      <c r="M187" s="260"/>
      <c r="N187" s="260"/>
      <c r="O187" s="260"/>
      <c r="P187" s="260"/>
      <c r="Q187" s="260"/>
      <c r="T187" s="2" t="s">
        <v>31</v>
      </c>
      <c r="W187" s="261"/>
      <c r="X187" s="261"/>
      <c r="Y187" s="261"/>
      <c r="Z187" s="261"/>
      <c r="AA187" s="261"/>
      <c r="AB187" s="261"/>
      <c r="AC187" s="261"/>
      <c r="AD187" s="261"/>
      <c r="AE187" s="261"/>
      <c r="AF187" s="261"/>
      <c r="AG187" s="261"/>
      <c r="AH187" s="24"/>
      <c r="AI187" s="2" t="s">
        <v>31</v>
      </c>
      <c r="AJ187" s="245"/>
      <c r="AK187" s="245"/>
      <c r="AL187" s="245"/>
      <c r="AM187" s="245"/>
      <c r="AN187" s="10"/>
    </row>
    <row r="188" spans="1:40" ht="13.8" thickBot="1" x14ac:dyDescent="0.35">
      <c r="A188" s="23"/>
      <c r="B188" s="11" t="s">
        <v>32</v>
      </c>
      <c r="F188" s="244" t="s">
        <v>164</v>
      </c>
      <c r="G188" s="244"/>
      <c r="H188" s="244"/>
      <c r="I188" s="244"/>
      <c r="J188" s="244"/>
      <c r="K188" s="244"/>
      <c r="L188" s="244"/>
      <c r="M188" s="244"/>
      <c r="N188" s="244"/>
      <c r="O188" s="244"/>
      <c r="P188" s="244"/>
      <c r="Q188" s="244"/>
      <c r="T188" s="11" t="s">
        <v>32</v>
      </c>
      <c r="X188" s="245"/>
      <c r="Y188" s="245"/>
      <c r="Z188" s="245"/>
      <c r="AA188" s="245"/>
      <c r="AB188" s="245"/>
      <c r="AC188" s="245"/>
      <c r="AD188" s="245"/>
      <c r="AE188" s="245"/>
      <c r="AF188" s="245"/>
      <c r="AG188" s="245"/>
      <c r="AH188" s="24"/>
      <c r="AI188" s="11" t="s">
        <v>32</v>
      </c>
      <c r="AJ188" s="245"/>
      <c r="AK188" s="245"/>
      <c r="AL188" s="245"/>
      <c r="AM188" s="245"/>
      <c r="AN188" s="10"/>
    </row>
    <row r="189" spans="1:40" ht="13.8" thickBot="1" x14ac:dyDescent="0.35">
      <c r="A189" s="25" t="s">
        <v>33</v>
      </c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26"/>
      <c r="AI189" s="15"/>
      <c r="AJ189" s="14"/>
      <c r="AK189" s="15"/>
      <c r="AL189" s="15"/>
      <c r="AM189" s="15"/>
      <c r="AN189" s="16"/>
    </row>
  </sheetData>
  <mergeCells count="240">
    <mergeCell ref="B185:Q186"/>
    <mergeCell ref="AI185:AM185"/>
    <mergeCell ref="E187:Q187"/>
    <mergeCell ref="W187:AG187"/>
    <mergeCell ref="AJ187:AM187"/>
    <mergeCell ref="F188:Q188"/>
    <mergeCell ref="X188:AG188"/>
    <mergeCell ref="AJ188:AM188"/>
    <mergeCell ref="AI164:AI165"/>
    <mergeCell ref="AJ164:AL164"/>
    <mergeCell ref="AM164:AM165"/>
    <mergeCell ref="AN164:AN165"/>
    <mergeCell ref="AI183:AM183"/>
    <mergeCell ref="A184:AH184"/>
    <mergeCell ref="AI184:AM184"/>
    <mergeCell ref="A161:H161"/>
    <mergeCell ref="I161:AD161"/>
    <mergeCell ref="AE161:AH161"/>
    <mergeCell ref="AJ161:AK161"/>
    <mergeCell ref="AL161:AN161"/>
    <mergeCell ref="A163:G163"/>
    <mergeCell ref="H163:T163"/>
    <mergeCell ref="U163:AD163"/>
    <mergeCell ref="AE163:AI163"/>
    <mergeCell ref="AM163:AN163"/>
    <mergeCell ref="A159:H159"/>
    <mergeCell ref="I159:AN159"/>
    <mergeCell ref="A160:H160"/>
    <mergeCell ref="I160:AD160"/>
    <mergeCell ref="AE160:AH160"/>
    <mergeCell ref="AJ160:AK160"/>
    <mergeCell ref="AL160:AN160"/>
    <mergeCell ref="P156:Q156"/>
    <mergeCell ref="U156:Y156"/>
    <mergeCell ref="Z156:AD156"/>
    <mergeCell ref="AG156:AI156"/>
    <mergeCell ref="AJ156:AN156"/>
    <mergeCell ref="AM157:AN157"/>
    <mergeCell ref="A153:H154"/>
    <mergeCell ref="I153:AK154"/>
    <mergeCell ref="AL153:AN154"/>
    <mergeCell ref="AM155:AN155"/>
    <mergeCell ref="A156:E156"/>
    <mergeCell ref="F156:G156"/>
    <mergeCell ref="H156:I156"/>
    <mergeCell ref="J156:K156"/>
    <mergeCell ref="L156:M156"/>
    <mergeCell ref="N156:O156"/>
    <mergeCell ref="B147:Q148"/>
    <mergeCell ref="AI147:AM147"/>
    <mergeCell ref="E149:Q149"/>
    <mergeCell ref="W149:AG149"/>
    <mergeCell ref="AJ149:AM149"/>
    <mergeCell ref="F150:Q150"/>
    <mergeCell ref="X150:AG150"/>
    <mergeCell ref="AJ150:AM150"/>
    <mergeCell ref="AI126:AI127"/>
    <mergeCell ref="AJ126:AL126"/>
    <mergeCell ref="AM126:AM127"/>
    <mergeCell ref="AN126:AN127"/>
    <mergeCell ref="AI145:AM145"/>
    <mergeCell ref="A146:AH146"/>
    <mergeCell ref="AI146:AM146"/>
    <mergeCell ref="A123:H123"/>
    <mergeCell ref="I123:AD123"/>
    <mergeCell ref="AE123:AH123"/>
    <mergeCell ref="AJ123:AK123"/>
    <mergeCell ref="AL123:AN123"/>
    <mergeCell ref="A125:G125"/>
    <mergeCell ref="H125:T125"/>
    <mergeCell ref="U125:AD125"/>
    <mergeCell ref="AE125:AI125"/>
    <mergeCell ref="AM125:AN125"/>
    <mergeCell ref="A121:H121"/>
    <mergeCell ref="I121:AN121"/>
    <mergeCell ref="A122:H122"/>
    <mergeCell ref="I122:AD122"/>
    <mergeCell ref="AE122:AH122"/>
    <mergeCell ref="AJ122:AK122"/>
    <mergeCell ref="AL122:AN122"/>
    <mergeCell ref="P118:Q118"/>
    <mergeCell ref="U118:Y118"/>
    <mergeCell ref="Z118:AD118"/>
    <mergeCell ref="AG118:AI118"/>
    <mergeCell ref="AJ118:AN118"/>
    <mergeCell ref="AM119:AN119"/>
    <mergeCell ref="A115:H116"/>
    <mergeCell ref="I115:AK116"/>
    <mergeCell ref="AL115:AN116"/>
    <mergeCell ref="AM117:AN117"/>
    <mergeCell ref="A118:E118"/>
    <mergeCell ref="F118:G118"/>
    <mergeCell ref="H118:I118"/>
    <mergeCell ref="J118:K118"/>
    <mergeCell ref="L118:M118"/>
    <mergeCell ref="N118:O118"/>
    <mergeCell ref="B109:Q110"/>
    <mergeCell ref="AI109:AM109"/>
    <mergeCell ref="E111:Q111"/>
    <mergeCell ref="W111:AG111"/>
    <mergeCell ref="AJ111:AM111"/>
    <mergeCell ref="F112:Q112"/>
    <mergeCell ref="X112:AG112"/>
    <mergeCell ref="AJ112:AM112"/>
    <mergeCell ref="AI88:AI89"/>
    <mergeCell ref="AJ88:AL88"/>
    <mergeCell ref="AM88:AM89"/>
    <mergeCell ref="AN88:AN89"/>
    <mergeCell ref="AI107:AM107"/>
    <mergeCell ref="A108:AH108"/>
    <mergeCell ref="AI108:AM108"/>
    <mergeCell ref="A85:H85"/>
    <mergeCell ref="I85:AD85"/>
    <mergeCell ref="AE85:AH85"/>
    <mergeCell ref="AJ85:AK85"/>
    <mergeCell ref="AL85:AN85"/>
    <mergeCell ref="A87:G87"/>
    <mergeCell ref="H87:T87"/>
    <mergeCell ref="U87:AD87"/>
    <mergeCell ref="AE87:AI87"/>
    <mergeCell ref="AM87:AN87"/>
    <mergeCell ref="A83:H83"/>
    <mergeCell ref="I83:AN83"/>
    <mergeCell ref="A84:H84"/>
    <mergeCell ref="I84:AD84"/>
    <mergeCell ref="AE84:AH84"/>
    <mergeCell ref="AJ84:AK84"/>
    <mergeCell ref="AL84:AN84"/>
    <mergeCell ref="P80:Q80"/>
    <mergeCell ref="U80:Y80"/>
    <mergeCell ref="Z80:AD80"/>
    <mergeCell ref="AG80:AI80"/>
    <mergeCell ref="AJ80:AN80"/>
    <mergeCell ref="AM81:AN81"/>
    <mergeCell ref="A77:H78"/>
    <mergeCell ref="I77:AK78"/>
    <mergeCell ref="AL77:AN78"/>
    <mergeCell ref="AM79:AN79"/>
    <mergeCell ref="A80:E80"/>
    <mergeCell ref="F80:G80"/>
    <mergeCell ref="H80:I80"/>
    <mergeCell ref="J80:K80"/>
    <mergeCell ref="L80:M80"/>
    <mergeCell ref="N80:O80"/>
    <mergeCell ref="B71:Q72"/>
    <mergeCell ref="AI71:AM71"/>
    <mergeCell ref="E73:Q73"/>
    <mergeCell ref="W73:AG73"/>
    <mergeCell ref="AJ73:AM73"/>
    <mergeCell ref="F74:Q74"/>
    <mergeCell ref="X74:AG74"/>
    <mergeCell ref="AJ74:AM74"/>
    <mergeCell ref="AI50:AI51"/>
    <mergeCell ref="AJ50:AL50"/>
    <mergeCell ref="AM50:AM51"/>
    <mergeCell ref="AN50:AN51"/>
    <mergeCell ref="AI69:AM69"/>
    <mergeCell ref="A70:AH70"/>
    <mergeCell ref="AI70:AM70"/>
    <mergeCell ref="A47:H47"/>
    <mergeCell ref="I47:AD47"/>
    <mergeCell ref="AE47:AH47"/>
    <mergeCell ref="AJ47:AK47"/>
    <mergeCell ref="AL47:AN47"/>
    <mergeCell ref="A49:G49"/>
    <mergeCell ref="H49:T49"/>
    <mergeCell ref="U49:AD49"/>
    <mergeCell ref="AE49:AI49"/>
    <mergeCell ref="AM49:AN49"/>
    <mergeCell ref="A45:H45"/>
    <mergeCell ref="I45:AN45"/>
    <mergeCell ref="A46:H46"/>
    <mergeCell ref="I46:AD46"/>
    <mergeCell ref="AE46:AH46"/>
    <mergeCell ref="AJ46:AK46"/>
    <mergeCell ref="AL46:AN46"/>
    <mergeCell ref="P42:Q42"/>
    <mergeCell ref="U42:Y42"/>
    <mergeCell ref="Z42:AD42"/>
    <mergeCell ref="AG42:AI42"/>
    <mergeCell ref="AJ42:AN42"/>
    <mergeCell ref="AM43:AN43"/>
    <mergeCell ref="A39:H40"/>
    <mergeCell ref="I39:AK40"/>
    <mergeCell ref="AL39:AN40"/>
    <mergeCell ref="AM41:AN41"/>
    <mergeCell ref="A42:E42"/>
    <mergeCell ref="F42:G42"/>
    <mergeCell ref="H42:I42"/>
    <mergeCell ref="J42:K42"/>
    <mergeCell ref="L42:M42"/>
    <mergeCell ref="N42:O42"/>
    <mergeCell ref="B33:Q34"/>
    <mergeCell ref="AI33:AM33"/>
    <mergeCell ref="E35:Q35"/>
    <mergeCell ref="W35:AG35"/>
    <mergeCell ref="AJ35:AM35"/>
    <mergeCell ref="F36:Q36"/>
    <mergeCell ref="X36:AG36"/>
    <mergeCell ref="AJ36:AM36"/>
    <mergeCell ref="AI12:AI13"/>
    <mergeCell ref="AJ12:AL12"/>
    <mergeCell ref="AM12:AM13"/>
    <mergeCell ref="AN12:AN13"/>
    <mergeCell ref="AI31:AM31"/>
    <mergeCell ref="A32:AH32"/>
    <mergeCell ref="AI32:AM32"/>
    <mergeCell ref="A9:H9"/>
    <mergeCell ref="I9:AD9"/>
    <mergeCell ref="AE9:AH9"/>
    <mergeCell ref="AJ9:AK9"/>
    <mergeCell ref="AL9:AN9"/>
    <mergeCell ref="A11:G11"/>
    <mergeCell ref="H11:T11"/>
    <mergeCell ref="U11:AD11"/>
    <mergeCell ref="AE11:AI11"/>
    <mergeCell ref="AM11:AN11"/>
    <mergeCell ref="A7:H7"/>
    <mergeCell ref="I7:AN7"/>
    <mergeCell ref="A8:H8"/>
    <mergeCell ref="I8:AD8"/>
    <mergeCell ref="AE8:AH8"/>
    <mergeCell ref="AJ8:AK8"/>
    <mergeCell ref="AL8:AN8"/>
    <mergeCell ref="P4:Q4"/>
    <mergeCell ref="U4:Y4"/>
    <mergeCell ref="Z4:AD4"/>
    <mergeCell ref="AG4:AI4"/>
    <mergeCell ref="AJ4:AN4"/>
    <mergeCell ref="AM5:AN5"/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</mergeCells>
  <printOptions horizontalCentered="1" verticalCentered="1"/>
  <pageMargins left="0" right="0" top="0.39370078740157483" bottom="0.19685039370078741" header="0.31496062992125984" footer="0.31496062992125984"/>
  <pageSetup scale="47" orientation="landscape" r:id="rId1"/>
  <rowBreaks count="4" manualBreakCount="4">
    <brk id="38" max="39" man="1"/>
    <brk id="76" max="39" man="1"/>
    <brk id="114" max="39" man="1"/>
    <brk id="152" max="39" man="1"/>
  </rowBreaks>
  <colBreaks count="1" manualBreakCount="1">
    <brk id="40" max="54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28FE5-B7C9-40AE-B13C-7DF1E5E6AAAE}">
  <dimension ref="A1:K455"/>
  <sheetViews>
    <sheetView topLeftCell="A418" zoomScale="70" zoomScaleNormal="70" workbookViewId="0">
      <selection activeCell="L415" sqref="L415"/>
    </sheetView>
  </sheetViews>
  <sheetFormatPr baseColWidth="10" defaultRowHeight="14.4" x14ac:dyDescent="0.3"/>
  <cols>
    <col min="1" max="1" width="20.88671875" customWidth="1"/>
    <col min="2" max="2" width="15.44140625" customWidth="1"/>
    <col min="10" max="10" width="21.21875" customWidth="1"/>
    <col min="11" max="11" width="29.5546875" customWidth="1"/>
  </cols>
  <sheetData>
    <row r="1" spans="1:11" ht="59.4" customHeight="1" thickBot="1" x14ac:dyDescent="0.35">
      <c r="A1" s="355" t="s">
        <v>228</v>
      </c>
      <c r="B1" s="356"/>
      <c r="C1" s="356"/>
      <c r="D1" s="356"/>
      <c r="E1" s="356"/>
      <c r="F1" s="356"/>
      <c r="G1" s="357" t="s">
        <v>399</v>
      </c>
      <c r="H1" s="357"/>
      <c r="I1" s="357"/>
      <c r="J1" s="357"/>
      <c r="K1" s="358"/>
    </row>
    <row r="2" spans="1:11" ht="16.2" thickBot="1" x14ac:dyDescent="0.35">
      <c r="A2" s="359" t="s">
        <v>229</v>
      </c>
      <c r="B2" s="360"/>
      <c r="C2" s="360"/>
      <c r="D2" s="360"/>
      <c r="E2" s="360"/>
      <c r="F2" s="360"/>
      <c r="G2" s="360"/>
      <c r="H2" s="360"/>
      <c r="I2" s="360"/>
      <c r="J2" s="360"/>
      <c r="K2" s="361"/>
    </row>
    <row r="3" spans="1:11" ht="15.6" x14ac:dyDescent="0.3">
      <c r="A3" s="199" t="s">
        <v>230</v>
      </c>
      <c r="B3" s="200" t="s">
        <v>231</v>
      </c>
      <c r="C3" s="200"/>
      <c r="D3" s="201" t="s">
        <v>232</v>
      </c>
      <c r="E3" s="200" t="s">
        <v>233</v>
      </c>
      <c r="F3" s="200"/>
      <c r="G3" s="200"/>
      <c r="H3" s="201" t="s">
        <v>234</v>
      </c>
      <c r="I3" s="236">
        <v>45778</v>
      </c>
      <c r="J3" s="200" t="s">
        <v>236</v>
      </c>
      <c r="K3" s="202">
        <v>2025</v>
      </c>
    </row>
    <row r="4" spans="1:11" ht="15.6" x14ac:dyDescent="0.3">
      <c r="A4" s="203" t="s">
        <v>237</v>
      </c>
      <c r="B4" s="362" t="s">
        <v>238</v>
      </c>
      <c r="C4" s="362"/>
      <c r="D4" s="362"/>
      <c r="E4" s="362"/>
      <c r="F4" s="204"/>
      <c r="G4" s="204"/>
      <c r="H4" s="204"/>
      <c r="I4" s="204"/>
      <c r="J4" s="204"/>
      <c r="K4" s="205"/>
    </row>
    <row r="5" spans="1:11" ht="31.2" x14ac:dyDescent="0.3">
      <c r="A5" s="203" t="s">
        <v>239</v>
      </c>
      <c r="B5" s="362" t="s">
        <v>269</v>
      </c>
      <c r="C5" s="362"/>
      <c r="D5" s="362"/>
      <c r="E5" s="362"/>
      <c r="F5" s="362"/>
      <c r="G5" s="362"/>
      <c r="H5" s="206" t="s">
        <v>240</v>
      </c>
      <c r="I5" s="204" t="s">
        <v>149</v>
      </c>
      <c r="J5" s="207" t="s">
        <v>241</v>
      </c>
      <c r="K5" s="205">
        <v>4.22</v>
      </c>
    </row>
    <row r="6" spans="1:11" ht="16.2" thickBot="1" x14ac:dyDescent="0.35">
      <c r="A6" s="208" t="s">
        <v>242</v>
      </c>
      <c r="B6" s="363" t="s">
        <v>187</v>
      </c>
      <c r="C6" s="342"/>
      <c r="D6" s="342"/>
      <c r="E6" s="342"/>
      <c r="F6" s="342"/>
      <c r="G6" s="364"/>
      <c r="H6" s="210" t="s">
        <v>243</v>
      </c>
      <c r="I6" s="209" t="s">
        <v>3</v>
      </c>
      <c r="J6" s="209"/>
      <c r="K6" s="211"/>
    </row>
    <row r="7" spans="1:11" ht="16.2" thickBot="1" x14ac:dyDescent="0.35">
      <c r="A7" s="341"/>
      <c r="B7" s="342"/>
      <c r="C7" s="342"/>
      <c r="D7" s="342"/>
      <c r="E7" s="342"/>
      <c r="F7" s="342"/>
      <c r="G7" s="342"/>
      <c r="H7" s="342"/>
      <c r="I7" s="342"/>
      <c r="J7" s="342"/>
      <c r="K7" s="343"/>
    </row>
    <row r="8" spans="1:11" ht="15.6" x14ac:dyDescent="0.3">
      <c r="A8" s="344" t="s">
        <v>244</v>
      </c>
      <c r="B8" s="346" t="s">
        <v>245</v>
      </c>
      <c r="C8" s="347"/>
      <c r="D8" s="348"/>
      <c r="E8" s="346" t="s">
        <v>246</v>
      </c>
      <c r="F8" s="348"/>
      <c r="G8" s="349" t="s">
        <v>34</v>
      </c>
      <c r="H8" s="349" t="s">
        <v>247</v>
      </c>
      <c r="I8" s="349" t="s">
        <v>248</v>
      </c>
      <c r="J8" s="351" t="s">
        <v>249</v>
      </c>
      <c r="K8" s="352"/>
    </row>
    <row r="9" spans="1:11" ht="47.4" thickBot="1" x14ac:dyDescent="0.35">
      <c r="A9" s="345"/>
      <c r="B9" s="212" t="s">
        <v>250</v>
      </c>
      <c r="C9" s="212" t="s">
        <v>251</v>
      </c>
      <c r="D9" s="212" t="s">
        <v>252</v>
      </c>
      <c r="E9" s="210" t="s">
        <v>253</v>
      </c>
      <c r="F9" s="210" t="s">
        <v>254</v>
      </c>
      <c r="G9" s="350"/>
      <c r="H9" s="350"/>
      <c r="I9" s="350"/>
      <c r="J9" s="353"/>
      <c r="K9" s="354"/>
    </row>
    <row r="10" spans="1:11" ht="15.6" x14ac:dyDescent="0.3">
      <c r="A10" s="213" t="s">
        <v>255</v>
      </c>
      <c r="B10" s="214"/>
      <c r="C10" s="214"/>
      <c r="D10" s="215"/>
      <c r="E10" s="215"/>
      <c r="F10" s="215"/>
      <c r="G10" s="215"/>
      <c r="H10" s="215"/>
      <c r="I10" s="216"/>
      <c r="J10" s="370"/>
      <c r="K10" s="371"/>
    </row>
    <row r="11" spans="1:11" ht="15.6" x14ac:dyDescent="0.3">
      <c r="A11" s="217" t="s">
        <v>256</v>
      </c>
      <c r="B11" s="218"/>
      <c r="C11" s="218">
        <v>3.36</v>
      </c>
      <c r="D11" s="190">
        <v>3</v>
      </c>
      <c r="E11" s="190">
        <f t="array" ref="E11">_xlfn.IFS(D11=3,0.56,D11=4,0.994,D11=5,1.552,D11=6,2.235,D11=7,3.042,D11=8,3.973)</f>
        <v>0.56000000000000005</v>
      </c>
      <c r="F11" s="219">
        <f>C11*E11</f>
        <v>1.8816000000000002</v>
      </c>
      <c r="G11" s="190">
        <v>16</v>
      </c>
      <c r="H11" s="190" t="str">
        <f>I6</f>
        <v>KG</v>
      </c>
      <c r="I11" s="216">
        <f t="array" ref="I11">_xlfn.IFS(H11="UN",G11,H11="ML",C11*G11,H11="M2",IF(B11=0,D11*C11*G11,B11*C11*G11),H11="M3",B11*C11*D11*G11,H11="KG",F11*G11,H11="GL",G11)</f>
        <v>30.105600000000003</v>
      </c>
      <c r="J11" s="372"/>
      <c r="K11" s="373"/>
    </row>
    <row r="12" spans="1:11" ht="15.6" x14ac:dyDescent="0.3">
      <c r="A12" s="217" t="s">
        <v>257</v>
      </c>
      <c r="B12" s="218"/>
      <c r="C12" s="218">
        <v>1.4</v>
      </c>
      <c r="D12" s="190">
        <v>4</v>
      </c>
      <c r="E12" s="190">
        <f t="array" ref="E12">_xlfn.IFS(D12=3,0.56,D12=4,0.994,D12=5,1.552,D12=6,2.235,D12=7,3.042,D12=8,3.973)</f>
        <v>0.99399999999999999</v>
      </c>
      <c r="F12" s="219">
        <f t="shared" ref="F12:F16" si="0">C12*E12</f>
        <v>1.3915999999999999</v>
      </c>
      <c r="G12" s="190">
        <v>16</v>
      </c>
      <c r="H12" s="190" t="str">
        <f>H11</f>
        <v>KG</v>
      </c>
      <c r="I12" s="216">
        <f t="array" ref="I12">_xlfn.IFS(H12="UN",G12,H12="ML",C12*G12,H12="M2",IF(B12=0,D12*C12*G12,B12*C12*G12),H12="M3",B12*C12*D12*G12,H12="KG",F12*G12,H12="GL",G12)</f>
        <v>22.265599999999999</v>
      </c>
      <c r="J12" s="372"/>
      <c r="K12" s="373"/>
    </row>
    <row r="13" spans="1:11" ht="15.6" x14ac:dyDescent="0.3">
      <c r="A13" s="217" t="s">
        <v>258</v>
      </c>
      <c r="B13" s="218"/>
      <c r="C13" s="218">
        <v>3</v>
      </c>
      <c r="D13" s="190">
        <v>4</v>
      </c>
      <c r="E13" s="190">
        <f t="array" ref="E13">_xlfn.IFS(D13=3,0.56,D13=4,0.994,D13=5,1.552,D13=6,2.235,D13=7,3.042,D13=8,3.973)</f>
        <v>0.99399999999999999</v>
      </c>
      <c r="F13" s="219">
        <f t="shared" si="0"/>
        <v>2.9820000000000002</v>
      </c>
      <c r="G13" s="190">
        <v>16</v>
      </c>
      <c r="H13" s="190" t="str">
        <f t="shared" ref="H13:H16" si="1">H12</f>
        <v>KG</v>
      </c>
      <c r="I13" s="216">
        <f t="array" ref="I13">_xlfn.IFS(H13="UN",G13,H13="ML",C13*G13,H13="M2",IF(B13=0,D13*C13*G13,B13*C13*G13),H13="M3",B13*C13*D13*G13,H13="KG",F13*G13,H13="GL",G13)</f>
        <v>47.712000000000003</v>
      </c>
      <c r="J13" s="372"/>
      <c r="K13" s="373"/>
    </row>
    <row r="14" spans="1:11" ht="15.6" x14ac:dyDescent="0.3">
      <c r="A14" s="217" t="s">
        <v>259</v>
      </c>
      <c r="B14" s="218"/>
      <c r="C14" s="218">
        <v>1.05</v>
      </c>
      <c r="D14" s="190">
        <v>3</v>
      </c>
      <c r="E14" s="190">
        <f t="array" ref="E14">_xlfn.IFS(D14=3,0.56,D14=4,0.994,D14=5,1.552,D14=6,2.235,D14=7,3.042,D14=8,3.973)</f>
        <v>0.56000000000000005</v>
      </c>
      <c r="F14" s="219">
        <f t="shared" si="0"/>
        <v>0.58800000000000008</v>
      </c>
      <c r="G14" s="190">
        <v>16</v>
      </c>
      <c r="H14" s="190" t="str">
        <f t="shared" si="1"/>
        <v>KG</v>
      </c>
      <c r="I14" s="216">
        <f t="array" ref="I14">_xlfn.IFS(H14="UN",G14,H14="ML",C14*G14,H14="M2",IF(B14=0,D14*C14*G14,B14*C14*G14),H14="M3",B14*C14*D14*G14,H14="KG",F14*G14,H14="GL",G14)</f>
        <v>9.4080000000000013</v>
      </c>
      <c r="J14" s="372"/>
      <c r="K14" s="373"/>
    </row>
    <row r="15" spans="1:11" ht="15.6" x14ac:dyDescent="0.3">
      <c r="A15" s="217" t="s">
        <v>260</v>
      </c>
      <c r="B15" s="218"/>
      <c r="C15" s="218">
        <v>1.18</v>
      </c>
      <c r="D15" s="190">
        <v>4</v>
      </c>
      <c r="E15" s="190">
        <f t="array" ref="E15">_xlfn.IFS(D15=3,0.56,D15=4,0.994,D15=5,1.552,D15=6,2.235,D15=7,3.042,D15=8,3.973)</f>
        <v>0.99399999999999999</v>
      </c>
      <c r="F15" s="219">
        <f t="shared" si="0"/>
        <v>1.17292</v>
      </c>
      <c r="G15" s="190">
        <v>16</v>
      </c>
      <c r="H15" s="190" t="str">
        <f t="shared" si="1"/>
        <v>KG</v>
      </c>
      <c r="I15" s="216">
        <f t="array" ref="I15">_xlfn.IFS(H15="UN",G15,H15="ML",C15*G15,H15="M2",IF(B15=0,D15*C15*G15,B15*C15*G15),H15="M3",B15*C15*D15*G15,H15="KG",F15*G15,H15="GL",G15)</f>
        <v>18.766719999999999</v>
      </c>
      <c r="J15" s="372"/>
      <c r="K15" s="373"/>
    </row>
    <row r="16" spans="1:11" ht="15.6" x14ac:dyDescent="0.3">
      <c r="A16" s="217" t="s">
        <v>261</v>
      </c>
      <c r="B16" s="218"/>
      <c r="C16" s="218">
        <v>1.5</v>
      </c>
      <c r="D16" s="190">
        <v>4</v>
      </c>
      <c r="E16" s="190">
        <f t="array" ref="E16">_xlfn.IFS(D16=3,0.56,D16=4,0.994,D16=5,1.552,D16=6,2.235,D16=7,3.042,D16=8,3.973)</f>
        <v>0.99399999999999999</v>
      </c>
      <c r="F16" s="219">
        <f t="shared" si="0"/>
        <v>1.4910000000000001</v>
      </c>
      <c r="G16" s="190">
        <v>64</v>
      </c>
      <c r="H16" s="190" t="str">
        <f t="shared" si="1"/>
        <v>KG</v>
      </c>
      <c r="I16" s="216">
        <f t="array" ref="I16">_xlfn.IFS(H16="UN",G16,H16="ML",C16*G16,H16="M2",IF(B16=0,D16*C16*G16,B16*C16*G16),H16="M3",B16*C16*D16*G16,H16="KG",F16*G16,H16="GL",G16)</f>
        <v>95.424000000000007</v>
      </c>
      <c r="J16" s="372"/>
      <c r="K16" s="373"/>
    </row>
    <row r="17" spans="1:11" ht="15.6" x14ac:dyDescent="0.3">
      <c r="A17" s="220" t="s">
        <v>224</v>
      </c>
      <c r="B17" s="218"/>
      <c r="C17" s="218"/>
      <c r="D17" s="190"/>
      <c r="E17" s="190"/>
      <c r="F17" s="219"/>
      <c r="G17" s="190"/>
      <c r="H17" s="190"/>
      <c r="I17" s="216"/>
      <c r="J17" s="372"/>
      <c r="K17" s="373"/>
    </row>
    <row r="18" spans="1:11" ht="15.6" x14ac:dyDescent="0.3">
      <c r="A18" s="217" t="s">
        <v>262</v>
      </c>
      <c r="B18" s="218"/>
      <c r="C18" s="218">
        <v>5.12</v>
      </c>
      <c r="D18" s="190">
        <v>3</v>
      </c>
      <c r="E18" s="190">
        <f t="array" ref="E18">_xlfn.IFS(D18=3,0.56,D18=4,0.994,D18=5,1.552,D18=6,2.235,D18=7,3.042,D18=8,3.973)</f>
        <v>0.56000000000000005</v>
      </c>
      <c r="F18" s="219">
        <f t="shared" ref="F18:F20" si="2">C18*E18</f>
        <v>2.8672000000000004</v>
      </c>
      <c r="G18" s="190">
        <v>5</v>
      </c>
      <c r="H18" s="190" t="str">
        <f>H11</f>
        <v>KG</v>
      </c>
      <c r="I18" s="216">
        <f t="array" ref="I18">_xlfn.IFS(H18="UN",G18,H18="ML",C18*G18,H18="M2",IF(B18=0,D18*C18*G18,B18*C18*G18),H18="M3",B18*C18*D18*G18,H18="KG",F18*G18,H18="GL",G18)</f>
        <v>14.336000000000002</v>
      </c>
      <c r="J18" s="372"/>
      <c r="K18" s="373"/>
    </row>
    <row r="19" spans="1:11" ht="15.6" x14ac:dyDescent="0.3">
      <c r="A19" s="217" t="s">
        <v>263</v>
      </c>
      <c r="B19" s="218"/>
      <c r="C19" s="218">
        <v>5.22</v>
      </c>
      <c r="D19" s="190">
        <v>5</v>
      </c>
      <c r="E19" s="190">
        <f t="array" ref="E19">_xlfn.IFS(D19=3,0.56,D19=4,0.994,D19=5,1.552,D19=6,2.235,D19=7,3.042,D19=8,3.973)</f>
        <v>1.552</v>
      </c>
      <c r="F19" s="219">
        <f t="shared" si="2"/>
        <v>8.1014400000000002</v>
      </c>
      <c r="G19" s="190">
        <v>5</v>
      </c>
      <c r="H19" s="190" t="str">
        <f t="shared" ref="H19:H20" si="3">H18</f>
        <v>KG</v>
      </c>
      <c r="I19" s="216">
        <f t="array" ref="I19">_xlfn.IFS(H19="UN",G19,H19="ML",C19*G19,H19="M2",IF(B19=0,D19*C19*G19,B19*C19*G19),H19="M3",B19*C19*D19*G19,H19="KG",F19*G19,H19="GL",G19)</f>
        <v>40.507199999999997</v>
      </c>
      <c r="J19" s="372"/>
      <c r="K19" s="373"/>
    </row>
    <row r="20" spans="1:11" ht="15.6" x14ac:dyDescent="0.3">
      <c r="A20" s="217" t="s">
        <v>264</v>
      </c>
      <c r="B20" s="218"/>
      <c r="C20" s="218">
        <v>0.9</v>
      </c>
      <c r="D20" s="190">
        <v>4</v>
      </c>
      <c r="E20" s="190">
        <f t="array" ref="E20">_xlfn.IFS(D20=3,0.56,D20=4,0.994,D20=5,1.552,D20=6,2.235,D20=7,3.042,D20=8,3.973)</f>
        <v>0.99399999999999999</v>
      </c>
      <c r="F20" s="219">
        <f t="shared" si="2"/>
        <v>0.89460000000000006</v>
      </c>
      <c r="G20" s="190">
        <v>38</v>
      </c>
      <c r="H20" s="190" t="str">
        <f t="shared" si="3"/>
        <v>KG</v>
      </c>
      <c r="I20" s="216">
        <f t="array" ref="I20">_xlfn.IFS(H20="UN",G20,H20="ML",C20*G20,H20="M2",IF(B20=0,D20*C20*G20,B20*C20*G20),H20="M3",B20*C20*D20*G20,H20="KG",F20*G20,H20="GL",G20)</f>
        <v>33.994800000000005</v>
      </c>
      <c r="J20" s="372"/>
      <c r="K20" s="373"/>
    </row>
    <row r="21" spans="1:11" ht="15.6" x14ac:dyDescent="0.3">
      <c r="A21" s="220" t="s">
        <v>225</v>
      </c>
      <c r="B21" s="190"/>
      <c r="C21" s="190"/>
      <c r="D21" s="190"/>
      <c r="E21" s="190"/>
      <c r="F21" s="219"/>
      <c r="G21" s="190"/>
      <c r="H21" s="190"/>
      <c r="I21" s="216"/>
      <c r="J21" s="372"/>
      <c r="K21" s="373"/>
    </row>
    <row r="22" spans="1:11" ht="15.6" x14ac:dyDescent="0.3">
      <c r="A22" s="217" t="s">
        <v>256</v>
      </c>
      <c r="B22" s="190"/>
      <c r="C22" s="190">
        <v>4.2699999999999996</v>
      </c>
      <c r="D22" s="190">
        <v>3</v>
      </c>
      <c r="E22" s="190">
        <f t="array" ref="E22">_xlfn.IFS(D22=3,0.56,D22=4,0.994,D22=5,1.552,D22=6,2.235,D22=7,3.042,D22=8,3.973)</f>
        <v>0.56000000000000005</v>
      </c>
      <c r="F22" s="219">
        <f t="shared" ref="F22:F25" si="4">C22*E22</f>
        <v>2.3912</v>
      </c>
      <c r="G22" s="190">
        <v>5</v>
      </c>
      <c r="H22" s="190" t="str">
        <f>H11</f>
        <v>KG</v>
      </c>
      <c r="I22" s="216">
        <f t="array" ref="I22">_xlfn.IFS(H22="UN",G22,H22="ML",C22*G22,H22="M2",IF(B22=0,D22*C22*G22,B22*C22*G22),H22="M3",B22*C22*D22*G22,H22="KG",F22*G22,H22="GL",G22)</f>
        <v>11.956</v>
      </c>
      <c r="J22" s="372"/>
      <c r="K22" s="373"/>
    </row>
    <row r="23" spans="1:11" ht="15.6" x14ac:dyDescent="0.3">
      <c r="A23" s="217" t="s">
        <v>257</v>
      </c>
      <c r="B23" s="190"/>
      <c r="C23" s="190">
        <v>3.25</v>
      </c>
      <c r="D23" s="190">
        <v>3</v>
      </c>
      <c r="E23" s="190">
        <f t="array" ref="E23">_xlfn.IFS(D23=3,0.56,D23=4,0.994,D23=5,1.552,D23=6,2.235,D23=7,3.042,D23=8,3.973)</f>
        <v>0.56000000000000005</v>
      </c>
      <c r="F23" s="219">
        <f t="shared" si="4"/>
        <v>1.8200000000000003</v>
      </c>
      <c r="G23" s="190">
        <v>9</v>
      </c>
      <c r="H23" s="190" t="str">
        <f t="shared" ref="H23:H25" si="5">H22</f>
        <v>KG</v>
      </c>
      <c r="I23" s="216">
        <f t="array" ref="I23">_xlfn.IFS(H23="UN",G23,H23="ML",C23*G23,H23="M2",IF(B23=0,D23*C23*G23,B23*C23*G23),H23="M3",B23*C23*D23*G23,H23="KG",F23*G23,H23="GL",G23)</f>
        <v>16.380000000000003</v>
      </c>
      <c r="J23" s="372"/>
      <c r="K23" s="373"/>
    </row>
    <row r="24" spans="1:11" ht="15.6" x14ac:dyDescent="0.3">
      <c r="A24" s="217" t="s">
        <v>258</v>
      </c>
      <c r="B24" s="190"/>
      <c r="C24" s="190">
        <v>1.6</v>
      </c>
      <c r="D24" s="190">
        <v>3</v>
      </c>
      <c r="E24" s="190">
        <f t="array" ref="E24">_xlfn.IFS(D24=3,0.56,D24=4,0.994,D24=5,1.552,D24=6,2.235,D24=7,3.042,D24=8,3.973)</f>
        <v>0.56000000000000005</v>
      </c>
      <c r="F24" s="219">
        <f t="shared" si="4"/>
        <v>0.89600000000000013</v>
      </c>
      <c r="G24" s="190">
        <v>9</v>
      </c>
      <c r="H24" s="190" t="str">
        <f t="shared" si="5"/>
        <v>KG</v>
      </c>
      <c r="I24" s="216">
        <f t="array" ref="I24">_xlfn.IFS(H24="UN",G24,H24="ML",C24*G24,H24="M2",IF(B24=0,D24*C24*G24,B24*C24*G24),H24="M3",B24*C24*D24*G24,H24="KG",F24*G24,H24="GL",G24)</f>
        <v>8.0640000000000018</v>
      </c>
      <c r="J24" s="372"/>
      <c r="K24" s="373"/>
    </row>
    <row r="25" spans="1:11" ht="15.6" x14ac:dyDescent="0.3">
      <c r="A25" s="217" t="s">
        <v>259</v>
      </c>
      <c r="B25" s="190"/>
      <c r="C25" s="190">
        <v>0.9</v>
      </c>
      <c r="D25" s="190">
        <v>4</v>
      </c>
      <c r="E25" s="190">
        <f t="array" ref="E25">_xlfn.IFS(D25=3,0.56,D25=4,0.994,D25=5,1.552,D25=6,2.235,D25=7,3.042,D25=8,3.973)</f>
        <v>0.99399999999999999</v>
      </c>
      <c r="F25" s="219">
        <f t="shared" si="4"/>
        <v>0.89460000000000006</v>
      </c>
      <c r="G25" s="190">
        <v>38</v>
      </c>
      <c r="H25" s="190" t="str">
        <f t="shared" si="5"/>
        <v>KG</v>
      </c>
      <c r="I25" s="216">
        <f t="array" ref="I25">_xlfn.IFS(H25="UN",G25,H25="ML",C25*G25,H25="M2",IF(B25=0,D25*C25*G25,B25*C25*G25),H25="M3",B25*C25*D25*G25,H25="KG",F25*G25,H25="GL",G25)</f>
        <v>33.994800000000005</v>
      </c>
      <c r="J25" s="372"/>
      <c r="K25" s="373"/>
    </row>
    <row r="26" spans="1:11" ht="15.6" x14ac:dyDescent="0.3">
      <c r="A26" s="217"/>
      <c r="B26" s="190"/>
      <c r="C26" s="190"/>
      <c r="D26" s="190"/>
      <c r="E26" s="190"/>
      <c r="F26" s="190"/>
      <c r="G26" s="190"/>
      <c r="H26" s="190"/>
      <c r="I26" s="221"/>
      <c r="J26" s="372"/>
      <c r="K26" s="373"/>
    </row>
    <row r="27" spans="1:11" ht="15.6" x14ac:dyDescent="0.3">
      <c r="A27" s="217"/>
      <c r="B27" s="190"/>
      <c r="C27" s="190"/>
      <c r="D27" s="190"/>
      <c r="E27" s="190"/>
      <c r="F27" s="190"/>
      <c r="G27" s="190"/>
      <c r="H27" s="190"/>
      <c r="I27" s="221"/>
      <c r="J27" s="372"/>
      <c r="K27" s="373"/>
    </row>
    <row r="28" spans="1:11" ht="15.6" x14ac:dyDescent="0.3">
      <c r="A28" s="217"/>
      <c r="B28" s="190"/>
      <c r="C28" s="190"/>
      <c r="D28" s="190"/>
      <c r="E28" s="190"/>
      <c r="F28" s="190"/>
      <c r="G28" s="190"/>
      <c r="H28" s="190"/>
      <c r="I28" s="221"/>
      <c r="J28" s="372"/>
      <c r="K28" s="373"/>
    </row>
    <row r="29" spans="1:11" ht="15.6" x14ac:dyDescent="0.3">
      <c r="A29" s="217"/>
      <c r="B29" s="190"/>
      <c r="C29" s="190"/>
      <c r="D29" s="190"/>
      <c r="E29" s="190"/>
      <c r="F29" s="190"/>
      <c r="G29" s="190"/>
      <c r="H29" s="190"/>
      <c r="I29" s="221"/>
      <c r="J29" s="372"/>
      <c r="K29" s="373"/>
    </row>
    <row r="30" spans="1:11" ht="15.6" x14ac:dyDescent="0.3">
      <c r="A30" s="217"/>
      <c r="B30" s="190"/>
      <c r="C30" s="190"/>
      <c r="D30" s="190"/>
      <c r="E30" s="190"/>
      <c r="F30" s="190"/>
      <c r="G30" s="190"/>
      <c r="H30" s="190"/>
      <c r="I30" s="221"/>
      <c r="J30" s="372"/>
      <c r="K30" s="373"/>
    </row>
    <row r="31" spans="1:11" ht="15.6" x14ac:dyDescent="0.3">
      <c r="A31" s="217"/>
      <c r="B31" s="190"/>
      <c r="C31" s="190"/>
      <c r="D31" s="190"/>
      <c r="E31" s="190"/>
      <c r="F31" s="190"/>
      <c r="G31" s="190"/>
      <c r="H31" s="190"/>
      <c r="I31" s="221"/>
      <c r="J31" s="372"/>
      <c r="K31" s="373"/>
    </row>
    <row r="32" spans="1:11" ht="16.2" thickBot="1" x14ac:dyDescent="0.35">
      <c r="A32" s="222"/>
      <c r="B32" s="223"/>
      <c r="C32" s="223"/>
      <c r="D32" s="223"/>
      <c r="E32" s="223"/>
      <c r="F32" s="223"/>
      <c r="G32" s="223"/>
      <c r="H32" s="223"/>
      <c r="I32" s="224"/>
      <c r="J32" s="372"/>
      <c r="K32" s="373"/>
    </row>
    <row r="33" spans="1:11" ht="16.2" thickBot="1" x14ac:dyDescent="0.35">
      <c r="A33" s="374" t="s">
        <v>265</v>
      </c>
      <c r="B33" s="375"/>
      <c r="C33" s="375"/>
      <c r="D33" s="375"/>
      <c r="E33" s="375"/>
      <c r="F33" s="375"/>
      <c r="G33" s="375"/>
      <c r="H33" s="376"/>
      <c r="I33" s="225">
        <f>SUM(I11:I25)</f>
        <v>382.91472000000005</v>
      </c>
      <c r="J33" s="372"/>
      <c r="K33" s="373"/>
    </row>
    <row r="34" spans="1:11" ht="16.2" thickBot="1" x14ac:dyDescent="0.35">
      <c r="A34" s="374" t="s">
        <v>266</v>
      </c>
      <c r="B34" s="375"/>
      <c r="C34" s="375"/>
      <c r="D34" s="375"/>
      <c r="E34" s="375"/>
      <c r="F34" s="375"/>
      <c r="G34" s="375"/>
      <c r="H34" s="376"/>
      <c r="I34" s="225">
        <f>ROUND(SUM(I10:I32)*1.1,2)</f>
        <v>421.21</v>
      </c>
      <c r="J34" s="372"/>
      <c r="K34" s="373"/>
    </row>
    <row r="35" spans="1:11" ht="16.2" thickBot="1" x14ac:dyDescent="0.35">
      <c r="A35" s="374" t="s">
        <v>28</v>
      </c>
      <c r="B35" s="375"/>
      <c r="C35" s="375"/>
      <c r="D35" s="375"/>
      <c r="E35" s="375"/>
      <c r="F35" s="375"/>
      <c r="G35" s="375"/>
      <c r="H35" s="376"/>
      <c r="I35" s="225">
        <f>I34</f>
        <v>421.21</v>
      </c>
      <c r="J35" s="341"/>
      <c r="K35" s="343"/>
    </row>
    <row r="36" spans="1:11" ht="16.2" thickBot="1" x14ac:dyDescent="0.35">
      <c r="A36" s="363"/>
      <c r="B36" s="342"/>
      <c r="C36" s="342"/>
      <c r="D36" s="342"/>
      <c r="E36" s="342"/>
      <c r="F36" s="342"/>
      <c r="G36" s="342"/>
      <c r="H36" s="342"/>
      <c r="I36" s="342"/>
      <c r="J36" s="377"/>
      <c r="K36" s="378"/>
    </row>
    <row r="37" spans="1:11" ht="16.2" thickBot="1" x14ac:dyDescent="0.35">
      <c r="A37" s="226" t="s">
        <v>267</v>
      </c>
      <c r="B37" s="379"/>
      <c r="C37" s="377"/>
      <c r="D37" s="377"/>
      <c r="E37" s="377"/>
      <c r="F37" s="377"/>
      <c r="G37" s="377"/>
      <c r="H37" s="377"/>
      <c r="I37" s="377"/>
      <c r="J37" s="377"/>
      <c r="K37" s="380"/>
    </row>
    <row r="38" spans="1:11" ht="16.2" thickBot="1" x14ac:dyDescent="0.35">
      <c r="A38" s="365"/>
      <c r="B38" s="366"/>
      <c r="C38" s="366"/>
      <c r="D38" s="366"/>
      <c r="E38" s="366"/>
      <c r="F38" s="366"/>
      <c r="G38" s="366"/>
      <c r="H38" s="366"/>
      <c r="I38" s="366"/>
      <c r="J38" s="366"/>
      <c r="K38" s="367"/>
    </row>
    <row r="39" spans="1:11" ht="40.200000000000003" customHeight="1" x14ac:dyDescent="0.3">
      <c r="A39" s="227"/>
      <c r="B39" s="366"/>
      <c r="C39" s="366"/>
      <c r="D39" s="366"/>
      <c r="E39" s="228"/>
      <c r="F39" s="228"/>
      <c r="G39" s="228"/>
      <c r="H39" s="228"/>
      <c r="I39" s="228"/>
      <c r="J39" s="228"/>
      <c r="K39" s="229"/>
    </row>
    <row r="40" spans="1:11" ht="15.6" x14ac:dyDescent="0.3">
      <c r="A40" s="230"/>
      <c r="B40" s="368" t="s">
        <v>270</v>
      </c>
      <c r="C40" s="368"/>
      <c r="D40" s="368"/>
      <c r="E40" s="231"/>
      <c r="F40" s="231"/>
      <c r="G40" s="231"/>
      <c r="H40" s="231"/>
      <c r="I40" s="231"/>
      <c r="J40" s="231"/>
      <c r="K40" s="232"/>
    </row>
    <row r="41" spans="1:11" ht="37.200000000000003" customHeight="1" thickBot="1" x14ac:dyDescent="0.35">
      <c r="A41" s="233"/>
      <c r="B41" s="369" t="s">
        <v>268</v>
      </c>
      <c r="C41" s="369"/>
      <c r="D41" s="369"/>
      <c r="E41" s="234"/>
      <c r="F41" s="234"/>
      <c r="G41" s="234"/>
      <c r="H41" s="234"/>
      <c r="I41" s="234"/>
      <c r="J41" s="234"/>
      <c r="K41" s="235"/>
    </row>
    <row r="42" spans="1:11" ht="15" thickBot="1" x14ac:dyDescent="0.35"/>
    <row r="43" spans="1:11" ht="47.4" customHeight="1" thickBot="1" x14ac:dyDescent="0.35">
      <c r="A43" s="355" t="s">
        <v>228</v>
      </c>
      <c r="B43" s="356"/>
      <c r="C43" s="356"/>
      <c r="D43" s="356"/>
      <c r="E43" s="356"/>
      <c r="F43" s="356"/>
      <c r="G43" s="357" t="s">
        <v>399</v>
      </c>
      <c r="H43" s="357"/>
      <c r="I43" s="357"/>
      <c r="J43" s="357"/>
      <c r="K43" s="358"/>
    </row>
    <row r="44" spans="1:11" ht="16.2" thickBot="1" x14ac:dyDescent="0.35">
      <c r="A44" s="359" t="s">
        <v>229</v>
      </c>
      <c r="B44" s="360"/>
      <c r="C44" s="360"/>
      <c r="D44" s="360"/>
      <c r="E44" s="360"/>
      <c r="F44" s="360"/>
      <c r="G44" s="360"/>
      <c r="H44" s="360"/>
      <c r="I44" s="360"/>
      <c r="J44" s="360"/>
      <c r="K44" s="361"/>
    </row>
    <row r="45" spans="1:11" ht="15.6" x14ac:dyDescent="0.3">
      <c r="A45" s="199" t="s">
        <v>230</v>
      </c>
      <c r="B45" s="200" t="s">
        <v>231</v>
      </c>
      <c r="C45" s="200"/>
      <c r="D45" s="201" t="s">
        <v>232</v>
      </c>
      <c r="E45" s="200" t="s">
        <v>233</v>
      </c>
      <c r="F45" s="200"/>
      <c r="G45" s="200"/>
      <c r="H45" s="201" t="s">
        <v>234</v>
      </c>
      <c r="I45" s="236">
        <v>45778</v>
      </c>
      <c r="J45" s="200" t="s">
        <v>236</v>
      </c>
      <c r="K45" s="202">
        <v>2025</v>
      </c>
    </row>
    <row r="46" spans="1:11" ht="15.6" x14ac:dyDescent="0.3">
      <c r="A46" s="203" t="s">
        <v>237</v>
      </c>
      <c r="B46" s="362" t="s">
        <v>238</v>
      </c>
      <c r="C46" s="362"/>
      <c r="D46" s="362"/>
      <c r="E46" s="362"/>
      <c r="F46" s="204"/>
      <c r="G46" s="204"/>
      <c r="H46" s="204"/>
      <c r="I46" s="204"/>
      <c r="J46" s="204"/>
      <c r="K46" s="205"/>
    </row>
    <row r="47" spans="1:11" ht="31.2" x14ac:dyDescent="0.3">
      <c r="A47" s="203" t="s">
        <v>239</v>
      </c>
      <c r="B47" s="362" t="s">
        <v>269</v>
      </c>
      <c r="C47" s="362"/>
      <c r="D47" s="362"/>
      <c r="E47" s="362"/>
      <c r="F47" s="362"/>
      <c r="G47" s="362"/>
      <c r="H47" s="206" t="s">
        <v>240</v>
      </c>
      <c r="I47" s="204" t="s">
        <v>149</v>
      </c>
      <c r="J47" s="207" t="s">
        <v>241</v>
      </c>
      <c r="K47" s="205">
        <v>4.22</v>
      </c>
    </row>
    <row r="48" spans="1:11" ht="16.2" thickBot="1" x14ac:dyDescent="0.35">
      <c r="A48" s="208" t="s">
        <v>242</v>
      </c>
      <c r="B48" s="363" t="s">
        <v>187</v>
      </c>
      <c r="C48" s="342"/>
      <c r="D48" s="342"/>
      <c r="E48" s="342"/>
      <c r="F48" s="342"/>
      <c r="G48" s="364"/>
      <c r="H48" s="210" t="s">
        <v>243</v>
      </c>
      <c r="I48" s="209" t="s">
        <v>3</v>
      </c>
      <c r="J48" s="209"/>
      <c r="K48" s="211"/>
    </row>
    <row r="49" spans="1:11" ht="16.2" thickBot="1" x14ac:dyDescent="0.35">
      <c r="A49" s="341"/>
      <c r="B49" s="342"/>
      <c r="C49" s="342"/>
      <c r="D49" s="342"/>
      <c r="E49" s="342"/>
      <c r="F49" s="342"/>
      <c r="G49" s="342"/>
      <c r="H49" s="342"/>
      <c r="I49" s="342"/>
      <c r="J49" s="342"/>
      <c r="K49" s="343"/>
    </row>
    <row r="50" spans="1:11" ht="15.6" x14ac:dyDescent="0.3">
      <c r="A50" s="344" t="s">
        <v>244</v>
      </c>
      <c r="B50" s="346" t="s">
        <v>245</v>
      </c>
      <c r="C50" s="347"/>
      <c r="D50" s="348"/>
      <c r="E50" s="346" t="s">
        <v>246</v>
      </c>
      <c r="F50" s="348"/>
      <c r="G50" s="349" t="s">
        <v>34</v>
      </c>
      <c r="H50" s="349" t="s">
        <v>247</v>
      </c>
      <c r="I50" s="349" t="s">
        <v>248</v>
      </c>
      <c r="J50" s="351" t="s">
        <v>249</v>
      </c>
      <c r="K50" s="352"/>
    </row>
    <row r="51" spans="1:11" ht="47.4" thickBot="1" x14ac:dyDescent="0.35">
      <c r="A51" s="345"/>
      <c r="B51" s="212" t="s">
        <v>250</v>
      </c>
      <c r="C51" s="212" t="s">
        <v>251</v>
      </c>
      <c r="D51" s="212" t="s">
        <v>252</v>
      </c>
      <c r="E51" s="210" t="s">
        <v>253</v>
      </c>
      <c r="F51" s="210" t="s">
        <v>254</v>
      </c>
      <c r="G51" s="350"/>
      <c r="H51" s="350"/>
      <c r="I51" s="350"/>
      <c r="J51" s="353"/>
      <c r="K51" s="354"/>
    </row>
    <row r="52" spans="1:11" ht="31.2" x14ac:dyDescent="0.3">
      <c r="A52" s="213" t="s">
        <v>271</v>
      </c>
      <c r="B52" s="214"/>
      <c r="C52" s="214"/>
      <c r="D52" s="215"/>
      <c r="E52" s="215"/>
      <c r="F52" s="215"/>
      <c r="G52" s="215"/>
      <c r="H52" s="215"/>
      <c r="I52" s="216"/>
      <c r="J52" s="370"/>
      <c r="K52" s="371"/>
    </row>
    <row r="53" spans="1:11" ht="15.6" x14ac:dyDescent="0.3">
      <c r="A53" s="220" t="s">
        <v>272</v>
      </c>
      <c r="B53" s="218"/>
      <c r="C53" s="218"/>
      <c r="D53" s="190"/>
      <c r="E53" s="190"/>
      <c r="F53" s="190"/>
      <c r="G53" s="190"/>
      <c r="H53" s="190"/>
      <c r="I53" s="216"/>
      <c r="J53" s="372"/>
      <c r="K53" s="373"/>
    </row>
    <row r="54" spans="1:11" ht="15.6" x14ac:dyDescent="0.3">
      <c r="A54" s="217" t="s">
        <v>256</v>
      </c>
      <c r="B54" s="218"/>
      <c r="C54" s="218">
        <v>1.76</v>
      </c>
      <c r="D54" s="190">
        <v>4</v>
      </c>
      <c r="E54" s="190">
        <f t="array" ref="E54">_xlfn.IFS(D54=3,0.56,D54=4,0.994,D54=5,1.552,D54=6,2.235,D54=7,3.042,D54=8,3.973)</f>
        <v>0.99399999999999999</v>
      </c>
      <c r="F54" s="219">
        <f>C54*E54</f>
        <v>1.7494400000000001</v>
      </c>
      <c r="G54" s="190">
        <v>3</v>
      </c>
      <c r="H54" s="190" t="str">
        <f>I48</f>
        <v>KG</v>
      </c>
      <c r="I54" s="216">
        <f t="array" ref="I54">_xlfn.IFS(H54="UN",G54,H54="ML",C54*G54,H54="M2",IF(B54=0,D54*C54*G54,B54*C54*G54),H54="M3",B54*C54*D54*G54,H54="KG",F54*G54,H54="GL",G54)</f>
        <v>5.2483200000000005</v>
      </c>
      <c r="J54" s="372"/>
      <c r="K54" s="373"/>
    </row>
    <row r="55" spans="1:11" ht="15.6" x14ac:dyDescent="0.3">
      <c r="A55" s="217" t="s">
        <v>257</v>
      </c>
      <c r="B55" s="218"/>
      <c r="C55" s="218">
        <v>1.34</v>
      </c>
      <c r="D55" s="190">
        <v>4</v>
      </c>
      <c r="E55" s="190">
        <f t="array" ref="E55">_xlfn.IFS(D55=3,0.56,D55=4,0.994,D55=5,1.552,D55=6,2.235,D55=7,3.042,D55=8,3.973)</f>
        <v>0.99399999999999999</v>
      </c>
      <c r="F55" s="219">
        <f t="shared" ref="F55:F56" si="6">C55*E55</f>
        <v>1.33196</v>
      </c>
      <c r="G55" s="190">
        <v>3</v>
      </c>
      <c r="H55" s="190" t="str">
        <f t="shared" ref="H55:H56" si="7">H54</f>
        <v>KG</v>
      </c>
      <c r="I55" s="216">
        <f t="array" ref="I55">_xlfn.IFS(H55="UN",G55,H55="ML",C55*G55,H55="M2",IF(B55=0,D55*C55*G55,B55*C55*G55),H55="M3",B55*C55*D55*G55,H55="KG",F55*G55,H55="GL",G55)</f>
        <v>3.9958800000000001</v>
      </c>
      <c r="J55" s="372"/>
      <c r="K55" s="373"/>
    </row>
    <row r="56" spans="1:11" ht="15.6" x14ac:dyDescent="0.3">
      <c r="A56" s="217" t="s">
        <v>258</v>
      </c>
      <c r="B56" s="218"/>
      <c r="C56" s="218">
        <v>1.2</v>
      </c>
      <c r="D56" s="190">
        <v>3</v>
      </c>
      <c r="E56" s="190">
        <f t="array" ref="E56">_xlfn.IFS(D56=3,0.56,D56=4,0.994,D56=5,1.552,D56=6,2.235,D56=7,3.042,D56=8,3.973)</f>
        <v>0.56000000000000005</v>
      </c>
      <c r="F56" s="219">
        <f t="shared" si="6"/>
        <v>0.67200000000000004</v>
      </c>
      <c r="G56" s="190">
        <v>5</v>
      </c>
      <c r="H56" s="190" t="str">
        <f t="shared" si="7"/>
        <v>KG</v>
      </c>
      <c r="I56" s="216">
        <f t="array" ref="I56">_xlfn.IFS(H56="UN",G56,H56="ML",C56*G56,H56="M2",IF(B56=0,D56*C56*G56,B56*C56*G56),H56="M3",B56*C56*D56*G56,H56="KG",F56*G56,H56="GL",G56)</f>
        <v>3.3600000000000003</v>
      </c>
      <c r="J56" s="372"/>
      <c r="K56" s="373"/>
    </row>
    <row r="57" spans="1:11" ht="15.6" x14ac:dyDescent="0.3">
      <c r="A57" s="220" t="s">
        <v>273</v>
      </c>
      <c r="B57" s="218"/>
      <c r="C57" s="218"/>
      <c r="D57" s="190"/>
      <c r="E57" s="190"/>
      <c r="F57" s="219"/>
      <c r="G57" s="190"/>
      <c r="H57" s="190"/>
      <c r="I57" s="216"/>
      <c r="J57" s="372"/>
      <c r="K57" s="373"/>
    </row>
    <row r="58" spans="1:11" ht="15.6" x14ac:dyDescent="0.3">
      <c r="A58" s="217" t="s">
        <v>256</v>
      </c>
      <c r="B58" s="218"/>
      <c r="C58" s="218">
        <v>1.79</v>
      </c>
      <c r="D58" s="190">
        <v>4</v>
      </c>
      <c r="E58" s="190">
        <f t="array" ref="E58">_xlfn.IFS(D58=3,0.56,D58=4,0.994,D58=5,1.552,D58=6,2.235,D58=7,3.042,D58=8,3.973)</f>
        <v>0.99399999999999999</v>
      </c>
      <c r="F58" s="219">
        <f t="shared" ref="F58:F60" si="8">C58*E58</f>
        <v>1.7792600000000001</v>
      </c>
      <c r="G58" s="190">
        <v>3</v>
      </c>
      <c r="H58" s="190" t="str">
        <f>H54</f>
        <v>KG</v>
      </c>
      <c r="I58" s="216">
        <f t="array" ref="I58">_xlfn.IFS(H58="UN",G58,H58="ML",C58*G58,H58="M2",IF(B58=0,D58*C58*G58,B58*C58*G58),H58="M3",B58*C58*D58*G58,H58="KG",F58*G58,H58="GL",G58)</f>
        <v>5.3377800000000004</v>
      </c>
      <c r="J58" s="372"/>
      <c r="K58" s="373"/>
    </row>
    <row r="59" spans="1:11" ht="15.6" x14ac:dyDescent="0.3">
      <c r="A59" s="217" t="s">
        <v>257</v>
      </c>
      <c r="B59" s="218"/>
      <c r="C59" s="218">
        <v>1.37</v>
      </c>
      <c r="D59" s="190">
        <v>4</v>
      </c>
      <c r="E59" s="190">
        <f t="array" ref="E59">_xlfn.IFS(D59=3,0.56,D59=4,0.994,D59=5,1.552,D59=6,2.235,D59=7,3.042,D59=8,3.973)</f>
        <v>0.99399999999999999</v>
      </c>
      <c r="F59" s="219">
        <f t="shared" si="8"/>
        <v>1.36178</v>
      </c>
      <c r="G59" s="190">
        <v>3</v>
      </c>
      <c r="H59" s="190" t="str">
        <f t="shared" ref="H59:H60" si="9">H58</f>
        <v>KG</v>
      </c>
      <c r="I59" s="216">
        <f t="array" ref="I59">_xlfn.IFS(H59="UN",G59,H59="ML",C59*G59,H59="M2",IF(B59=0,D59*C59*G59,B59*C59*G59),H59="M3",B59*C59*D59*G59,H59="KG",F59*G59,H59="GL",G59)</f>
        <v>4.0853400000000004</v>
      </c>
      <c r="J59" s="372"/>
      <c r="K59" s="373"/>
    </row>
    <row r="60" spans="1:11" ht="15.6" x14ac:dyDescent="0.3">
      <c r="A60" s="217" t="s">
        <v>258</v>
      </c>
      <c r="B60" s="218"/>
      <c r="C60" s="218">
        <v>1.2</v>
      </c>
      <c r="D60" s="190">
        <v>3</v>
      </c>
      <c r="E60" s="190">
        <f t="array" ref="E60">_xlfn.IFS(D60=3,0.56,D60=4,0.994,D60=5,1.552,D60=6,2.235,D60=7,3.042,D60=8,3.973)</f>
        <v>0.56000000000000005</v>
      </c>
      <c r="F60" s="219">
        <f t="shared" si="8"/>
        <v>0.67200000000000004</v>
      </c>
      <c r="G60" s="190">
        <v>5</v>
      </c>
      <c r="H60" s="190" t="str">
        <f t="shared" si="9"/>
        <v>KG</v>
      </c>
      <c r="I60" s="216">
        <f t="array" ref="I60">_xlfn.IFS(H60="UN",G60,H60="ML",C60*G60,H60="M2",IF(B60=0,D60*C60*G60,B60*C60*G60),H60="M3",B60*C60*D60*G60,H60="KG",F60*G60,H60="GL",G60)</f>
        <v>3.3600000000000003</v>
      </c>
      <c r="J60" s="372"/>
      <c r="K60" s="373"/>
    </row>
    <row r="61" spans="1:11" ht="15.6" x14ac:dyDescent="0.3">
      <c r="A61" s="220" t="s">
        <v>142</v>
      </c>
      <c r="B61" s="218"/>
      <c r="C61" s="218"/>
      <c r="D61" s="190"/>
      <c r="E61" s="190"/>
      <c r="F61" s="219"/>
      <c r="G61" s="190"/>
      <c r="H61" s="190"/>
      <c r="I61" s="216"/>
      <c r="J61" s="372"/>
      <c r="K61" s="373"/>
    </row>
    <row r="62" spans="1:11" ht="15.6" x14ac:dyDescent="0.3">
      <c r="A62" s="220" t="s">
        <v>274</v>
      </c>
      <c r="B62" s="218"/>
      <c r="C62" s="218"/>
      <c r="D62" s="190"/>
      <c r="E62" s="190"/>
      <c r="F62" s="219"/>
      <c r="G62" s="190"/>
      <c r="H62" s="190"/>
      <c r="I62" s="216"/>
      <c r="J62" s="372"/>
      <c r="K62" s="373"/>
    </row>
    <row r="63" spans="1:11" ht="15.6" x14ac:dyDescent="0.3">
      <c r="A63" s="217" t="s">
        <v>256</v>
      </c>
      <c r="B63" s="190"/>
      <c r="C63" s="190">
        <v>1.01</v>
      </c>
      <c r="D63" s="190">
        <v>3</v>
      </c>
      <c r="E63" s="190">
        <f t="array" ref="E63">_xlfn.IFS(D63=3,0.56,D63=4,0.994,D63=5,1.552,D63=6,2.235,D63=7,3.042,D63=8,3.973)</f>
        <v>0.56000000000000005</v>
      </c>
      <c r="F63" s="219">
        <f t="shared" ref="F63:F66" si="10">C63*E63</f>
        <v>0.5656000000000001</v>
      </c>
      <c r="G63" s="190">
        <v>39</v>
      </c>
      <c r="H63" s="190" t="str">
        <f>H54</f>
        <v>KG</v>
      </c>
      <c r="I63" s="216">
        <f t="array" ref="I63">_xlfn.IFS(H63="UN",G63,H63="ML",C63*G63,H63="M2",IF(B63=0,D63*C63*G63,B63*C63*G63),H63="M3",B63*C63*D63*G63,H63="KG",F63*G63,H63="GL",G63)</f>
        <v>22.058400000000002</v>
      </c>
      <c r="J63" s="372"/>
      <c r="K63" s="373"/>
    </row>
    <row r="64" spans="1:11" ht="15.6" x14ac:dyDescent="0.3">
      <c r="A64" s="217" t="s">
        <v>257</v>
      </c>
      <c r="B64" s="190"/>
      <c r="C64" s="190">
        <v>3.3</v>
      </c>
      <c r="D64" s="190">
        <v>4</v>
      </c>
      <c r="E64" s="190">
        <f t="array" ref="E64">_xlfn.IFS(D64=3,0.56,D64=4,0.994,D64=5,1.552,D64=6,2.235,D64=7,3.042,D64=8,3.973)</f>
        <v>0.99399999999999999</v>
      </c>
      <c r="F64" s="219">
        <f t="shared" si="10"/>
        <v>3.2801999999999998</v>
      </c>
      <c r="G64" s="190">
        <v>2</v>
      </c>
      <c r="H64" s="190" t="str">
        <f t="shared" ref="H64:H66" si="11">H63</f>
        <v>KG</v>
      </c>
      <c r="I64" s="216">
        <f t="array" ref="I64">_xlfn.IFS(H64="UN",G64,H64="ML",C64*G64,H64="M2",IF(B64=0,D64*C64*G64,B64*C64*G64),H64="M3",B64*C64*D64*G64,H64="KG",F64*G64,H64="GL",G64)</f>
        <v>6.5603999999999996</v>
      </c>
      <c r="J64" s="372"/>
      <c r="K64" s="373"/>
    </row>
    <row r="65" spans="1:11" ht="15.6" x14ac:dyDescent="0.3">
      <c r="A65" s="217" t="s">
        <v>258</v>
      </c>
      <c r="B65" s="190"/>
      <c r="C65" s="190">
        <v>3.3</v>
      </c>
      <c r="D65" s="190">
        <v>4</v>
      </c>
      <c r="E65" s="190">
        <f t="array" ref="E65">_xlfn.IFS(D65=3,0.56,D65=4,0.994,D65=5,1.552,D65=6,2.235,D65=7,3.042,D65=8,3.973)</f>
        <v>0.99399999999999999</v>
      </c>
      <c r="F65" s="219">
        <f t="shared" si="10"/>
        <v>3.2801999999999998</v>
      </c>
      <c r="G65" s="190">
        <v>2</v>
      </c>
      <c r="H65" s="190" t="str">
        <f t="shared" si="11"/>
        <v>KG</v>
      </c>
      <c r="I65" s="216">
        <f t="array" ref="I65">_xlfn.IFS(H65="UN",G65,H65="ML",C65*G65,H65="M2",IF(B65=0,D65*C65*G65,B65*C65*G65),H65="M3",B65*C65*D65*G65,H65="KG",F65*G65,H65="GL",G65)</f>
        <v>6.5603999999999996</v>
      </c>
      <c r="J65" s="372"/>
      <c r="K65" s="373"/>
    </row>
    <row r="66" spans="1:11" ht="15.6" x14ac:dyDescent="0.3">
      <c r="A66" s="217" t="s">
        <v>259</v>
      </c>
      <c r="B66" s="190"/>
      <c r="C66" s="190">
        <v>3.3</v>
      </c>
      <c r="D66" s="190">
        <v>4</v>
      </c>
      <c r="E66" s="190">
        <f t="array" ref="E66">_xlfn.IFS(D66=3,0.56,D66=4,0.994,D66=5,1.552,D66=6,2.235,D66=7,3.042,D66=8,3.973)</f>
        <v>0.99399999999999999</v>
      </c>
      <c r="F66" s="219">
        <f t="shared" si="10"/>
        <v>3.2801999999999998</v>
      </c>
      <c r="G66" s="190">
        <v>4</v>
      </c>
      <c r="H66" s="190" t="str">
        <f t="shared" si="11"/>
        <v>KG</v>
      </c>
      <c r="I66" s="216">
        <f t="array" ref="I66">_xlfn.IFS(H66="UN",G66,H66="ML",C66*G66,H66="M2",IF(B66=0,D66*C66*G66,B66*C66*G66),H66="M3",B66*C66*D66*G66,H66="KG",F66*G66,H66="GL",G66)</f>
        <v>13.120799999999999</v>
      </c>
      <c r="J66" s="372"/>
      <c r="K66" s="373"/>
    </row>
    <row r="67" spans="1:11" ht="15.6" x14ac:dyDescent="0.3">
      <c r="A67" s="217"/>
      <c r="B67" s="190"/>
      <c r="C67" s="190"/>
      <c r="D67" s="190"/>
      <c r="E67" s="190"/>
      <c r="F67" s="190"/>
      <c r="G67" s="190"/>
      <c r="H67" s="190"/>
      <c r="I67" s="216"/>
      <c r="J67" s="372"/>
      <c r="K67" s="373"/>
    </row>
    <row r="68" spans="1:11" ht="15.6" x14ac:dyDescent="0.3">
      <c r="A68" s="217"/>
      <c r="B68" s="190"/>
      <c r="C68" s="190"/>
      <c r="D68" s="190"/>
      <c r="E68" s="190"/>
      <c r="F68" s="190"/>
      <c r="G68" s="190"/>
      <c r="H68" s="190"/>
      <c r="I68" s="221"/>
      <c r="J68" s="372"/>
      <c r="K68" s="373"/>
    </row>
    <row r="69" spans="1:11" ht="15.6" x14ac:dyDescent="0.3">
      <c r="A69" s="217"/>
      <c r="B69" s="190"/>
      <c r="C69" s="190"/>
      <c r="D69" s="190"/>
      <c r="E69" s="190"/>
      <c r="F69" s="190"/>
      <c r="G69" s="190"/>
      <c r="H69" s="190"/>
      <c r="I69" s="221"/>
      <c r="J69" s="372"/>
      <c r="K69" s="373"/>
    </row>
    <row r="70" spans="1:11" ht="15.6" x14ac:dyDescent="0.3">
      <c r="A70" s="217"/>
      <c r="B70" s="190"/>
      <c r="C70" s="190"/>
      <c r="D70" s="190"/>
      <c r="E70" s="190"/>
      <c r="F70" s="190"/>
      <c r="G70" s="190"/>
      <c r="H70" s="190"/>
      <c r="I70" s="221"/>
      <c r="J70" s="372"/>
      <c r="K70" s="373"/>
    </row>
    <row r="71" spans="1:11" ht="15.6" x14ac:dyDescent="0.3">
      <c r="A71" s="217"/>
      <c r="B71" s="190"/>
      <c r="C71" s="190"/>
      <c r="D71" s="190"/>
      <c r="E71" s="190"/>
      <c r="F71" s="190"/>
      <c r="G71" s="190"/>
      <c r="H71" s="190"/>
      <c r="I71" s="221"/>
      <c r="J71" s="372"/>
      <c r="K71" s="373"/>
    </row>
    <row r="72" spans="1:11" ht="15.6" x14ac:dyDescent="0.3">
      <c r="A72" s="217"/>
      <c r="B72" s="190"/>
      <c r="C72" s="190"/>
      <c r="D72" s="190"/>
      <c r="E72" s="190"/>
      <c r="F72" s="190"/>
      <c r="G72" s="190"/>
      <c r="H72" s="190"/>
      <c r="I72" s="221"/>
      <c r="J72" s="372"/>
      <c r="K72" s="373"/>
    </row>
    <row r="73" spans="1:11" ht="15.6" x14ac:dyDescent="0.3">
      <c r="A73" s="217"/>
      <c r="B73" s="190"/>
      <c r="C73" s="190"/>
      <c r="D73" s="190"/>
      <c r="E73" s="190"/>
      <c r="F73" s="190"/>
      <c r="G73" s="190"/>
      <c r="H73" s="190"/>
      <c r="I73" s="221"/>
      <c r="J73" s="372"/>
      <c r="K73" s="373"/>
    </row>
    <row r="74" spans="1:11" ht="16.2" thickBot="1" x14ac:dyDescent="0.35">
      <c r="A74" s="222"/>
      <c r="B74" s="223"/>
      <c r="C74" s="223"/>
      <c r="D74" s="223"/>
      <c r="E74" s="223"/>
      <c r="F74" s="223"/>
      <c r="G74" s="223"/>
      <c r="H74" s="223"/>
      <c r="I74" s="224"/>
      <c r="J74" s="372"/>
      <c r="K74" s="373"/>
    </row>
    <row r="75" spans="1:11" ht="16.2" thickBot="1" x14ac:dyDescent="0.35">
      <c r="A75" s="374" t="s">
        <v>265</v>
      </c>
      <c r="B75" s="375"/>
      <c r="C75" s="375"/>
      <c r="D75" s="375"/>
      <c r="E75" s="375"/>
      <c r="F75" s="375"/>
      <c r="G75" s="375"/>
      <c r="H75" s="376"/>
      <c r="I75" s="225">
        <f>I35</f>
        <v>421.21</v>
      </c>
      <c r="J75" s="372"/>
      <c r="K75" s="373"/>
    </row>
    <row r="76" spans="1:11" ht="16.2" thickBot="1" x14ac:dyDescent="0.35">
      <c r="A76" s="374" t="s">
        <v>266</v>
      </c>
      <c r="B76" s="375"/>
      <c r="C76" s="375"/>
      <c r="D76" s="375"/>
      <c r="E76" s="375"/>
      <c r="F76" s="375"/>
      <c r="G76" s="375"/>
      <c r="H76" s="376"/>
      <c r="I76" s="225">
        <f>ROUND(SUM(I52:I74)*1.1,2)</f>
        <v>81.06</v>
      </c>
      <c r="J76" s="372"/>
      <c r="K76" s="373"/>
    </row>
    <row r="77" spans="1:11" ht="16.2" thickBot="1" x14ac:dyDescent="0.35">
      <c r="A77" s="374" t="s">
        <v>28</v>
      </c>
      <c r="B77" s="375"/>
      <c r="C77" s="375"/>
      <c r="D77" s="375"/>
      <c r="E77" s="375"/>
      <c r="F77" s="375"/>
      <c r="G77" s="375"/>
      <c r="H77" s="376"/>
      <c r="I77" s="225">
        <f>ROUND(I75+I76,2)</f>
        <v>502.27</v>
      </c>
      <c r="J77" s="341"/>
      <c r="K77" s="343"/>
    </row>
    <row r="78" spans="1:11" ht="16.2" thickBot="1" x14ac:dyDescent="0.35">
      <c r="A78" s="363"/>
      <c r="B78" s="342"/>
      <c r="C78" s="342"/>
      <c r="D78" s="342"/>
      <c r="E78" s="342"/>
      <c r="F78" s="342"/>
      <c r="G78" s="342"/>
      <c r="H78" s="342"/>
      <c r="I78" s="342"/>
      <c r="J78" s="377"/>
      <c r="K78" s="378"/>
    </row>
    <row r="79" spans="1:11" ht="16.2" thickBot="1" x14ac:dyDescent="0.35">
      <c r="A79" s="226" t="s">
        <v>267</v>
      </c>
      <c r="B79" s="379"/>
      <c r="C79" s="377"/>
      <c r="D79" s="377"/>
      <c r="E79" s="377"/>
      <c r="F79" s="377"/>
      <c r="G79" s="377"/>
      <c r="H79" s="377"/>
      <c r="I79" s="377"/>
      <c r="J79" s="377"/>
      <c r="K79" s="380"/>
    </row>
    <row r="80" spans="1:11" ht="16.2" thickBot="1" x14ac:dyDescent="0.35">
      <c r="A80" s="365"/>
      <c r="B80" s="366"/>
      <c r="C80" s="366"/>
      <c r="D80" s="366"/>
      <c r="E80" s="366"/>
      <c r="F80" s="366"/>
      <c r="G80" s="366"/>
      <c r="H80" s="366"/>
      <c r="I80" s="366"/>
      <c r="J80" s="366"/>
      <c r="K80" s="367"/>
    </row>
    <row r="81" spans="1:11" ht="40.799999999999997" customHeight="1" x14ac:dyDescent="0.3">
      <c r="A81" s="227"/>
      <c r="B81" s="366"/>
      <c r="C81" s="366"/>
      <c r="D81" s="366"/>
      <c r="E81" s="228"/>
      <c r="F81" s="228"/>
      <c r="G81" s="228"/>
      <c r="H81" s="228"/>
      <c r="I81" s="228"/>
      <c r="J81" s="228"/>
      <c r="K81" s="229"/>
    </row>
    <row r="82" spans="1:11" ht="15.6" x14ac:dyDescent="0.3">
      <c r="A82" s="230"/>
      <c r="B82" s="368" t="s">
        <v>270</v>
      </c>
      <c r="C82" s="368"/>
      <c r="D82" s="368"/>
      <c r="E82" s="231"/>
      <c r="F82" s="231"/>
      <c r="G82" s="231"/>
      <c r="H82" s="231"/>
      <c r="I82" s="231"/>
      <c r="J82" s="231"/>
      <c r="K82" s="232"/>
    </row>
    <row r="83" spans="1:11" ht="28.8" customHeight="1" thickBot="1" x14ac:dyDescent="0.35">
      <c r="A83" s="233"/>
      <c r="B83" s="369" t="s">
        <v>268</v>
      </c>
      <c r="C83" s="369"/>
      <c r="D83" s="369"/>
      <c r="E83" s="234"/>
      <c r="F83" s="234"/>
      <c r="G83" s="234"/>
      <c r="H83" s="234"/>
      <c r="I83" s="234"/>
      <c r="J83" s="234"/>
      <c r="K83" s="235"/>
    </row>
    <row r="84" spans="1:11" ht="15" thickBot="1" x14ac:dyDescent="0.35"/>
    <row r="85" spans="1:11" ht="51.6" customHeight="1" thickBot="1" x14ac:dyDescent="0.35">
      <c r="A85" s="355" t="s">
        <v>228</v>
      </c>
      <c r="B85" s="356"/>
      <c r="C85" s="356"/>
      <c r="D85" s="356"/>
      <c r="E85" s="356"/>
      <c r="F85" s="356"/>
      <c r="G85" s="357" t="s">
        <v>399</v>
      </c>
      <c r="H85" s="357"/>
      <c r="I85" s="357"/>
      <c r="J85" s="357"/>
      <c r="K85" s="358"/>
    </row>
    <row r="86" spans="1:11" ht="16.2" thickBot="1" x14ac:dyDescent="0.35">
      <c r="A86" s="359" t="s">
        <v>229</v>
      </c>
      <c r="B86" s="360"/>
      <c r="C86" s="360"/>
      <c r="D86" s="360"/>
      <c r="E86" s="360"/>
      <c r="F86" s="360"/>
      <c r="G86" s="360"/>
      <c r="H86" s="360"/>
      <c r="I86" s="360"/>
      <c r="J86" s="360"/>
      <c r="K86" s="361"/>
    </row>
    <row r="87" spans="1:11" ht="15.6" x14ac:dyDescent="0.3">
      <c r="A87" s="199" t="s">
        <v>230</v>
      </c>
      <c r="B87" s="200" t="s">
        <v>231</v>
      </c>
      <c r="C87" s="200"/>
      <c r="D87" s="201" t="s">
        <v>232</v>
      </c>
      <c r="E87" s="200" t="s">
        <v>233</v>
      </c>
      <c r="F87" s="200"/>
      <c r="G87" s="200"/>
      <c r="H87" s="201" t="s">
        <v>234</v>
      </c>
      <c r="I87" s="236">
        <v>45778</v>
      </c>
      <c r="J87" s="200" t="s">
        <v>236</v>
      </c>
      <c r="K87" s="202">
        <v>2025</v>
      </c>
    </row>
    <row r="88" spans="1:11" ht="15.6" x14ac:dyDescent="0.3">
      <c r="A88" s="203" t="s">
        <v>237</v>
      </c>
      <c r="B88" s="362" t="s">
        <v>238</v>
      </c>
      <c r="C88" s="362"/>
      <c r="D88" s="362"/>
      <c r="E88" s="362"/>
      <c r="F88" s="204"/>
      <c r="G88" s="204"/>
      <c r="H88" s="204"/>
      <c r="I88" s="204"/>
      <c r="J88" s="204"/>
      <c r="K88" s="205"/>
    </row>
    <row r="89" spans="1:11" ht="31.2" x14ac:dyDescent="0.3">
      <c r="A89" s="203" t="s">
        <v>239</v>
      </c>
      <c r="B89" s="362" t="s">
        <v>269</v>
      </c>
      <c r="C89" s="362"/>
      <c r="D89" s="362"/>
      <c r="E89" s="362"/>
      <c r="F89" s="362"/>
      <c r="G89" s="362"/>
      <c r="H89" s="206" t="s">
        <v>240</v>
      </c>
      <c r="I89" s="204" t="s">
        <v>149</v>
      </c>
      <c r="J89" s="207" t="s">
        <v>241</v>
      </c>
      <c r="K89" s="205">
        <v>4.22</v>
      </c>
    </row>
    <row r="90" spans="1:11" ht="16.2" thickBot="1" x14ac:dyDescent="0.35">
      <c r="A90" s="208" t="s">
        <v>242</v>
      </c>
      <c r="B90" s="363" t="s">
        <v>187</v>
      </c>
      <c r="C90" s="342"/>
      <c r="D90" s="342"/>
      <c r="E90" s="342"/>
      <c r="F90" s="342"/>
      <c r="G90" s="364"/>
      <c r="H90" s="210" t="s">
        <v>243</v>
      </c>
      <c r="I90" s="209" t="s">
        <v>3</v>
      </c>
      <c r="J90" s="209"/>
      <c r="K90" s="211"/>
    </row>
    <row r="91" spans="1:11" ht="16.2" thickBot="1" x14ac:dyDescent="0.35">
      <c r="A91" s="341"/>
      <c r="B91" s="342"/>
      <c r="C91" s="342"/>
      <c r="D91" s="342"/>
      <c r="E91" s="342"/>
      <c r="F91" s="342"/>
      <c r="G91" s="342"/>
      <c r="H91" s="342"/>
      <c r="I91" s="342"/>
      <c r="J91" s="342"/>
      <c r="K91" s="343"/>
    </row>
    <row r="92" spans="1:11" ht="15.6" x14ac:dyDescent="0.3">
      <c r="A92" s="344" t="s">
        <v>244</v>
      </c>
      <c r="B92" s="346" t="s">
        <v>245</v>
      </c>
      <c r="C92" s="347"/>
      <c r="D92" s="348"/>
      <c r="E92" s="346" t="s">
        <v>246</v>
      </c>
      <c r="F92" s="348"/>
      <c r="G92" s="349" t="s">
        <v>34</v>
      </c>
      <c r="H92" s="349" t="s">
        <v>247</v>
      </c>
      <c r="I92" s="349" t="s">
        <v>248</v>
      </c>
      <c r="J92" s="351" t="s">
        <v>249</v>
      </c>
      <c r="K92" s="352"/>
    </row>
    <row r="93" spans="1:11" ht="47.4" thickBot="1" x14ac:dyDescent="0.35">
      <c r="A93" s="345"/>
      <c r="B93" s="212" t="s">
        <v>250</v>
      </c>
      <c r="C93" s="212" t="s">
        <v>251</v>
      </c>
      <c r="D93" s="212" t="s">
        <v>252</v>
      </c>
      <c r="E93" s="210" t="s">
        <v>253</v>
      </c>
      <c r="F93" s="210" t="s">
        <v>254</v>
      </c>
      <c r="G93" s="350"/>
      <c r="H93" s="350"/>
      <c r="I93" s="350"/>
      <c r="J93" s="353"/>
      <c r="K93" s="354"/>
    </row>
    <row r="94" spans="1:11" ht="15.6" x14ac:dyDescent="0.3">
      <c r="A94" s="213" t="s">
        <v>142</v>
      </c>
      <c r="B94" s="214"/>
      <c r="C94" s="214"/>
      <c r="D94" s="215"/>
      <c r="E94" s="215"/>
      <c r="F94" s="215"/>
      <c r="G94" s="215"/>
      <c r="H94" s="215"/>
      <c r="I94" s="216"/>
      <c r="J94" s="370"/>
      <c r="K94" s="371"/>
    </row>
    <row r="95" spans="1:11" ht="15.6" x14ac:dyDescent="0.3">
      <c r="A95" s="220" t="s">
        <v>275</v>
      </c>
      <c r="B95" s="218"/>
      <c r="C95" s="218"/>
      <c r="D95" s="190"/>
      <c r="E95" s="190"/>
      <c r="F95" s="219"/>
      <c r="G95" s="190"/>
      <c r="H95" s="190"/>
      <c r="I95" s="216"/>
      <c r="J95" s="372"/>
      <c r="K95" s="373"/>
    </row>
    <row r="96" spans="1:11" ht="15.6" x14ac:dyDescent="0.3">
      <c r="A96" s="217" t="s">
        <v>256</v>
      </c>
      <c r="B96" s="218"/>
      <c r="C96" s="218">
        <v>1.1100000000000001</v>
      </c>
      <c r="D96" s="190">
        <v>3</v>
      </c>
      <c r="E96" s="190">
        <f t="array" ref="E96">_xlfn.IFS(D96=3,0.56,D96=4,0.994,D96=5,1.552,D96=6,2.235,D96=7,3.042,D96=8,3.973)</f>
        <v>0.56000000000000005</v>
      </c>
      <c r="F96" s="219">
        <f t="shared" ref="F96:F98" si="12">C96*E96</f>
        <v>0.62160000000000015</v>
      </c>
      <c r="G96" s="190">
        <v>33</v>
      </c>
      <c r="H96" s="190" t="str">
        <f>I90</f>
        <v>KG</v>
      </c>
      <c r="I96" s="216">
        <f t="array" ref="I96">_xlfn.IFS(H96="UN",G96,H96="ML",C96*G96,H96="M2",IF(B96=0,D96*C96*G96,B96*C96*G96),H96="M3",B96*C96*D96*G96,H96="KG",F96*G96,H96="GL",G96)</f>
        <v>20.512800000000006</v>
      </c>
      <c r="J96" s="372"/>
      <c r="K96" s="373"/>
    </row>
    <row r="97" spans="1:11" ht="15.6" x14ac:dyDescent="0.3">
      <c r="A97" s="217" t="s">
        <v>257</v>
      </c>
      <c r="B97" s="218"/>
      <c r="C97" s="218">
        <v>3.4</v>
      </c>
      <c r="D97" s="190">
        <v>6</v>
      </c>
      <c r="E97" s="190">
        <f t="array" ref="E97">_xlfn.IFS(D97=3,0.56,D97=4,0.994,D97=5,1.552,D97=6,2.235,D97=7,3.042,D97=8,3.973)</f>
        <v>2.2349999999999999</v>
      </c>
      <c r="F97" s="219">
        <f t="shared" si="12"/>
        <v>7.5989999999999993</v>
      </c>
      <c r="G97" s="190">
        <v>2</v>
      </c>
      <c r="H97" s="190" t="str">
        <f>H96</f>
        <v>KG</v>
      </c>
      <c r="I97" s="216">
        <f t="array" ref="I97">_xlfn.IFS(H97="UN",G97,H97="ML",C97*G97,H97="M2",IF(B97=0,D97*C97*G97,B97*C97*G97),H97="M3",B97*C97*D97*G97,H97="KG",F97*G97,H97="GL",G97)</f>
        <v>15.197999999999999</v>
      </c>
      <c r="J97" s="372"/>
      <c r="K97" s="373"/>
    </row>
    <row r="98" spans="1:11" ht="15.6" x14ac:dyDescent="0.3">
      <c r="A98" s="217" t="s">
        <v>258</v>
      </c>
      <c r="B98" s="218"/>
      <c r="C98" s="218">
        <v>3.4</v>
      </c>
      <c r="D98" s="190">
        <v>6</v>
      </c>
      <c r="E98" s="190">
        <f t="array" ref="E98">_xlfn.IFS(D98=3,0.56,D98=4,0.994,D98=5,1.552,D98=6,2.235,D98=7,3.042,D98=8,3.973)</f>
        <v>2.2349999999999999</v>
      </c>
      <c r="F98" s="219">
        <f t="shared" si="12"/>
        <v>7.5989999999999993</v>
      </c>
      <c r="G98" s="190">
        <v>2</v>
      </c>
      <c r="H98" s="190" t="str">
        <f t="shared" ref="H98" si="13">H97</f>
        <v>KG</v>
      </c>
      <c r="I98" s="216">
        <f t="array" ref="I98">_xlfn.IFS(H98="UN",G98,H98="ML",C98*G98,H98="M2",IF(B98=0,D98*C98*G98,B98*C98*G98),H98="M3",B98*C98*D98*G98,H98="KG",F98*G98,H98="GL",G98)</f>
        <v>15.197999999999999</v>
      </c>
      <c r="J98" s="372"/>
      <c r="K98" s="373"/>
    </row>
    <row r="99" spans="1:11" ht="15.6" x14ac:dyDescent="0.3">
      <c r="A99" s="220" t="s">
        <v>174</v>
      </c>
      <c r="B99" s="218"/>
      <c r="C99" s="218"/>
      <c r="D99" s="190"/>
      <c r="E99" s="190"/>
      <c r="F99" s="219"/>
      <c r="G99" s="190"/>
      <c r="H99" s="190"/>
      <c r="I99" s="216"/>
      <c r="J99" s="372"/>
      <c r="K99" s="373"/>
    </row>
    <row r="100" spans="1:11" ht="15.6" x14ac:dyDescent="0.3">
      <c r="A100" s="217" t="s">
        <v>256</v>
      </c>
      <c r="B100" s="218"/>
      <c r="C100" s="218">
        <v>0.81</v>
      </c>
      <c r="D100" s="190">
        <v>3</v>
      </c>
      <c r="E100" s="190">
        <f t="array" ref="E100">_xlfn.IFS(D100=3,0.56,D100=4,0.994,D100=5,1.552,D100=6,2.235,D100=7,3.042,D100=8,3.973)</f>
        <v>0.56000000000000005</v>
      </c>
      <c r="F100" s="219">
        <f t="shared" ref="F100:F102" si="14">C100*E100</f>
        <v>0.45360000000000006</v>
      </c>
      <c r="G100" s="190">
        <v>34</v>
      </c>
      <c r="H100" s="190" t="str">
        <f>H96</f>
        <v>KG</v>
      </c>
      <c r="I100" s="216">
        <f t="array" ref="I100">_xlfn.IFS(H100="UN",G100,H100="ML",C100*G100,H100="M2",IF(B100=0,D100*C100*G100,B100*C100*G100),H100="M3",B100*C100*D100*G100,H100="KG",F100*G100,H100="GL",G100)</f>
        <v>15.422400000000001</v>
      </c>
      <c r="J100" s="372"/>
      <c r="K100" s="373"/>
    </row>
    <row r="101" spans="1:11" ht="15.6" x14ac:dyDescent="0.3">
      <c r="A101" s="217" t="s">
        <v>257</v>
      </c>
      <c r="B101" s="218"/>
      <c r="C101" s="218">
        <v>3.2</v>
      </c>
      <c r="D101" s="190">
        <v>5</v>
      </c>
      <c r="E101" s="190">
        <f t="array" ref="E101">_xlfn.IFS(D101=3,0.56,D101=4,0.994,D101=5,1.552,D101=6,2.235,D101=7,3.042,D101=8,3.973)</f>
        <v>1.552</v>
      </c>
      <c r="F101" s="219">
        <f t="shared" si="14"/>
        <v>4.9664000000000001</v>
      </c>
      <c r="G101" s="190">
        <v>2</v>
      </c>
      <c r="H101" s="190" t="str">
        <f t="shared" ref="H101:H102" si="15">H100</f>
        <v>KG</v>
      </c>
      <c r="I101" s="216">
        <f t="array" ref="I101">_xlfn.IFS(H101="UN",G101,H101="ML",C101*G101,H101="M2",IF(B101=0,D101*C101*G101,B101*C101*G101),H101="M3",B101*C101*D101*G101,H101="KG",F101*G101,H101="GL",G101)</f>
        <v>9.9328000000000003</v>
      </c>
      <c r="J101" s="372"/>
      <c r="K101" s="373"/>
    </row>
    <row r="102" spans="1:11" ht="15.6" x14ac:dyDescent="0.3">
      <c r="A102" s="217" t="s">
        <v>258</v>
      </c>
      <c r="B102" s="218"/>
      <c r="C102" s="218">
        <v>3.2</v>
      </c>
      <c r="D102" s="190">
        <v>5</v>
      </c>
      <c r="E102" s="190">
        <f t="array" ref="E102">_xlfn.IFS(D102=3,0.56,D102=4,0.994,D102=5,1.552,D102=6,2.235,D102=7,3.042,D102=8,3.973)</f>
        <v>1.552</v>
      </c>
      <c r="F102" s="219">
        <f t="shared" si="14"/>
        <v>4.9664000000000001</v>
      </c>
      <c r="G102" s="190">
        <v>2</v>
      </c>
      <c r="H102" s="190" t="str">
        <f t="shared" si="15"/>
        <v>KG</v>
      </c>
      <c r="I102" s="216">
        <f t="array" ref="I102">_xlfn.IFS(H102="UN",G102,H102="ML",C102*G102,H102="M2",IF(B102=0,D102*C102*G102,B102*C102*G102),H102="M3",B102*C102*D102*G102,H102="KG",F102*G102,H102="GL",G102)</f>
        <v>9.9328000000000003</v>
      </c>
      <c r="J102" s="372"/>
      <c r="K102" s="373"/>
    </row>
    <row r="103" spans="1:11" ht="15.6" x14ac:dyDescent="0.3">
      <c r="A103" s="220" t="s">
        <v>276</v>
      </c>
      <c r="B103" s="218"/>
      <c r="C103" s="218"/>
      <c r="D103" s="190"/>
      <c r="E103" s="190"/>
      <c r="F103" s="219"/>
      <c r="G103" s="190"/>
      <c r="H103" s="190"/>
      <c r="I103" s="216"/>
      <c r="J103" s="372"/>
      <c r="K103" s="373"/>
    </row>
    <row r="104" spans="1:11" ht="15.6" x14ac:dyDescent="0.3">
      <c r="A104" s="217" t="s">
        <v>256</v>
      </c>
      <c r="B104" s="218"/>
      <c r="C104" s="218">
        <v>1.01</v>
      </c>
      <c r="D104" s="190">
        <v>3</v>
      </c>
      <c r="E104" s="190">
        <f t="array" ref="E104">_xlfn.IFS(D104=3,0.56,D104=4,0.994,D104=5,1.552,D104=6,2.235,D104=7,3.042,D104=8,3.973)</f>
        <v>0.56000000000000005</v>
      </c>
      <c r="F104" s="219">
        <f t="shared" ref="F104:F107" si="16">C104*E104</f>
        <v>0.5656000000000001</v>
      </c>
      <c r="G104" s="190">
        <v>39</v>
      </c>
      <c r="H104" s="190" t="str">
        <f>H96</f>
        <v>KG</v>
      </c>
      <c r="I104" s="216">
        <f t="array" ref="I104">_xlfn.IFS(H104="UN",G104,H104="ML",C104*G104,H104="M2",IF(B104=0,D104*C104*G104,B104*C104*G104),H104="M3",B104*C104*D104*G104,H104="KG",F104*G104,H104="GL",G104)</f>
        <v>22.058400000000002</v>
      </c>
      <c r="J104" s="372"/>
      <c r="K104" s="373"/>
    </row>
    <row r="105" spans="1:11" ht="15.6" x14ac:dyDescent="0.3">
      <c r="A105" s="217" t="s">
        <v>257</v>
      </c>
      <c r="B105" s="190"/>
      <c r="C105" s="190">
        <v>3.3</v>
      </c>
      <c r="D105" s="190">
        <v>4</v>
      </c>
      <c r="E105" s="190">
        <f t="array" ref="E105">_xlfn.IFS(D105=3,0.56,D105=4,0.994,D105=5,1.552,D105=6,2.235,D105=7,3.042,D105=8,3.973)</f>
        <v>0.99399999999999999</v>
      </c>
      <c r="F105" s="219">
        <f t="shared" si="16"/>
        <v>3.2801999999999998</v>
      </c>
      <c r="G105" s="190">
        <v>2</v>
      </c>
      <c r="H105" s="190" t="str">
        <f t="shared" ref="H105:H107" si="17">H104</f>
        <v>KG</v>
      </c>
      <c r="I105" s="216">
        <f t="array" ref="I105">_xlfn.IFS(H105="UN",G105,H105="ML",C105*G105,H105="M2",IF(B105=0,D105*C105*G105,B105*C105*G105),H105="M3",B105*C105*D105*G105,H105="KG",F105*G105,H105="GL",G105)</f>
        <v>6.5603999999999996</v>
      </c>
      <c r="J105" s="372"/>
      <c r="K105" s="373"/>
    </row>
    <row r="106" spans="1:11" ht="15.6" x14ac:dyDescent="0.3">
      <c r="A106" s="217" t="s">
        <v>258</v>
      </c>
      <c r="B106" s="190"/>
      <c r="C106" s="190">
        <v>3.3</v>
      </c>
      <c r="D106" s="190">
        <v>4</v>
      </c>
      <c r="E106" s="190">
        <f t="array" ref="E106">_xlfn.IFS(D106=3,0.56,D106=4,0.994,D106=5,1.552,D106=6,2.235,D106=7,3.042,D106=8,3.973)</f>
        <v>0.99399999999999999</v>
      </c>
      <c r="F106" s="219">
        <f t="shared" si="16"/>
        <v>3.2801999999999998</v>
      </c>
      <c r="G106" s="190">
        <v>2</v>
      </c>
      <c r="H106" s="190" t="str">
        <f t="shared" si="17"/>
        <v>KG</v>
      </c>
      <c r="I106" s="216">
        <f t="array" ref="I106">_xlfn.IFS(H106="UN",G106,H106="ML",C106*G106,H106="M2",IF(B106=0,D106*C106*G106,B106*C106*G106),H106="M3",B106*C106*D106*G106,H106="KG",F106*G106,H106="GL",G106)</f>
        <v>6.5603999999999996</v>
      </c>
      <c r="J106" s="372"/>
      <c r="K106" s="373"/>
    </row>
    <row r="107" spans="1:11" ht="15.6" x14ac:dyDescent="0.3">
      <c r="A107" s="217" t="s">
        <v>259</v>
      </c>
      <c r="B107" s="190"/>
      <c r="C107" s="190">
        <v>3.3</v>
      </c>
      <c r="D107" s="190">
        <v>4</v>
      </c>
      <c r="E107" s="190">
        <f t="array" ref="E107">_xlfn.IFS(D107=3,0.56,D107=4,0.994,D107=5,1.552,D107=6,2.235,D107=7,3.042,D107=8,3.973)</f>
        <v>0.99399999999999999</v>
      </c>
      <c r="F107" s="219">
        <f t="shared" si="16"/>
        <v>3.2801999999999998</v>
      </c>
      <c r="G107" s="190">
        <v>4</v>
      </c>
      <c r="H107" s="190" t="str">
        <f t="shared" si="17"/>
        <v>KG</v>
      </c>
      <c r="I107" s="216">
        <f t="array" ref="I107">_xlfn.IFS(H107="UN",G107,H107="ML",C107*G107,H107="M2",IF(B107=0,D107*C107*G107,B107*C107*G107),H107="M3",B107*C107*D107*G107,H107="KG",F107*G107,H107="GL",G107)</f>
        <v>13.120799999999999</v>
      </c>
      <c r="J107" s="372"/>
      <c r="K107" s="373"/>
    </row>
    <row r="108" spans="1:11" ht="15.6" x14ac:dyDescent="0.3">
      <c r="A108" s="217"/>
      <c r="B108" s="190"/>
      <c r="C108" s="190"/>
      <c r="D108" s="190"/>
      <c r="E108" s="190"/>
      <c r="F108" s="219"/>
      <c r="G108" s="190"/>
      <c r="H108" s="190"/>
      <c r="I108" s="216"/>
      <c r="J108" s="372"/>
      <c r="K108" s="373"/>
    </row>
    <row r="109" spans="1:11" ht="15.6" x14ac:dyDescent="0.3">
      <c r="A109" s="217"/>
      <c r="B109" s="190"/>
      <c r="C109" s="190"/>
      <c r="D109" s="190"/>
      <c r="E109" s="190"/>
      <c r="F109" s="219"/>
      <c r="G109" s="190"/>
      <c r="H109" s="190"/>
      <c r="I109" s="216"/>
      <c r="J109" s="372"/>
      <c r="K109" s="373"/>
    </row>
    <row r="110" spans="1:11" ht="15.6" x14ac:dyDescent="0.3">
      <c r="A110" s="217"/>
      <c r="B110" s="190"/>
      <c r="C110" s="190"/>
      <c r="D110" s="190"/>
      <c r="E110" s="190"/>
      <c r="F110" s="219"/>
      <c r="G110" s="190"/>
      <c r="H110" s="190"/>
      <c r="I110" s="216"/>
      <c r="J110" s="372"/>
      <c r="K110" s="373"/>
    </row>
    <row r="111" spans="1:11" ht="15.6" x14ac:dyDescent="0.3">
      <c r="A111" s="217"/>
      <c r="B111" s="190"/>
      <c r="C111" s="190"/>
      <c r="D111" s="190"/>
      <c r="E111" s="190"/>
      <c r="F111" s="190"/>
      <c r="G111" s="190"/>
      <c r="H111" s="190"/>
      <c r="I111" s="221"/>
      <c r="J111" s="372"/>
      <c r="K111" s="373"/>
    </row>
    <row r="112" spans="1:11" ht="15.6" x14ac:dyDescent="0.3">
      <c r="A112" s="217"/>
      <c r="B112" s="190"/>
      <c r="C112" s="190"/>
      <c r="D112" s="190"/>
      <c r="E112" s="190"/>
      <c r="F112" s="190"/>
      <c r="G112" s="190"/>
      <c r="H112" s="190"/>
      <c r="I112" s="221"/>
      <c r="J112" s="372"/>
      <c r="K112" s="373"/>
    </row>
    <row r="113" spans="1:11" ht="15.6" x14ac:dyDescent="0.3">
      <c r="A113" s="217"/>
      <c r="B113" s="190"/>
      <c r="C113" s="190"/>
      <c r="D113" s="190"/>
      <c r="E113" s="190"/>
      <c r="F113" s="190"/>
      <c r="G113" s="190"/>
      <c r="H113" s="190"/>
      <c r="I113" s="221"/>
      <c r="J113" s="372"/>
      <c r="K113" s="373"/>
    </row>
    <row r="114" spans="1:11" ht="15.6" x14ac:dyDescent="0.3">
      <c r="A114" s="217"/>
      <c r="B114" s="190"/>
      <c r="C114" s="190"/>
      <c r="D114" s="190"/>
      <c r="E114" s="190"/>
      <c r="F114" s="190"/>
      <c r="G114" s="190"/>
      <c r="H114" s="190"/>
      <c r="I114" s="221"/>
      <c r="J114" s="372"/>
      <c r="K114" s="373"/>
    </row>
    <row r="115" spans="1:11" ht="15.6" x14ac:dyDescent="0.3">
      <c r="A115" s="217"/>
      <c r="B115" s="190"/>
      <c r="C115" s="190"/>
      <c r="D115" s="190"/>
      <c r="E115" s="190"/>
      <c r="F115" s="190"/>
      <c r="G115" s="190"/>
      <c r="H115" s="190"/>
      <c r="I115" s="221"/>
      <c r="J115" s="372"/>
      <c r="K115" s="373"/>
    </row>
    <row r="116" spans="1:11" ht="16.2" thickBot="1" x14ac:dyDescent="0.35">
      <c r="A116" s="222"/>
      <c r="B116" s="223"/>
      <c r="C116" s="223"/>
      <c r="D116" s="223"/>
      <c r="E116" s="223"/>
      <c r="F116" s="223"/>
      <c r="G116" s="223"/>
      <c r="H116" s="223"/>
      <c r="I116" s="224"/>
      <c r="J116" s="372"/>
      <c r="K116" s="373"/>
    </row>
    <row r="117" spans="1:11" ht="16.2" thickBot="1" x14ac:dyDescent="0.35">
      <c r="A117" s="374" t="s">
        <v>265</v>
      </c>
      <c r="B117" s="375"/>
      <c r="C117" s="375"/>
      <c r="D117" s="375"/>
      <c r="E117" s="375"/>
      <c r="F117" s="375"/>
      <c r="G117" s="375"/>
      <c r="H117" s="376"/>
      <c r="I117" s="225">
        <f>I77</f>
        <v>502.27</v>
      </c>
      <c r="J117" s="372"/>
      <c r="K117" s="373"/>
    </row>
    <row r="118" spans="1:11" ht="16.2" thickBot="1" x14ac:dyDescent="0.35">
      <c r="A118" s="374" t="s">
        <v>266</v>
      </c>
      <c r="B118" s="375"/>
      <c r="C118" s="375"/>
      <c r="D118" s="375"/>
      <c r="E118" s="375"/>
      <c r="F118" s="375"/>
      <c r="G118" s="375"/>
      <c r="H118" s="376"/>
      <c r="I118" s="225">
        <f>ROUND(SUM(I94:I116)*1.1,2)</f>
        <v>147.94999999999999</v>
      </c>
      <c r="J118" s="372"/>
      <c r="K118" s="373"/>
    </row>
    <row r="119" spans="1:11" ht="16.2" thickBot="1" x14ac:dyDescent="0.35">
      <c r="A119" s="374" t="s">
        <v>28</v>
      </c>
      <c r="B119" s="375"/>
      <c r="C119" s="375"/>
      <c r="D119" s="375"/>
      <c r="E119" s="375"/>
      <c r="F119" s="375"/>
      <c r="G119" s="375"/>
      <c r="H119" s="376"/>
      <c r="I119" s="225">
        <f>ROUND(I117+I118,2)</f>
        <v>650.22</v>
      </c>
      <c r="J119" s="341"/>
      <c r="K119" s="343"/>
    </row>
    <row r="120" spans="1:11" ht="16.2" thickBot="1" x14ac:dyDescent="0.35">
      <c r="A120" s="363"/>
      <c r="B120" s="342"/>
      <c r="C120" s="342"/>
      <c r="D120" s="342"/>
      <c r="E120" s="342"/>
      <c r="F120" s="342"/>
      <c r="G120" s="342"/>
      <c r="H120" s="342"/>
      <c r="I120" s="342"/>
      <c r="J120" s="377"/>
      <c r="K120" s="378"/>
    </row>
    <row r="121" spans="1:11" ht="16.2" thickBot="1" x14ac:dyDescent="0.35">
      <c r="A121" s="226" t="s">
        <v>267</v>
      </c>
      <c r="B121" s="379"/>
      <c r="C121" s="377"/>
      <c r="D121" s="377"/>
      <c r="E121" s="377"/>
      <c r="F121" s="377"/>
      <c r="G121" s="377"/>
      <c r="H121" s="377"/>
      <c r="I121" s="377"/>
      <c r="J121" s="377"/>
      <c r="K121" s="380"/>
    </row>
    <row r="122" spans="1:11" ht="16.2" thickBot="1" x14ac:dyDescent="0.35">
      <c r="A122" s="365"/>
      <c r="B122" s="366"/>
      <c r="C122" s="366"/>
      <c r="D122" s="366"/>
      <c r="E122" s="366"/>
      <c r="F122" s="366"/>
      <c r="G122" s="366"/>
      <c r="H122" s="366"/>
      <c r="I122" s="366"/>
      <c r="J122" s="366"/>
      <c r="K122" s="367"/>
    </row>
    <row r="123" spans="1:11" ht="30.6" customHeight="1" x14ac:dyDescent="0.3">
      <c r="A123" s="227"/>
      <c r="B123" s="366"/>
      <c r="C123" s="366"/>
      <c r="D123" s="366"/>
      <c r="E123" s="228"/>
      <c r="F123" s="228"/>
      <c r="G123" s="228"/>
      <c r="H123" s="228"/>
      <c r="I123" s="228"/>
      <c r="J123" s="228"/>
      <c r="K123" s="229"/>
    </row>
    <row r="124" spans="1:11" ht="15.6" x14ac:dyDescent="0.3">
      <c r="A124" s="230"/>
      <c r="B124" s="368" t="s">
        <v>270</v>
      </c>
      <c r="C124" s="368"/>
      <c r="D124" s="368"/>
      <c r="E124" s="231"/>
      <c r="F124" s="231"/>
      <c r="G124" s="231"/>
      <c r="H124" s="231"/>
      <c r="I124" s="231"/>
      <c r="J124" s="231"/>
      <c r="K124" s="232"/>
    </row>
    <row r="125" spans="1:11" ht="39.6" customHeight="1" thickBot="1" x14ac:dyDescent="0.35">
      <c r="A125" s="233"/>
      <c r="B125" s="369" t="s">
        <v>268</v>
      </c>
      <c r="C125" s="369"/>
      <c r="D125" s="369"/>
      <c r="E125" s="234"/>
      <c r="F125" s="234"/>
      <c r="G125" s="234"/>
      <c r="H125" s="234"/>
      <c r="I125" s="234"/>
      <c r="J125" s="234"/>
      <c r="K125" s="235"/>
    </row>
    <row r="126" spans="1:11" ht="15" thickBot="1" x14ac:dyDescent="0.35"/>
    <row r="127" spans="1:11" ht="58.2" customHeight="1" thickBot="1" x14ac:dyDescent="0.35">
      <c r="A127" s="355" t="s">
        <v>228</v>
      </c>
      <c r="B127" s="356"/>
      <c r="C127" s="356"/>
      <c r="D127" s="356"/>
      <c r="E127" s="356"/>
      <c r="F127" s="356"/>
      <c r="G127" s="357" t="s">
        <v>399</v>
      </c>
      <c r="H127" s="357"/>
      <c r="I127" s="357"/>
      <c r="J127" s="357"/>
      <c r="K127" s="358"/>
    </row>
    <row r="128" spans="1:11" ht="16.2" thickBot="1" x14ac:dyDescent="0.35">
      <c r="A128" s="359" t="s">
        <v>229</v>
      </c>
      <c r="B128" s="360"/>
      <c r="C128" s="360"/>
      <c r="D128" s="360"/>
      <c r="E128" s="360"/>
      <c r="F128" s="360"/>
      <c r="G128" s="360"/>
      <c r="H128" s="360"/>
      <c r="I128" s="360"/>
      <c r="J128" s="360"/>
      <c r="K128" s="361"/>
    </row>
    <row r="129" spans="1:11" ht="15.6" x14ac:dyDescent="0.3">
      <c r="A129" s="199" t="s">
        <v>230</v>
      </c>
      <c r="B129" s="200" t="s">
        <v>231</v>
      </c>
      <c r="C129" s="200"/>
      <c r="D129" s="201" t="s">
        <v>232</v>
      </c>
      <c r="E129" s="200" t="s">
        <v>233</v>
      </c>
      <c r="F129" s="200"/>
      <c r="G129" s="200"/>
      <c r="H129" s="201" t="s">
        <v>234</v>
      </c>
      <c r="I129" s="236">
        <v>45778</v>
      </c>
      <c r="J129" s="200" t="s">
        <v>236</v>
      </c>
      <c r="K129" s="202">
        <v>2025</v>
      </c>
    </row>
    <row r="130" spans="1:11" ht="15.6" x14ac:dyDescent="0.3">
      <c r="A130" s="203" t="s">
        <v>237</v>
      </c>
      <c r="B130" s="362" t="s">
        <v>238</v>
      </c>
      <c r="C130" s="362"/>
      <c r="D130" s="362"/>
      <c r="E130" s="362"/>
      <c r="F130" s="204"/>
      <c r="G130" s="204"/>
      <c r="H130" s="204"/>
      <c r="I130" s="204"/>
      <c r="J130" s="204"/>
      <c r="K130" s="205"/>
    </row>
    <row r="131" spans="1:11" ht="31.2" x14ac:dyDescent="0.3">
      <c r="A131" s="203" t="s">
        <v>239</v>
      </c>
      <c r="B131" s="362" t="s">
        <v>269</v>
      </c>
      <c r="C131" s="362"/>
      <c r="D131" s="362"/>
      <c r="E131" s="362"/>
      <c r="F131" s="362"/>
      <c r="G131" s="362"/>
      <c r="H131" s="206" t="s">
        <v>240</v>
      </c>
      <c r="I131" s="204" t="s">
        <v>149</v>
      </c>
      <c r="J131" s="207" t="s">
        <v>241</v>
      </c>
      <c r="K131" s="205">
        <v>4.22</v>
      </c>
    </row>
    <row r="132" spans="1:11" ht="16.2" thickBot="1" x14ac:dyDescent="0.35">
      <c r="A132" s="208" t="s">
        <v>242</v>
      </c>
      <c r="B132" s="363" t="s">
        <v>187</v>
      </c>
      <c r="C132" s="342"/>
      <c r="D132" s="342"/>
      <c r="E132" s="342"/>
      <c r="F132" s="342"/>
      <c r="G132" s="364"/>
      <c r="H132" s="210" t="s">
        <v>243</v>
      </c>
      <c r="I132" s="209" t="s">
        <v>3</v>
      </c>
      <c r="J132" s="209"/>
      <c r="K132" s="211"/>
    </row>
    <row r="133" spans="1:11" ht="16.2" thickBot="1" x14ac:dyDescent="0.35">
      <c r="A133" s="341"/>
      <c r="B133" s="342"/>
      <c r="C133" s="342"/>
      <c r="D133" s="342"/>
      <c r="E133" s="342"/>
      <c r="F133" s="342"/>
      <c r="G133" s="342"/>
      <c r="H133" s="342"/>
      <c r="I133" s="342"/>
      <c r="J133" s="342"/>
      <c r="K133" s="343"/>
    </row>
    <row r="134" spans="1:11" ht="15.6" x14ac:dyDescent="0.3">
      <c r="A134" s="344" t="s">
        <v>244</v>
      </c>
      <c r="B134" s="346" t="s">
        <v>245</v>
      </c>
      <c r="C134" s="347"/>
      <c r="D134" s="348"/>
      <c r="E134" s="346" t="s">
        <v>246</v>
      </c>
      <c r="F134" s="348"/>
      <c r="G134" s="349" t="s">
        <v>34</v>
      </c>
      <c r="H134" s="349" t="s">
        <v>247</v>
      </c>
      <c r="I134" s="349" t="s">
        <v>248</v>
      </c>
      <c r="J134" s="351" t="s">
        <v>249</v>
      </c>
      <c r="K134" s="352"/>
    </row>
    <row r="135" spans="1:11" ht="47.4" thickBot="1" x14ac:dyDescent="0.35">
      <c r="A135" s="345"/>
      <c r="B135" s="212" t="s">
        <v>250</v>
      </c>
      <c r="C135" s="212" t="s">
        <v>251</v>
      </c>
      <c r="D135" s="212" t="s">
        <v>252</v>
      </c>
      <c r="E135" s="210" t="s">
        <v>253</v>
      </c>
      <c r="F135" s="210" t="s">
        <v>254</v>
      </c>
      <c r="G135" s="350"/>
      <c r="H135" s="350"/>
      <c r="I135" s="350"/>
      <c r="J135" s="353"/>
      <c r="K135" s="354"/>
    </row>
    <row r="136" spans="1:11" ht="15.6" x14ac:dyDescent="0.3">
      <c r="A136" s="213" t="s">
        <v>142</v>
      </c>
      <c r="B136" s="214"/>
      <c r="C136" s="214"/>
      <c r="D136" s="215"/>
      <c r="E136" s="215"/>
      <c r="F136" s="215"/>
      <c r="G136" s="215"/>
      <c r="H136" s="215"/>
      <c r="I136" s="216"/>
      <c r="J136" s="370"/>
      <c r="K136" s="371"/>
    </row>
    <row r="137" spans="1:11" ht="15.6" x14ac:dyDescent="0.3">
      <c r="A137" s="220" t="s">
        <v>277</v>
      </c>
      <c r="B137" s="218"/>
      <c r="C137" s="218"/>
      <c r="D137" s="190"/>
      <c r="E137" s="190"/>
      <c r="F137" s="219"/>
      <c r="G137" s="190"/>
      <c r="H137" s="190"/>
      <c r="I137" s="216"/>
      <c r="J137" s="372"/>
      <c r="K137" s="373"/>
    </row>
    <row r="138" spans="1:11" ht="15.6" x14ac:dyDescent="0.3">
      <c r="A138" s="217" t="s">
        <v>256</v>
      </c>
      <c r="B138" s="218"/>
      <c r="C138" s="218">
        <v>0.81</v>
      </c>
      <c r="D138" s="190">
        <v>3</v>
      </c>
      <c r="E138" s="190">
        <f t="array" ref="E138">_xlfn.IFS(D138=3,0.56,D138=4,0.994,D138=5,1.552,D138=6,2.235,D138=7,3.042,D138=8,3.973)</f>
        <v>0.56000000000000005</v>
      </c>
      <c r="F138" s="219">
        <f t="shared" ref="F138:F140" si="18">C138*E138</f>
        <v>0.45360000000000006</v>
      </c>
      <c r="G138" s="190">
        <v>40</v>
      </c>
      <c r="H138" s="190" t="str">
        <f>I132</f>
        <v>KG</v>
      </c>
      <c r="I138" s="216">
        <f t="array" ref="I138">_xlfn.IFS(H138="UN",G138,H138="ML",C138*G138,H138="M2",IF(B138=0,D138*C138*G138,B138*C138*G138),H138="M3",B138*C138*D138*G138,H138="KG",F138*G138,H138="GL",G138)</f>
        <v>18.144000000000002</v>
      </c>
      <c r="J138" s="372"/>
      <c r="K138" s="373"/>
    </row>
    <row r="139" spans="1:11" ht="15.6" x14ac:dyDescent="0.3">
      <c r="A139" s="217" t="s">
        <v>257</v>
      </c>
      <c r="B139" s="218"/>
      <c r="C139" s="218">
        <v>3.4</v>
      </c>
      <c r="D139" s="190">
        <v>5</v>
      </c>
      <c r="E139" s="190">
        <f t="array" ref="E139">_xlfn.IFS(D139=3,0.56,D139=4,0.994,D139=5,1.552,D139=6,2.235,D139=7,3.042,D139=8,3.973)</f>
        <v>1.552</v>
      </c>
      <c r="F139" s="219">
        <f t="shared" si="18"/>
        <v>5.2767999999999997</v>
      </c>
      <c r="G139" s="190">
        <v>2</v>
      </c>
      <c r="H139" s="190" t="str">
        <f>H138</f>
        <v>KG</v>
      </c>
      <c r="I139" s="216">
        <f t="array" ref="I139">_xlfn.IFS(H139="UN",G139,H139="ML",C139*G139,H139="M2",IF(B139=0,D139*C139*G139,B139*C139*G139),H139="M3",B139*C139*D139*G139,H139="KG",F139*G139,H139="GL",G139)</f>
        <v>10.553599999999999</v>
      </c>
      <c r="J139" s="372"/>
      <c r="K139" s="373"/>
    </row>
    <row r="140" spans="1:11" ht="15.6" x14ac:dyDescent="0.3">
      <c r="A140" s="217" t="s">
        <v>258</v>
      </c>
      <c r="B140" s="218"/>
      <c r="C140" s="218">
        <v>3.4</v>
      </c>
      <c r="D140" s="190">
        <v>5</v>
      </c>
      <c r="E140" s="190">
        <f t="array" ref="E140">_xlfn.IFS(D140=3,0.56,D140=4,0.994,D140=5,1.552,D140=6,2.235,D140=7,3.042,D140=8,3.973)</f>
        <v>1.552</v>
      </c>
      <c r="F140" s="219">
        <f t="shared" si="18"/>
        <v>5.2767999999999997</v>
      </c>
      <c r="G140" s="190">
        <v>2</v>
      </c>
      <c r="H140" s="190" t="str">
        <f t="shared" ref="H140" si="19">H139</f>
        <v>KG</v>
      </c>
      <c r="I140" s="216">
        <f t="array" ref="I140">_xlfn.IFS(H140="UN",G140,H140="ML",C140*G140,H140="M2",IF(B140=0,D140*C140*G140,B140*C140*G140),H140="M3",B140*C140*D140*G140,H140="KG",F140*G140,H140="GL",G140)</f>
        <v>10.553599999999999</v>
      </c>
      <c r="J140" s="372"/>
      <c r="K140" s="373"/>
    </row>
    <row r="141" spans="1:11" ht="15.6" x14ac:dyDescent="0.3">
      <c r="A141" s="220" t="s">
        <v>278</v>
      </c>
      <c r="B141" s="218"/>
      <c r="C141" s="218"/>
      <c r="D141" s="190"/>
      <c r="E141" s="190"/>
      <c r="F141" s="219"/>
      <c r="G141" s="190"/>
      <c r="H141" s="190"/>
      <c r="I141" s="216"/>
      <c r="J141" s="372"/>
      <c r="K141" s="373"/>
    </row>
    <row r="142" spans="1:11" ht="15.6" x14ac:dyDescent="0.3">
      <c r="A142" s="217" t="s">
        <v>256</v>
      </c>
      <c r="B142" s="218"/>
      <c r="C142" s="218">
        <v>1.1100000000000001</v>
      </c>
      <c r="D142" s="190">
        <v>3</v>
      </c>
      <c r="E142" s="190">
        <f t="array" ref="E142">_xlfn.IFS(D142=3,0.56,D142=4,0.994,D142=5,1.552,D142=6,2.235,D142=7,3.042,D142=8,3.973)</f>
        <v>0.56000000000000005</v>
      </c>
      <c r="F142" s="219">
        <f t="shared" ref="F142:F144" si="20">C142*E142</f>
        <v>0.62160000000000015</v>
      </c>
      <c r="G142" s="190">
        <v>37</v>
      </c>
      <c r="H142" s="190" t="str">
        <f>H138</f>
        <v>KG</v>
      </c>
      <c r="I142" s="216">
        <f t="array" ref="I142">_xlfn.IFS(H142="UN",G142,H142="ML",C142*G142,H142="M2",IF(B142=0,D142*C142*G142,B142*C142*G142),H142="M3",B142*C142*D142*G142,H142="KG",F142*G142,H142="GL",G142)</f>
        <v>22.999200000000005</v>
      </c>
      <c r="J142" s="372"/>
      <c r="K142" s="373"/>
    </row>
    <row r="143" spans="1:11" ht="15.6" x14ac:dyDescent="0.3">
      <c r="A143" s="217" t="s">
        <v>257</v>
      </c>
      <c r="B143" s="218"/>
      <c r="C143" s="218">
        <v>3.4</v>
      </c>
      <c r="D143" s="190">
        <v>6</v>
      </c>
      <c r="E143" s="190">
        <f t="array" ref="E143">_xlfn.IFS(D143=3,0.56,D143=4,0.994,D143=5,1.552,D143=6,2.235,D143=7,3.042,D143=8,3.973)</f>
        <v>2.2349999999999999</v>
      </c>
      <c r="F143" s="219">
        <f t="shared" si="20"/>
        <v>7.5989999999999993</v>
      </c>
      <c r="G143" s="190">
        <v>2</v>
      </c>
      <c r="H143" s="190" t="str">
        <f t="shared" ref="H143:H144" si="21">H142</f>
        <v>KG</v>
      </c>
      <c r="I143" s="216">
        <f t="array" ref="I143">_xlfn.IFS(H143="UN",G143,H143="ML",C143*G143,H143="M2",IF(B143=0,D143*C143*G143,B143*C143*G143),H143="M3",B143*C143*D143*G143,H143="KG",F143*G143,H143="GL",G143)</f>
        <v>15.197999999999999</v>
      </c>
      <c r="J143" s="372"/>
      <c r="K143" s="373"/>
    </row>
    <row r="144" spans="1:11" ht="15.6" x14ac:dyDescent="0.3">
      <c r="A144" s="217" t="s">
        <v>258</v>
      </c>
      <c r="B144" s="218"/>
      <c r="C144" s="218">
        <v>3.4</v>
      </c>
      <c r="D144" s="190">
        <v>6</v>
      </c>
      <c r="E144" s="190">
        <f t="array" ref="E144">_xlfn.IFS(D144=3,0.56,D144=4,0.994,D144=5,1.552,D144=6,2.235,D144=7,3.042,D144=8,3.973)</f>
        <v>2.2349999999999999</v>
      </c>
      <c r="F144" s="219">
        <f t="shared" si="20"/>
        <v>7.5989999999999993</v>
      </c>
      <c r="G144" s="190">
        <v>2</v>
      </c>
      <c r="H144" s="190" t="str">
        <f t="shared" si="21"/>
        <v>KG</v>
      </c>
      <c r="I144" s="216">
        <f t="array" ref="I144">_xlfn.IFS(H144="UN",G144,H144="ML",C144*G144,H144="M2",IF(B144=0,D144*C144*G144,B144*C144*G144),H144="M3",B144*C144*D144*G144,H144="KG",F144*G144,H144="GL",G144)</f>
        <v>15.197999999999999</v>
      </c>
      <c r="J144" s="372"/>
      <c r="K144" s="373"/>
    </row>
    <row r="145" spans="1:11" ht="15.6" x14ac:dyDescent="0.3">
      <c r="A145" s="220" t="s">
        <v>143</v>
      </c>
      <c r="B145" s="218"/>
      <c r="C145" s="218"/>
      <c r="D145" s="190"/>
      <c r="E145" s="190"/>
      <c r="F145" s="219"/>
      <c r="G145" s="190"/>
      <c r="H145" s="190"/>
      <c r="I145" s="216"/>
      <c r="J145" s="372"/>
      <c r="K145" s="373"/>
    </row>
    <row r="146" spans="1:11" ht="15.6" x14ac:dyDescent="0.3">
      <c r="A146" s="220" t="s">
        <v>279</v>
      </c>
      <c r="B146" s="218"/>
      <c r="C146" s="218"/>
      <c r="D146" s="190"/>
      <c r="E146" s="190"/>
      <c r="F146" s="219"/>
      <c r="G146" s="190"/>
      <c r="H146" s="190"/>
      <c r="I146" s="216"/>
      <c r="J146" s="372"/>
      <c r="K146" s="373"/>
    </row>
    <row r="147" spans="1:11" ht="31.2" x14ac:dyDescent="0.3">
      <c r="A147" s="217" t="s">
        <v>280</v>
      </c>
      <c r="B147" s="190"/>
      <c r="C147" s="190">
        <v>6.2</v>
      </c>
      <c r="D147" s="190">
        <v>6</v>
      </c>
      <c r="E147" s="190">
        <f t="array" ref="E147">_xlfn.IFS(D147=3,0.56,D147=4,0.994,D147=5,1.552,D147=6,2.235,D147=7,3.042,D147=8,3.973)</f>
        <v>2.2349999999999999</v>
      </c>
      <c r="F147" s="219">
        <f t="shared" ref="F147:F156" si="22">C147*E147</f>
        <v>13.856999999999999</v>
      </c>
      <c r="G147" s="190">
        <v>3</v>
      </c>
      <c r="H147" s="190" t="str">
        <f>H138</f>
        <v>KG</v>
      </c>
      <c r="I147" s="216">
        <f t="array" ref="I147">_xlfn.IFS(H147="UN",G147,H147="ML",C147*G147,H147="M2",IF(B147=0,D147*C147*G147,B147*C147*G147),H147="M3",B147*C147*D147*G147,H147="KG",F147*G147,H147="GL",G147)</f>
        <v>41.570999999999998</v>
      </c>
      <c r="J147" s="372"/>
      <c r="K147" s="373"/>
    </row>
    <row r="148" spans="1:11" ht="31.2" x14ac:dyDescent="0.3">
      <c r="A148" s="217" t="s">
        <v>281</v>
      </c>
      <c r="B148" s="190"/>
      <c r="C148" s="190">
        <v>1.8</v>
      </c>
      <c r="D148" s="190">
        <v>5</v>
      </c>
      <c r="E148" s="190">
        <f t="array" ref="E148">_xlfn.IFS(D148=3,0.56,D148=4,0.994,D148=5,1.552,D148=6,2.235,D148=7,3.042,D148=8,3.973)</f>
        <v>1.552</v>
      </c>
      <c r="F148" s="219">
        <f t="shared" si="22"/>
        <v>2.7936000000000001</v>
      </c>
      <c r="G148" s="190">
        <v>24</v>
      </c>
      <c r="H148" s="190" t="str">
        <f>H147</f>
        <v>KG</v>
      </c>
      <c r="I148" s="216">
        <f t="array" ref="I148">_xlfn.IFS(H148="UN",G148,H148="ML",C148*G148,H148="M2",IF(B148=0,D148*C148*G148,B148*C148*G148),H148="M3",B148*C148*D148*G148,H148="KG",F148*G148,H148="GL",G148)</f>
        <v>67.046400000000006</v>
      </c>
      <c r="J148" s="372"/>
      <c r="K148" s="373"/>
    </row>
    <row r="149" spans="1:11" ht="31.2" x14ac:dyDescent="0.3">
      <c r="A149" s="217" t="s">
        <v>282</v>
      </c>
      <c r="B149" s="190"/>
      <c r="C149" s="190">
        <v>6.1</v>
      </c>
      <c r="D149" s="190">
        <v>5</v>
      </c>
      <c r="E149" s="190">
        <f t="array" ref="E149">_xlfn.IFS(D149=3,0.56,D149=4,0.994,D149=5,1.552,D149=6,2.235,D149=7,3.042,D149=8,3.973)</f>
        <v>1.552</v>
      </c>
      <c r="F149" s="219">
        <f t="shared" si="22"/>
        <v>9.4672000000000001</v>
      </c>
      <c r="G149" s="190">
        <v>5</v>
      </c>
      <c r="H149" s="190" t="str">
        <f t="shared" ref="H149:H150" si="23">H148</f>
        <v>KG</v>
      </c>
      <c r="I149" s="216">
        <f t="array" ref="I149">_xlfn.IFS(H149="UN",G149,H149="ML",C149*G149,H149="M2",IF(B149=0,D149*C149*G149,B149*C149*G149),H149="M3",B149*C149*D149*G149,H149="KG",F149*G149,H149="GL",G149)</f>
        <v>47.335999999999999</v>
      </c>
      <c r="J149" s="372"/>
      <c r="K149" s="373"/>
    </row>
    <row r="150" spans="1:11" ht="31.2" x14ac:dyDescent="0.3">
      <c r="A150" s="217" t="s">
        <v>283</v>
      </c>
      <c r="B150" s="190"/>
      <c r="C150" s="190">
        <v>1.8</v>
      </c>
      <c r="D150" s="190">
        <v>5</v>
      </c>
      <c r="E150" s="190">
        <f t="array" ref="E150">_xlfn.IFS(D150=3,0.56,D150=4,0.994,D150=5,1.552,D150=6,2.235,D150=7,3.042,D150=8,3.973)</f>
        <v>1.552</v>
      </c>
      <c r="F150" s="219">
        <f t="shared" si="22"/>
        <v>2.7936000000000001</v>
      </c>
      <c r="G150" s="190">
        <v>24</v>
      </c>
      <c r="H150" s="190" t="str">
        <f t="shared" si="23"/>
        <v>KG</v>
      </c>
      <c r="I150" s="216">
        <f t="array" ref="I150">_xlfn.IFS(H150="UN",G150,H150="ML",C150*G150,H150="M2",IF(B150=0,D150*C150*G150,B150*C150*G150),H150="M3",B150*C150*D150*G150,H150="KG",F150*G150,H150="GL",G150)</f>
        <v>67.046400000000006</v>
      </c>
      <c r="J150" s="372"/>
      <c r="K150" s="373"/>
    </row>
    <row r="151" spans="1:11" ht="31.2" x14ac:dyDescent="0.3">
      <c r="A151" s="217" t="s">
        <v>284</v>
      </c>
      <c r="B151" s="190"/>
      <c r="C151" s="190">
        <v>3.26</v>
      </c>
      <c r="D151" s="190">
        <v>4</v>
      </c>
      <c r="E151" s="190">
        <f t="array" ref="E151">_xlfn.IFS(D151=3,0.56,D151=4,0.994,D151=5,1.552,D151=6,2.235,D151=7,3.042,D151=8,3.973)</f>
        <v>0.99399999999999999</v>
      </c>
      <c r="F151" s="219">
        <f t="shared" si="22"/>
        <v>3.24044</v>
      </c>
      <c r="G151" s="190">
        <v>4</v>
      </c>
      <c r="H151" s="190" t="str">
        <f t="shared" ref="H151:H153" si="24">H142</f>
        <v>KG</v>
      </c>
      <c r="I151" s="216">
        <f t="array" ref="I151">_xlfn.IFS(H151="UN",G151,H151="ML",C151*G151,H151="M2",IF(B151=0,D151*C151*G151,B151*C151*G151),H151="M3",B151*C151*D151*G151,H151="KG",F151*G151,H151="GL",G151)</f>
        <v>12.96176</v>
      </c>
      <c r="J151" s="372"/>
      <c r="K151" s="373"/>
    </row>
    <row r="152" spans="1:11" ht="15.6" x14ac:dyDescent="0.3">
      <c r="A152" s="217" t="s">
        <v>285</v>
      </c>
      <c r="B152" s="190"/>
      <c r="C152" s="190">
        <v>3.26</v>
      </c>
      <c r="D152" s="190">
        <v>4</v>
      </c>
      <c r="E152" s="190">
        <f t="array" ref="E152">_xlfn.IFS(D152=3,0.56,D152=4,0.994,D152=5,1.552,D152=6,2.235,D152=7,3.042,D152=8,3.973)</f>
        <v>0.99399999999999999</v>
      </c>
      <c r="F152" s="219">
        <f t="shared" si="22"/>
        <v>3.24044</v>
      </c>
      <c r="G152" s="190">
        <v>2</v>
      </c>
      <c r="H152" s="190" t="str">
        <f t="shared" si="24"/>
        <v>KG</v>
      </c>
      <c r="I152" s="216">
        <f t="array" ref="I152">_xlfn.IFS(H152="UN",G152,H152="ML",C152*G152,H152="M2",IF(B152=0,D152*C152*G152,B152*C152*G152),H152="M3",B152*C152*D152*G152,H152="KG",F152*G152,H152="GL",G152)</f>
        <v>6.48088</v>
      </c>
      <c r="J152" s="372"/>
      <c r="K152" s="373"/>
    </row>
    <row r="153" spans="1:11" ht="15.6" x14ac:dyDescent="0.3">
      <c r="A153" s="217" t="s">
        <v>286</v>
      </c>
      <c r="B153" s="190"/>
      <c r="C153" s="190">
        <v>3.26</v>
      </c>
      <c r="D153" s="190">
        <v>4</v>
      </c>
      <c r="E153" s="190">
        <f t="array" ref="E153">_xlfn.IFS(D153=3,0.56,D153=4,0.994,D153=5,1.552,D153=6,2.235,D153=7,3.042,D153=8,3.973)</f>
        <v>0.99399999999999999</v>
      </c>
      <c r="F153" s="219">
        <f t="shared" si="22"/>
        <v>3.24044</v>
      </c>
      <c r="G153" s="190">
        <v>2</v>
      </c>
      <c r="H153" s="190" t="str">
        <f t="shared" si="24"/>
        <v>KG</v>
      </c>
      <c r="I153" s="216">
        <f t="array" ref="I153">_xlfn.IFS(H153="UN",G153,H153="ML",C153*G153,H153="M2",IF(B153=0,D153*C153*G153,B153*C153*G153),H153="M3",B153*C153*D153*G153,H153="KG",F153*G153,H153="GL",G153)</f>
        <v>6.48088</v>
      </c>
      <c r="J153" s="372"/>
      <c r="K153" s="373"/>
    </row>
    <row r="154" spans="1:11" ht="15.6" x14ac:dyDescent="0.3">
      <c r="A154" s="217" t="s">
        <v>287</v>
      </c>
      <c r="B154" s="190"/>
      <c r="C154" s="190">
        <v>1.03</v>
      </c>
      <c r="D154" s="190">
        <v>3</v>
      </c>
      <c r="E154" s="190">
        <f t="array" ref="E154">_xlfn.IFS(D154=3,0.56,D154=4,0.994,D154=5,1.552,D154=6,2.235,D154=7,3.042,D154=8,3.973)</f>
        <v>0.56000000000000005</v>
      </c>
      <c r="F154" s="219">
        <f t="shared" si="22"/>
        <v>0.57680000000000009</v>
      </c>
      <c r="G154" s="190">
        <v>2</v>
      </c>
      <c r="H154" s="190" t="str">
        <f>H147</f>
        <v>KG</v>
      </c>
      <c r="I154" s="216">
        <f t="array" ref="I154">_xlfn.IFS(H154="UN",G154,H154="ML",C154*G154,H154="M2",IF(B154=0,D154*C154*G154,B154*C154*G154),H154="M3",B154*C154*D154*G154,H154="KG",F154*G154,H154="GL",G154)</f>
        <v>1.1536000000000002</v>
      </c>
      <c r="J154" s="372"/>
      <c r="K154" s="373"/>
    </row>
    <row r="155" spans="1:11" ht="15.6" x14ac:dyDescent="0.3">
      <c r="A155" s="217" t="s">
        <v>287</v>
      </c>
      <c r="B155" s="190"/>
      <c r="C155" s="190">
        <v>1.1299999999999999</v>
      </c>
      <c r="D155" s="190">
        <v>3</v>
      </c>
      <c r="E155" s="190">
        <f t="array" ref="E155">_xlfn.IFS(D155=3,0.56,D155=4,0.994,D155=5,1.552,D155=6,2.235,D155=7,3.042,D155=8,3.973)</f>
        <v>0.56000000000000005</v>
      </c>
      <c r="F155" s="219">
        <f t="shared" si="22"/>
        <v>0.63280000000000003</v>
      </c>
      <c r="G155" s="190">
        <v>2</v>
      </c>
      <c r="H155" s="190" t="str">
        <f>H148</f>
        <v>KG</v>
      </c>
      <c r="I155" s="216">
        <f t="array" ref="I155">_xlfn.IFS(H155="UN",G155,H155="ML",C155*G155,H155="M2",IF(B155=0,D155*C155*G155,B155*C155*G155),H155="M3",B155*C155*D155*G155,H155="KG",F155*G155,H155="GL",G155)</f>
        <v>1.2656000000000001</v>
      </c>
      <c r="J155" s="372"/>
      <c r="K155" s="373"/>
    </row>
    <row r="156" spans="1:11" ht="31.2" x14ac:dyDescent="0.3">
      <c r="A156" s="217" t="s">
        <v>288</v>
      </c>
      <c r="B156" s="190"/>
      <c r="C156" s="190">
        <v>3.45</v>
      </c>
      <c r="D156" s="190">
        <v>6</v>
      </c>
      <c r="E156" s="190">
        <f t="array" ref="E156">_xlfn.IFS(D156=3,0.56,D156=4,0.994,D156=5,1.552,D156=6,2.235,D156=7,3.042,D156=8,3.973)</f>
        <v>2.2349999999999999</v>
      </c>
      <c r="F156" s="219">
        <f t="shared" si="22"/>
        <v>7.71075</v>
      </c>
      <c r="G156" s="190">
        <v>4</v>
      </c>
      <c r="H156" s="190" t="str">
        <f t="shared" ref="H156" si="25">H147</f>
        <v>KG</v>
      </c>
      <c r="I156" s="216">
        <f t="array" ref="I156">_xlfn.IFS(H156="UN",G156,H156="ML",C156*G156,H156="M2",IF(B156=0,D156*C156*G156,B156*C156*G156),H156="M3",B156*C156*D156*G156,H156="KG",F156*G156,H156="GL",G156)</f>
        <v>30.843</v>
      </c>
      <c r="J156" s="372"/>
      <c r="K156" s="373"/>
    </row>
    <row r="157" spans="1:11" ht="15.6" x14ac:dyDescent="0.3">
      <c r="A157" s="217"/>
      <c r="B157" s="190"/>
      <c r="C157" s="190"/>
      <c r="D157" s="190"/>
      <c r="E157" s="190"/>
      <c r="F157" s="190"/>
      <c r="G157" s="190"/>
      <c r="H157" s="190"/>
      <c r="I157" s="221"/>
      <c r="J157" s="372"/>
      <c r="K157" s="373"/>
    </row>
    <row r="158" spans="1:11" ht="16.2" thickBot="1" x14ac:dyDescent="0.35">
      <c r="A158" s="222"/>
      <c r="B158" s="223"/>
      <c r="C158" s="223"/>
      <c r="D158" s="223"/>
      <c r="E158" s="223"/>
      <c r="F158" s="223"/>
      <c r="G158" s="223"/>
      <c r="H158" s="223"/>
      <c r="I158" s="224"/>
      <c r="J158" s="372"/>
      <c r="K158" s="373"/>
    </row>
    <row r="159" spans="1:11" ht="16.2" thickBot="1" x14ac:dyDescent="0.35">
      <c r="A159" s="374" t="s">
        <v>265</v>
      </c>
      <c r="B159" s="375"/>
      <c r="C159" s="375"/>
      <c r="D159" s="375"/>
      <c r="E159" s="375"/>
      <c r="F159" s="375"/>
      <c r="G159" s="375"/>
      <c r="H159" s="376"/>
      <c r="I159" s="225">
        <f>I119</f>
        <v>650.22</v>
      </c>
      <c r="J159" s="372"/>
      <c r="K159" s="373"/>
    </row>
    <row r="160" spans="1:11" ht="16.2" thickBot="1" x14ac:dyDescent="0.35">
      <c r="A160" s="374" t="s">
        <v>266</v>
      </c>
      <c r="B160" s="375"/>
      <c r="C160" s="375"/>
      <c r="D160" s="375"/>
      <c r="E160" s="375"/>
      <c r="F160" s="375"/>
      <c r="G160" s="375"/>
      <c r="H160" s="376"/>
      <c r="I160" s="225">
        <f>ROUND(SUM(I136:I158)*1.1,2)</f>
        <v>412.32</v>
      </c>
      <c r="J160" s="372"/>
      <c r="K160" s="373"/>
    </row>
    <row r="161" spans="1:11" ht="16.2" thickBot="1" x14ac:dyDescent="0.35">
      <c r="A161" s="374" t="s">
        <v>28</v>
      </c>
      <c r="B161" s="375"/>
      <c r="C161" s="375"/>
      <c r="D161" s="375"/>
      <c r="E161" s="375"/>
      <c r="F161" s="375"/>
      <c r="G161" s="375"/>
      <c r="H161" s="376"/>
      <c r="I161" s="225">
        <f>ROUND(I159+I160,2)</f>
        <v>1062.54</v>
      </c>
      <c r="J161" s="341"/>
      <c r="K161" s="343"/>
    </row>
    <row r="162" spans="1:11" ht="16.2" thickBot="1" x14ac:dyDescent="0.35">
      <c r="A162" s="363"/>
      <c r="B162" s="342"/>
      <c r="C162" s="342"/>
      <c r="D162" s="342"/>
      <c r="E162" s="342"/>
      <c r="F162" s="342"/>
      <c r="G162" s="342"/>
      <c r="H162" s="342"/>
      <c r="I162" s="342"/>
      <c r="J162" s="377"/>
      <c r="K162" s="378"/>
    </row>
    <row r="163" spans="1:11" ht="16.2" thickBot="1" x14ac:dyDescent="0.35">
      <c r="A163" s="226" t="s">
        <v>267</v>
      </c>
      <c r="B163" s="379"/>
      <c r="C163" s="377"/>
      <c r="D163" s="377"/>
      <c r="E163" s="377"/>
      <c r="F163" s="377"/>
      <c r="G163" s="377"/>
      <c r="H163" s="377"/>
      <c r="I163" s="377"/>
      <c r="J163" s="377"/>
      <c r="K163" s="380"/>
    </row>
    <row r="164" spans="1:11" ht="16.2" thickBot="1" x14ac:dyDescent="0.35">
      <c r="A164" s="365"/>
      <c r="B164" s="366"/>
      <c r="C164" s="366"/>
      <c r="D164" s="366"/>
      <c r="E164" s="366"/>
      <c r="F164" s="366"/>
      <c r="G164" s="366"/>
      <c r="H164" s="366"/>
      <c r="I164" s="366"/>
      <c r="J164" s="366"/>
      <c r="K164" s="367"/>
    </row>
    <row r="165" spans="1:11" ht="31.8" customHeight="1" x14ac:dyDescent="0.3">
      <c r="A165" s="227"/>
      <c r="B165" s="366"/>
      <c r="C165" s="366"/>
      <c r="D165" s="366"/>
      <c r="E165" s="228"/>
      <c r="F165" s="228"/>
      <c r="G165" s="228"/>
      <c r="H165" s="228"/>
      <c r="I165" s="228"/>
      <c r="J165" s="228"/>
      <c r="K165" s="229"/>
    </row>
    <row r="166" spans="1:11" ht="15.6" x14ac:dyDescent="0.3">
      <c r="A166" s="230"/>
      <c r="B166" s="368" t="s">
        <v>270</v>
      </c>
      <c r="C166" s="368"/>
      <c r="D166" s="368"/>
      <c r="E166" s="231"/>
      <c r="F166" s="231"/>
      <c r="G166" s="231"/>
      <c r="H166" s="231"/>
      <c r="I166" s="231"/>
      <c r="J166" s="231"/>
      <c r="K166" s="232"/>
    </row>
    <row r="167" spans="1:11" ht="32.4" customHeight="1" thickBot="1" x14ac:dyDescent="0.35">
      <c r="A167" s="233"/>
      <c r="B167" s="369" t="s">
        <v>268</v>
      </c>
      <c r="C167" s="369"/>
      <c r="D167" s="369"/>
      <c r="E167" s="234"/>
      <c r="F167" s="234"/>
      <c r="G167" s="234"/>
      <c r="H167" s="234"/>
      <c r="I167" s="234"/>
      <c r="J167" s="234"/>
      <c r="K167" s="235"/>
    </row>
    <row r="168" spans="1:11" ht="15" thickBot="1" x14ac:dyDescent="0.35"/>
    <row r="169" spans="1:11" ht="49.2" customHeight="1" thickBot="1" x14ac:dyDescent="0.35">
      <c r="A169" s="355" t="s">
        <v>228</v>
      </c>
      <c r="B169" s="356"/>
      <c r="C169" s="356"/>
      <c r="D169" s="356"/>
      <c r="E169" s="356"/>
      <c r="F169" s="356"/>
      <c r="G169" s="357" t="s">
        <v>399</v>
      </c>
      <c r="H169" s="357"/>
      <c r="I169" s="357"/>
      <c r="J169" s="357"/>
      <c r="K169" s="358"/>
    </row>
    <row r="170" spans="1:11" ht="16.2" thickBot="1" x14ac:dyDescent="0.35">
      <c r="A170" s="359" t="s">
        <v>229</v>
      </c>
      <c r="B170" s="360"/>
      <c r="C170" s="360"/>
      <c r="D170" s="360"/>
      <c r="E170" s="360"/>
      <c r="F170" s="360"/>
      <c r="G170" s="360"/>
      <c r="H170" s="360"/>
      <c r="I170" s="360"/>
      <c r="J170" s="360"/>
      <c r="K170" s="361"/>
    </row>
    <row r="171" spans="1:11" ht="15.6" x14ac:dyDescent="0.3">
      <c r="A171" s="199" t="s">
        <v>230</v>
      </c>
      <c r="B171" s="200" t="s">
        <v>231</v>
      </c>
      <c r="C171" s="200"/>
      <c r="D171" s="201" t="s">
        <v>232</v>
      </c>
      <c r="E171" s="200" t="s">
        <v>233</v>
      </c>
      <c r="F171" s="200"/>
      <c r="G171" s="200"/>
      <c r="H171" s="201" t="s">
        <v>234</v>
      </c>
      <c r="I171" s="236">
        <v>45778</v>
      </c>
      <c r="J171" s="200" t="s">
        <v>236</v>
      </c>
      <c r="K171" s="202">
        <v>2025</v>
      </c>
    </row>
    <row r="172" spans="1:11" ht="15.6" x14ac:dyDescent="0.3">
      <c r="A172" s="203" t="s">
        <v>237</v>
      </c>
      <c r="B172" s="362" t="s">
        <v>238</v>
      </c>
      <c r="C172" s="362"/>
      <c r="D172" s="362"/>
      <c r="E172" s="362"/>
      <c r="F172" s="204"/>
      <c r="G172" s="204"/>
      <c r="H172" s="204"/>
      <c r="I172" s="204"/>
      <c r="J172" s="204"/>
      <c r="K172" s="205"/>
    </row>
    <row r="173" spans="1:11" ht="31.2" x14ac:dyDescent="0.3">
      <c r="A173" s="203" t="s">
        <v>239</v>
      </c>
      <c r="B173" s="362" t="s">
        <v>269</v>
      </c>
      <c r="C173" s="362"/>
      <c r="D173" s="362"/>
      <c r="E173" s="362"/>
      <c r="F173" s="362"/>
      <c r="G173" s="362"/>
      <c r="H173" s="206" t="s">
        <v>240</v>
      </c>
      <c r="I173" s="204" t="s">
        <v>149</v>
      </c>
      <c r="J173" s="207" t="s">
        <v>241</v>
      </c>
      <c r="K173" s="205">
        <v>4.22</v>
      </c>
    </row>
    <row r="174" spans="1:11" ht="16.2" thickBot="1" x14ac:dyDescent="0.35">
      <c r="A174" s="208" t="s">
        <v>242</v>
      </c>
      <c r="B174" s="363" t="s">
        <v>187</v>
      </c>
      <c r="C174" s="342"/>
      <c r="D174" s="342"/>
      <c r="E174" s="342"/>
      <c r="F174" s="342"/>
      <c r="G174" s="364"/>
      <c r="H174" s="210" t="s">
        <v>243</v>
      </c>
      <c r="I174" s="209" t="s">
        <v>3</v>
      </c>
      <c r="J174" s="209"/>
      <c r="K174" s="211"/>
    </row>
    <row r="175" spans="1:11" ht="16.2" thickBot="1" x14ac:dyDescent="0.35">
      <c r="A175" s="341"/>
      <c r="B175" s="342"/>
      <c r="C175" s="342"/>
      <c r="D175" s="342"/>
      <c r="E175" s="342"/>
      <c r="F175" s="342"/>
      <c r="G175" s="342"/>
      <c r="H175" s="342"/>
      <c r="I175" s="342"/>
      <c r="J175" s="342"/>
      <c r="K175" s="343"/>
    </row>
    <row r="176" spans="1:11" ht="15.6" x14ac:dyDescent="0.3">
      <c r="A176" s="344" t="s">
        <v>244</v>
      </c>
      <c r="B176" s="346" t="s">
        <v>245</v>
      </c>
      <c r="C176" s="347"/>
      <c r="D176" s="348"/>
      <c r="E176" s="346" t="s">
        <v>246</v>
      </c>
      <c r="F176" s="348"/>
      <c r="G176" s="349" t="s">
        <v>34</v>
      </c>
      <c r="H176" s="349" t="s">
        <v>247</v>
      </c>
      <c r="I176" s="349" t="s">
        <v>248</v>
      </c>
      <c r="J176" s="351" t="s">
        <v>249</v>
      </c>
      <c r="K176" s="352"/>
    </row>
    <row r="177" spans="1:11" ht="47.4" thickBot="1" x14ac:dyDescent="0.35">
      <c r="A177" s="345"/>
      <c r="B177" s="212" t="s">
        <v>250</v>
      </c>
      <c r="C177" s="212" t="s">
        <v>251</v>
      </c>
      <c r="D177" s="212" t="s">
        <v>252</v>
      </c>
      <c r="E177" s="210" t="s">
        <v>253</v>
      </c>
      <c r="F177" s="210" t="s">
        <v>254</v>
      </c>
      <c r="G177" s="350"/>
      <c r="H177" s="350"/>
      <c r="I177" s="350"/>
      <c r="J177" s="353"/>
      <c r="K177" s="354"/>
    </row>
    <row r="178" spans="1:11" ht="15.6" x14ac:dyDescent="0.3">
      <c r="A178" s="220" t="s">
        <v>143</v>
      </c>
      <c r="B178" s="218"/>
      <c r="C178" s="218"/>
      <c r="D178" s="190"/>
      <c r="E178" s="190"/>
      <c r="F178" s="219"/>
      <c r="G178" s="190"/>
      <c r="H178" s="190"/>
      <c r="I178" s="216"/>
      <c r="J178" s="370"/>
      <c r="K178" s="371"/>
    </row>
    <row r="179" spans="1:11" ht="15.6" x14ac:dyDescent="0.3">
      <c r="A179" s="220" t="s">
        <v>289</v>
      </c>
      <c r="B179" s="218"/>
      <c r="C179" s="218"/>
      <c r="D179" s="190"/>
      <c r="E179" s="190"/>
      <c r="F179" s="219"/>
      <c r="G179" s="190"/>
      <c r="H179" s="190"/>
      <c r="I179" s="216"/>
      <c r="J179" s="372"/>
      <c r="K179" s="373"/>
    </row>
    <row r="180" spans="1:11" ht="31.2" x14ac:dyDescent="0.3">
      <c r="A180" s="217" t="s">
        <v>280</v>
      </c>
      <c r="B180" s="190"/>
      <c r="C180" s="190">
        <v>6</v>
      </c>
      <c r="D180" s="190">
        <v>5</v>
      </c>
      <c r="E180" s="190">
        <f t="array" ref="E180">_xlfn.IFS(D180=3,0.56,D180=4,0.994,D180=5,1.552,D180=6,2.235,D180=7,3.042,D180=8,3.973)</f>
        <v>1.552</v>
      </c>
      <c r="F180" s="219">
        <f t="shared" ref="F180:F189" si="26">C180*E180</f>
        <v>9.3120000000000012</v>
      </c>
      <c r="G180" s="190">
        <v>4</v>
      </c>
      <c r="H180" s="190" t="str">
        <f>I174</f>
        <v>KG</v>
      </c>
      <c r="I180" s="216">
        <f t="array" ref="I180">_xlfn.IFS(H180="UN",G180,H180="ML",C180*G180,H180="M2",IF(B180=0,D180*C180*G180,B180*C180*G180),H180="M3",B180*C180*D180*G180,H180="KG",F180*G180,H180="GL",G180)</f>
        <v>37.248000000000005</v>
      </c>
      <c r="J180" s="372"/>
      <c r="K180" s="373"/>
    </row>
    <row r="181" spans="1:11" ht="31.2" x14ac:dyDescent="0.3">
      <c r="A181" s="217" t="s">
        <v>281</v>
      </c>
      <c r="B181" s="190"/>
      <c r="C181" s="190">
        <v>1.74</v>
      </c>
      <c r="D181" s="190">
        <v>5</v>
      </c>
      <c r="E181" s="190">
        <f t="array" ref="E181">_xlfn.IFS(D181=3,0.56,D181=4,0.994,D181=5,1.552,D181=6,2.235,D181=7,3.042,D181=8,3.973)</f>
        <v>1.552</v>
      </c>
      <c r="F181" s="219">
        <f t="shared" si="26"/>
        <v>2.7004800000000002</v>
      </c>
      <c r="G181" s="190">
        <v>24</v>
      </c>
      <c r="H181" s="190" t="str">
        <f>H180</f>
        <v>KG</v>
      </c>
      <c r="I181" s="216">
        <f t="array" ref="I181">_xlfn.IFS(H181="UN",G181,H181="ML",C181*G181,H181="M2",IF(B181=0,D181*C181*G181,B181*C181*G181),H181="M3",B181*C181*D181*G181,H181="KG",F181*G181,H181="GL",G181)</f>
        <v>64.811520000000002</v>
      </c>
      <c r="J181" s="372"/>
      <c r="K181" s="373"/>
    </row>
    <row r="182" spans="1:11" ht="31.2" x14ac:dyDescent="0.3">
      <c r="A182" s="217" t="s">
        <v>282</v>
      </c>
      <c r="B182" s="190"/>
      <c r="C182" s="190">
        <v>6.21</v>
      </c>
      <c r="D182" s="190">
        <v>7</v>
      </c>
      <c r="E182" s="190">
        <f t="array" ref="E182">_xlfn.IFS(D182=3,0.56,D182=4,0.994,D182=5,1.552,D182=6,2.235,D182=7,3.042,D182=8,3.973)</f>
        <v>3.0419999999999998</v>
      </c>
      <c r="F182" s="219">
        <f t="shared" si="26"/>
        <v>18.890819999999998</v>
      </c>
      <c r="G182" s="190">
        <v>3</v>
      </c>
      <c r="H182" s="190" t="str">
        <f t="shared" ref="H182:H189" si="27">H181</f>
        <v>KG</v>
      </c>
      <c r="I182" s="216">
        <f t="array" ref="I182">_xlfn.IFS(H182="UN",G182,H182="ML",C182*G182,H182="M2",IF(B182=0,D182*C182*G182,B182*C182*G182),H182="M3",B182*C182*D182*G182,H182="KG",F182*G182,H182="GL",G182)</f>
        <v>56.672459999999994</v>
      </c>
      <c r="J182" s="372"/>
      <c r="K182" s="373"/>
    </row>
    <row r="183" spans="1:11" ht="31.2" x14ac:dyDescent="0.3">
      <c r="A183" s="217" t="s">
        <v>283</v>
      </c>
      <c r="B183" s="190"/>
      <c r="C183" s="190">
        <v>1.74</v>
      </c>
      <c r="D183" s="190">
        <v>5</v>
      </c>
      <c r="E183" s="190">
        <f t="array" ref="E183">_xlfn.IFS(D183=3,0.56,D183=4,0.994,D183=5,1.552,D183=6,2.235,D183=7,3.042,D183=8,3.973)</f>
        <v>1.552</v>
      </c>
      <c r="F183" s="219">
        <f t="shared" si="26"/>
        <v>2.7004800000000002</v>
      </c>
      <c r="G183" s="190">
        <v>24</v>
      </c>
      <c r="H183" s="190" t="str">
        <f t="shared" si="27"/>
        <v>KG</v>
      </c>
      <c r="I183" s="216">
        <f t="array" ref="I183">_xlfn.IFS(H183="UN",G183,H183="ML",C183*G183,H183="M2",IF(B183=0,D183*C183*G183,B183*C183*G183),H183="M3",B183*C183*D183*G183,H183="KG",F183*G183,H183="GL",G183)</f>
        <v>64.811520000000002</v>
      </c>
      <c r="J183" s="372"/>
      <c r="K183" s="373"/>
    </row>
    <row r="184" spans="1:11" ht="31.2" x14ac:dyDescent="0.3">
      <c r="A184" s="217" t="s">
        <v>290</v>
      </c>
      <c r="B184" s="190"/>
      <c r="C184" s="190">
        <v>3.27</v>
      </c>
      <c r="D184" s="190">
        <v>4</v>
      </c>
      <c r="E184" s="190">
        <f t="array" ref="E184">_xlfn.IFS(D184=3,0.56,D184=4,0.994,D184=5,1.552,D184=6,2.235,D184=7,3.042,D184=8,3.973)</f>
        <v>0.99399999999999999</v>
      </c>
      <c r="F184" s="219">
        <f t="shared" si="26"/>
        <v>3.2503799999999998</v>
      </c>
      <c r="G184" s="190">
        <v>4</v>
      </c>
      <c r="H184" s="190" t="str">
        <f t="shared" si="27"/>
        <v>KG</v>
      </c>
      <c r="I184" s="216">
        <f t="array" ref="I184">_xlfn.IFS(H184="UN",G184,H184="ML",C184*G184,H184="M2",IF(B184=0,D184*C184*G184,B184*C184*G184),H184="M3",B184*C184*D184*G184,H184="KG",F184*G184,H184="GL",G184)</f>
        <v>13.001519999999999</v>
      </c>
      <c r="J184" s="372"/>
      <c r="K184" s="373"/>
    </row>
    <row r="185" spans="1:11" ht="15.6" x14ac:dyDescent="0.3">
      <c r="A185" s="217" t="s">
        <v>291</v>
      </c>
      <c r="B185" s="190"/>
      <c r="C185" s="190">
        <v>3.27</v>
      </c>
      <c r="D185" s="190">
        <v>4</v>
      </c>
      <c r="E185" s="190">
        <f t="array" ref="E185">_xlfn.IFS(D185=3,0.56,D185=4,0.994,D185=5,1.552,D185=6,2.235,D185=7,3.042,D185=8,3.973)</f>
        <v>0.99399999999999999</v>
      </c>
      <c r="F185" s="219">
        <f t="shared" si="26"/>
        <v>3.2503799999999998</v>
      </c>
      <c r="G185" s="190">
        <v>2</v>
      </c>
      <c r="H185" s="190" t="str">
        <f t="shared" si="27"/>
        <v>KG</v>
      </c>
      <c r="I185" s="216">
        <f t="array" ref="I185">_xlfn.IFS(H185="UN",G185,H185="ML",C185*G185,H185="M2",IF(B185=0,D185*C185*G185,B185*C185*G185),H185="M3",B185*C185*D185*G185,H185="KG",F185*G185,H185="GL",G185)</f>
        <v>6.5007599999999996</v>
      </c>
      <c r="J185" s="372"/>
      <c r="K185" s="373"/>
    </row>
    <row r="186" spans="1:11" ht="15.6" x14ac:dyDescent="0.3">
      <c r="A186" s="217" t="s">
        <v>292</v>
      </c>
      <c r="B186" s="190"/>
      <c r="C186" s="190">
        <v>3.27</v>
      </c>
      <c r="D186" s="190">
        <v>4</v>
      </c>
      <c r="E186" s="190">
        <f t="array" ref="E186">_xlfn.IFS(D186=3,0.56,D186=4,0.994,D186=5,1.552,D186=6,2.235,D186=7,3.042,D186=8,3.973)</f>
        <v>0.99399999999999999</v>
      </c>
      <c r="F186" s="219">
        <f t="shared" si="26"/>
        <v>3.2503799999999998</v>
      </c>
      <c r="G186" s="190">
        <v>2</v>
      </c>
      <c r="H186" s="190" t="str">
        <f t="shared" si="27"/>
        <v>KG</v>
      </c>
      <c r="I186" s="216">
        <f t="array" ref="I186">_xlfn.IFS(H186="UN",G186,H186="ML",C186*G186,H186="M2",IF(B186=0,D186*C186*G186,B186*C186*G186),H186="M3",B186*C186*D186*G186,H186="KG",F186*G186,H186="GL",G186)</f>
        <v>6.5007599999999996</v>
      </c>
      <c r="J186" s="372"/>
      <c r="K186" s="373"/>
    </row>
    <row r="187" spans="1:11" ht="15.6" x14ac:dyDescent="0.3">
      <c r="A187" s="217" t="s">
        <v>287</v>
      </c>
      <c r="B187" s="190"/>
      <c r="C187" s="190">
        <v>1.03</v>
      </c>
      <c r="D187" s="190">
        <v>3</v>
      </c>
      <c r="E187" s="190">
        <f t="array" ref="E187">_xlfn.IFS(D187=3,0.56,D187=4,0.994,D187=5,1.552,D187=6,2.235,D187=7,3.042,D187=8,3.973)</f>
        <v>0.56000000000000005</v>
      </c>
      <c r="F187" s="219">
        <f t="shared" si="26"/>
        <v>0.57680000000000009</v>
      </c>
      <c r="G187" s="190">
        <v>3</v>
      </c>
      <c r="H187" s="190" t="str">
        <f t="shared" si="27"/>
        <v>KG</v>
      </c>
      <c r="I187" s="216">
        <f t="array" ref="I187">_xlfn.IFS(H187="UN",G187,H187="ML",C187*G187,H187="M2",IF(B187=0,D187*C187*G187,B187*C187*G187),H187="M3",B187*C187*D187*G187,H187="KG",F187*G187,H187="GL",G187)</f>
        <v>1.7304000000000004</v>
      </c>
      <c r="J187" s="372"/>
      <c r="K187" s="373"/>
    </row>
    <row r="188" spans="1:11" ht="15.6" x14ac:dyDescent="0.3">
      <c r="A188" s="217" t="s">
        <v>287</v>
      </c>
      <c r="B188" s="190"/>
      <c r="C188" s="190">
        <v>1.1299999999999999</v>
      </c>
      <c r="D188" s="190">
        <v>3</v>
      </c>
      <c r="E188" s="190">
        <f t="array" ref="E188">_xlfn.IFS(D188=3,0.56,D188=4,0.994,D188=5,1.552,D188=6,2.235,D188=7,3.042,D188=8,3.973)</f>
        <v>0.56000000000000005</v>
      </c>
      <c r="F188" s="219">
        <f t="shared" si="26"/>
        <v>0.63280000000000003</v>
      </c>
      <c r="G188" s="190">
        <v>2</v>
      </c>
      <c r="H188" s="190" t="str">
        <f t="shared" si="27"/>
        <v>KG</v>
      </c>
      <c r="I188" s="216">
        <f t="array" ref="I188">_xlfn.IFS(H188="UN",G188,H188="ML",C188*G188,H188="M2",IF(B188=0,D188*C188*G188,B188*C188*G188),H188="M3",B188*C188*D188*G188,H188="KG",F188*G188,H188="GL",G188)</f>
        <v>1.2656000000000001</v>
      </c>
      <c r="J188" s="372"/>
      <c r="K188" s="373"/>
    </row>
    <row r="189" spans="1:11" ht="31.2" x14ac:dyDescent="0.3">
      <c r="A189" s="217" t="s">
        <v>293</v>
      </c>
      <c r="B189" s="190"/>
      <c r="C189" s="190">
        <v>3.45</v>
      </c>
      <c r="D189" s="190">
        <v>6</v>
      </c>
      <c r="E189" s="190">
        <f t="array" ref="E189">_xlfn.IFS(D189=3,0.56,D189=4,0.994,D189=5,1.552,D189=6,2.235,D189=7,3.042,D189=8,3.973)</f>
        <v>2.2349999999999999</v>
      </c>
      <c r="F189" s="219">
        <f t="shared" si="26"/>
        <v>7.71075</v>
      </c>
      <c r="G189" s="190">
        <v>4</v>
      </c>
      <c r="H189" s="190" t="str">
        <f t="shared" si="27"/>
        <v>KG</v>
      </c>
      <c r="I189" s="216">
        <f t="array" ref="I189">_xlfn.IFS(H189="UN",G189,H189="ML",C189*G189,H189="M2",IF(B189=0,D189*C189*G189,B189*C189*G189),H189="M3",B189*C189*D189*G189,H189="KG",F189*G189,H189="GL",G189)</f>
        <v>30.843</v>
      </c>
      <c r="J189" s="372"/>
      <c r="K189" s="373"/>
    </row>
    <row r="190" spans="1:11" ht="15.6" x14ac:dyDescent="0.3">
      <c r="A190" s="220" t="s">
        <v>294</v>
      </c>
      <c r="B190" s="218"/>
      <c r="C190" s="218"/>
      <c r="D190" s="190"/>
      <c r="E190" s="190"/>
      <c r="F190" s="219"/>
      <c r="G190" s="190"/>
      <c r="H190" s="190"/>
      <c r="I190" s="216"/>
      <c r="J190" s="372"/>
      <c r="K190" s="373"/>
    </row>
    <row r="191" spans="1:11" ht="31.2" x14ac:dyDescent="0.3">
      <c r="A191" s="217" t="s">
        <v>280</v>
      </c>
      <c r="B191" s="190"/>
      <c r="C191" s="190">
        <v>2.02</v>
      </c>
      <c r="D191" s="190">
        <v>5</v>
      </c>
      <c r="E191" s="190">
        <f t="array" ref="E191">_xlfn.IFS(D191=3,0.56,D191=4,0.994,D191=5,1.552,D191=6,2.235,D191=7,3.042,D191=8,3.973)</f>
        <v>1.552</v>
      </c>
      <c r="F191" s="219">
        <f t="shared" ref="F191:F194" si="28">C191*E191</f>
        <v>3.13504</v>
      </c>
      <c r="G191" s="190">
        <v>5</v>
      </c>
      <c r="H191" s="190" t="s">
        <v>3</v>
      </c>
      <c r="I191" s="216">
        <f t="array" ref="I191">_xlfn.IFS(H191="UN",G191,H191="ML",C191*G191,H191="M2",IF(B191=0,D191*C191*G191,B191*C191*G191),H191="M3",B191*C191*D191*G191,H191="KG",F191*G191,H191="GL",G191)</f>
        <v>15.6752</v>
      </c>
      <c r="J191" s="372"/>
      <c r="K191" s="373"/>
    </row>
    <row r="192" spans="1:11" ht="31.2" x14ac:dyDescent="0.3">
      <c r="A192" s="217" t="s">
        <v>281</v>
      </c>
      <c r="B192" s="190"/>
      <c r="C192" s="190">
        <v>2.02</v>
      </c>
      <c r="D192" s="190">
        <v>5</v>
      </c>
      <c r="E192" s="190">
        <f t="array" ref="E192">_xlfn.IFS(D192=3,0.56,D192=4,0.994,D192=5,1.552,D192=6,2.235,D192=7,3.042,D192=8,3.973)</f>
        <v>1.552</v>
      </c>
      <c r="F192" s="219">
        <f t="shared" si="28"/>
        <v>3.13504</v>
      </c>
      <c r="G192" s="190">
        <v>5</v>
      </c>
      <c r="H192" s="190" t="str">
        <f>H191</f>
        <v>KG</v>
      </c>
      <c r="I192" s="216">
        <f t="array" ref="I192">_xlfn.IFS(H192="UN",G192,H192="ML",C192*G192,H192="M2",IF(B192=0,D192*C192*G192,B192*C192*G192),H192="M3",B192*C192*D192*G192,H192="KG",F192*G192,H192="GL",G192)</f>
        <v>15.6752</v>
      </c>
      <c r="J192" s="372"/>
      <c r="K192" s="373"/>
    </row>
    <row r="193" spans="1:11" ht="15.6" x14ac:dyDescent="0.3">
      <c r="A193" s="217" t="s">
        <v>287</v>
      </c>
      <c r="B193" s="190"/>
      <c r="C193" s="190">
        <v>0.83</v>
      </c>
      <c r="D193" s="190">
        <v>3</v>
      </c>
      <c r="E193" s="190">
        <f t="array" ref="E193">_xlfn.IFS(D193=3,0.56,D193=4,0.994,D193=5,1.552,D193=6,2.235,D193=7,3.042,D193=8,3.973)</f>
        <v>0.56000000000000005</v>
      </c>
      <c r="F193" s="219">
        <f t="shared" si="28"/>
        <v>0.46480000000000005</v>
      </c>
      <c r="G193" s="190">
        <v>2</v>
      </c>
      <c r="H193" s="190" t="str">
        <f t="shared" ref="H193" si="29">H192</f>
        <v>KG</v>
      </c>
      <c r="I193" s="216">
        <f t="array" ref="I193">_xlfn.IFS(H193="UN",G193,H193="ML",C193*G193,H193="M2",IF(B193=0,D193*C193*G193,B193*C193*G193),H193="M3",B193*C193*D193*G193,H193="KG",F193*G193,H193="GL",G193)</f>
        <v>0.92960000000000009</v>
      </c>
      <c r="J193" s="372"/>
      <c r="K193" s="373"/>
    </row>
    <row r="194" spans="1:11" ht="31.2" x14ac:dyDescent="0.3">
      <c r="A194" s="217" t="s">
        <v>295</v>
      </c>
      <c r="B194" s="190"/>
      <c r="C194" s="190">
        <v>3.27</v>
      </c>
      <c r="D194" s="190">
        <v>5</v>
      </c>
      <c r="E194" s="190">
        <f t="array" ref="E194">_xlfn.IFS(D194=3,0.56,D194=4,0.994,D194=5,1.552,D194=6,2.235,D194=7,3.042,D194=8,3.973)</f>
        <v>1.552</v>
      </c>
      <c r="F194" s="219">
        <f t="shared" si="28"/>
        <v>5.0750400000000004</v>
      </c>
      <c r="G194" s="190">
        <v>4</v>
      </c>
      <c r="H194" s="190" t="str">
        <f>H191</f>
        <v>KG</v>
      </c>
      <c r="I194" s="216">
        <f t="array" ref="I194">_xlfn.IFS(H194="UN",G194,H194="ML",C194*G194,H194="M2",IF(B194=0,D194*C194*G194,B194*C194*G194),H194="M3",B194*C194*D194*G194,H194="KG",F194*G194,H194="GL",G194)</f>
        <v>20.300160000000002</v>
      </c>
      <c r="J194" s="372"/>
      <c r="K194" s="373"/>
    </row>
    <row r="195" spans="1:11" ht="15.6" x14ac:dyDescent="0.3">
      <c r="A195" s="217"/>
      <c r="B195" s="190"/>
      <c r="C195" s="190"/>
      <c r="D195" s="190"/>
      <c r="E195" s="190"/>
      <c r="F195" s="219"/>
      <c r="G195" s="190"/>
      <c r="H195" s="190"/>
      <c r="I195" s="216"/>
      <c r="J195" s="372"/>
      <c r="K195" s="373"/>
    </row>
    <row r="196" spans="1:11" ht="15.6" x14ac:dyDescent="0.3">
      <c r="A196" s="217"/>
      <c r="B196" s="190"/>
      <c r="C196" s="190"/>
      <c r="D196" s="190"/>
      <c r="E196" s="190"/>
      <c r="F196" s="219"/>
      <c r="G196" s="190"/>
      <c r="H196" s="190"/>
      <c r="I196" s="216"/>
      <c r="J196" s="372"/>
      <c r="K196" s="373"/>
    </row>
    <row r="197" spans="1:11" ht="15.6" x14ac:dyDescent="0.3">
      <c r="A197" s="217"/>
      <c r="B197" s="190"/>
      <c r="C197" s="190"/>
      <c r="D197" s="190"/>
      <c r="E197" s="190"/>
      <c r="F197" s="219"/>
      <c r="G197" s="190"/>
      <c r="H197" s="190"/>
      <c r="I197" s="216"/>
      <c r="J197" s="372"/>
      <c r="K197" s="373"/>
    </row>
    <row r="198" spans="1:11" ht="15.6" x14ac:dyDescent="0.3">
      <c r="A198" s="217"/>
      <c r="B198" s="190"/>
      <c r="C198" s="190"/>
      <c r="D198" s="190"/>
      <c r="E198" s="190"/>
      <c r="F198" s="219"/>
      <c r="G198" s="190"/>
      <c r="H198" s="190"/>
      <c r="I198" s="216"/>
      <c r="J198" s="372"/>
      <c r="K198" s="373"/>
    </row>
    <row r="199" spans="1:11" ht="15.6" x14ac:dyDescent="0.3">
      <c r="A199" s="217"/>
      <c r="B199" s="190"/>
      <c r="C199" s="190"/>
      <c r="D199" s="190"/>
      <c r="E199" s="190"/>
      <c r="F199" s="219"/>
      <c r="G199" s="190"/>
      <c r="H199" s="190"/>
      <c r="I199" s="216"/>
      <c r="J199" s="372"/>
      <c r="K199" s="373"/>
    </row>
    <row r="200" spans="1:11" ht="16.2" thickBot="1" x14ac:dyDescent="0.35">
      <c r="A200" s="217"/>
      <c r="B200" s="190"/>
      <c r="C200" s="190"/>
      <c r="D200" s="190"/>
      <c r="E200" s="190"/>
      <c r="F200" s="219"/>
      <c r="G200" s="190"/>
      <c r="H200" s="190"/>
      <c r="I200" s="216"/>
      <c r="J200" s="372"/>
      <c r="K200" s="373"/>
    </row>
    <row r="201" spans="1:11" ht="16.2" thickBot="1" x14ac:dyDescent="0.35">
      <c r="A201" s="374" t="s">
        <v>265</v>
      </c>
      <c r="B201" s="375"/>
      <c r="C201" s="375"/>
      <c r="D201" s="375"/>
      <c r="E201" s="375"/>
      <c r="F201" s="375"/>
      <c r="G201" s="375"/>
      <c r="H201" s="376"/>
      <c r="I201" s="225">
        <f>I161</f>
        <v>1062.54</v>
      </c>
      <c r="J201" s="372"/>
      <c r="K201" s="373"/>
    </row>
    <row r="202" spans="1:11" ht="16.2" thickBot="1" x14ac:dyDescent="0.35">
      <c r="A202" s="374" t="s">
        <v>266</v>
      </c>
      <c r="B202" s="375"/>
      <c r="C202" s="375"/>
      <c r="D202" s="375"/>
      <c r="E202" s="375"/>
      <c r="F202" s="375"/>
      <c r="G202" s="375"/>
      <c r="H202" s="376"/>
      <c r="I202" s="225">
        <f>ROUND(SUM(I178:I200)*1.1,2)</f>
        <v>369.56</v>
      </c>
      <c r="J202" s="372"/>
      <c r="K202" s="373"/>
    </row>
    <row r="203" spans="1:11" ht="16.2" thickBot="1" x14ac:dyDescent="0.35">
      <c r="A203" s="374" t="s">
        <v>28</v>
      </c>
      <c r="B203" s="375"/>
      <c r="C203" s="375"/>
      <c r="D203" s="375"/>
      <c r="E203" s="375"/>
      <c r="F203" s="375"/>
      <c r="G203" s="375"/>
      <c r="H203" s="376"/>
      <c r="I203" s="225">
        <f>ROUND(I201+I202,2)</f>
        <v>1432.1</v>
      </c>
      <c r="J203" s="341"/>
      <c r="K203" s="343"/>
    </row>
    <row r="204" spans="1:11" ht="16.2" thickBot="1" x14ac:dyDescent="0.35">
      <c r="A204" s="363"/>
      <c r="B204" s="342"/>
      <c r="C204" s="342"/>
      <c r="D204" s="342"/>
      <c r="E204" s="342"/>
      <c r="F204" s="342"/>
      <c r="G204" s="342"/>
      <c r="H204" s="342"/>
      <c r="I204" s="342"/>
      <c r="J204" s="377"/>
      <c r="K204" s="378"/>
    </row>
    <row r="205" spans="1:11" ht="16.2" thickBot="1" x14ac:dyDescent="0.35">
      <c r="A205" s="226" t="s">
        <v>267</v>
      </c>
      <c r="B205" s="379"/>
      <c r="C205" s="377"/>
      <c r="D205" s="377"/>
      <c r="E205" s="377"/>
      <c r="F205" s="377"/>
      <c r="G205" s="377"/>
      <c r="H205" s="377"/>
      <c r="I205" s="377"/>
      <c r="J205" s="377"/>
      <c r="K205" s="380"/>
    </row>
    <row r="206" spans="1:11" ht="16.2" thickBot="1" x14ac:dyDescent="0.35">
      <c r="A206" s="365"/>
      <c r="B206" s="366"/>
      <c r="C206" s="366"/>
      <c r="D206" s="366"/>
      <c r="E206" s="366"/>
      <c r="F206" s="366"/>
      <c r="G206" s="366"/>
      <c r="H206" s="366"/>
      <c r="I206" s="366"/>
      <c r="J206" s="366"/>
      <c r="K206" s="367"/>
    </row>
    <row r="207" spans="1:11" ht="31.2" customHeight="1" x14ac:dyDescent="0.3">
      <c r="A207" s="227"/>
      <c r="B207" s="366"/>
      <c r="C207" s="366"/>
      <c r="D207" s="366"/>
      <c r="E207" s="228"/>
      <c r="F207" s="228"/>
      <c r="G207" s="228"/>
      <c r="H207" s="228"/>
      <c r="I207" s="228"/>
      <c r="J207" s="228"/>
      <c r="K207" s="229"/>
    </row>
    <row r="208" spans="1:11" ht="15.6" x14ac:dyDescent="0.3">
      <c r="A208" s="230"/>
      <c r="B208" s="368" t="s">
        <v>270</v>
      </c>
      <c r="C208" s="368"/>
      <c r="D208" s="368"/>
      <c r="E208" s="231"/>
      <c r="F208" s="231"/>
      <c r="G208" s="231"/>
      <c r="H208" s="231"/>
      <c r="I208" s="231"/>
      <c r="J208" s="231"/>
      <c r="K208" s="232"/>
    </row>
    <row r="209" spans="1:11" ht="35.4" customHeight="1" thickBot="1" x14ac:dyDescent="0.35">
      <c r="A209" s="233"/>
      <c r="B209" s="369" t="s">
        <v>268</v>
      </c>
      <c r="C209" s="369"/>
      <c r="D209" s="369"/>
      <c r="E209" s="234"/>
      <c r="F209" s="234"/>
      <c r="G209" s="234"/>
      <c r="H209" s="234"/>
      <c r="I209" s="234"/>
      <c r="J209" s="234"/>
      <c r="K209" s="235"/>
    </row>
    <row r="210" spans="1:11" ht="15" thickBot="1" x14ac:dyDescent="0.35"/>
    <row r="211" spans="1:11" ht="55.2" customHeight="1" thickBot="1" x14ac:dyDescent="0.35">
      <c r="A211" s="355" t="s">
        <v>228</v>
      </c>
      <c r="B211" s="356"/>
      <c r="C211" s="356"/>
      <c r="D211" s="356"/>
      <c r="E211" s="356"/>
      <c r="F211" s="356"/>
      <c r="G211" s="357" t="s">
        <v>399</v>
      </c>
      <c r="H211" s="357"/>
      <c r="I211" s="357"/>
      <c r="J211" s="357"/>
      <c r="K211" s="358"/>
    </row>
    <row r="212" spans="1:11" ht="16.2" thickBot="1" x14ac:dyDescent="0.35">
      <c r="A212" s="359" t="s">
        <v>229</v>
      </c>
      <c r="B212" s="360"/>
      <c r="C212" s="360"/>
      <c r="D212" s="360"/>
      <c r="E212" s="360"/>
      <c r="F212" s="360"/>
      <c r="G212" s="360"/>
      <c r="H212" s="360"/>
      <c r="I212" s="360"/>
      <c r="J212" s="360"/>
      <c r="K212" s="361"/>
    </row>
    <row r="213" spans="1:11" ht="15.6" x14ac:dyDescent="0.3">
      <c r="A213" s="199" t="s">
        <v>230</v>
      </c>
      <c r="B213" s="200" t="s">
        <v>231</v>
      </c>
      <c r="C213" s="200"/>
      <c r="D213" s="201" t="s">
        <v>232</v>
      </c>
      <c r="E213" s="200" t="s">
        <v>233</v>
      </c>
      <c r="F213" s="200"/>
      <c r="G213" s="200"/>
      <c r="H213" s="201" t="s">
        <v>234</v>
      </c>
      <c r="I213" s="236">
        <v>45778</v>
      </c>
      <c r="J213" s="200" t="s">
        <v>236</v>
      </c>
      <c r="K213" s="202">
        <v>2025</v>
      </c>
    </row>
    <row r="214" spans="1:11" ht="15.6" x14ac:dyDescent="0.3">
      <c r="A214" s="203" t="s">
        <v>237</v>
      </c>
      <c r="B214" s="362" t="s">
        <v>238</v>
      </c>
      <c r="C214" s="362"/>
      <c r="D214" s="362"/>
      <c r="E214" s="362"/>
      <c r="F214" s="204"/>
      <c r="G214" s="204"/>
      <c r="H214" s="204"/>
      <c r="I214" s="204"/>
      <c r="J214" s="204"/>
      <c r="K214" s="205"/>
    </row>
    <row r="215" spans="1:11" ht="31.2" x14ac:dyDescent="0.3">
      <c r="A215" s="203" t="s">
        <v>239</v>
      </c>
      <c r="B215" s="362" t="s">
        <v>269</v>
      </c>
      <c r="C215" s="362"/>
      <c r="D215" s="362"/>
      <c r="E215" s="362"/>
      <c r="F215" s="362"/>
      <c r="G215" s="362"/>
      <c r="H215" s="206" t="s">
        <v>240</v>
      </c>
      <c r="I215" s="204" t="s">
        <v>149</v>
      </c>
      <c r="J215" s="207" t="s">
        <v>241</v>
      </c>
      <c r="K215" s="205">
        <v>4.22</v>
      </c>
    </row>
    <row r="216" spans="1:11" ht="16.2" thickBot="1" x14ac:dyDescent="0.35">
      <c r="A216" s="208" t="s">
        <v>242</v>
      </c>
      <c r="B216" s="363" t="s">
        <v>187</v>
      </c>
      <c r="C216" s="342"/>
      <c r="D216" s="342"/>
      <c r="E216" s="342"/>
      <c r="F216" s="342"/>
      <c r="G216" s="364"/>
      <c r="H216" s="210" t="s">
        <v>243</v>
      </c>
      <c r="I216" s="209" t="s">
        <v>3</v>
      </c>
      <c r="J216" s="209"/>
      <c r="K216" s="211"/>
    </row>
    <row r="217" spans="1:11" ht="16.2" thickBot="1" x14ac:dyDescent="0.35">
      <c r="A217" s="341"/>
      <c r="B217" s="342"/>
      <c r="C217" s="342"/>
      <c r="D217" s="342"/>
      <c r="E217" s="342"/>
      <c r="F217" s="342"/>
      <c r="G217" s="342"/>
      <c r="H217" s="342"/>
      <c r="I217" s="342"/>
      <c r="J217" s="342"/>
      <c r="K217" s="343"/>
    </row>
    <row r="218" spans="1:11" ht="15.6" x14ac:dyDescent="0.3">
      <c r="A218" s="344" t="s">
        <v>244</v>
      </c>
      <c r="B218" s="346" t="s">
        <v>245</v>
      </c>
      <c r="C218" s="347"/>
      <c r="D218" s="348"/>
      <c r="E218" s="346" t="s">
        <v>246</v>
      </c>
      <c r="F218" s="348"/>
      <c r="G218" s="349" t="s">
        <v>34</v>
      </c>
      <c r="H218" s="349" t="s">
        <v>247</v>
      </c>
      <c r="I218" s="349" t="s">
        <v>248</v>
      </c>
      <c r="J218" s="351" t="s">
        <v>249</v>
      </c>
      <c r="K218" s="352"/>
    </row>
    <row r="219" spans="1:11" ht="47.4" thickBot="1" x14ac:dyDescent="0.35">
      <c r="A219" s="345"/>
      <c r="B219" s="212" t="s">
        <v>250</v>
      </c>
      <c r="C219" s="212" t="s">
        <v>251</v>
      </c>
      <c r="D219" s="212" t="s">
        <v>252</v>
      </c>
      <c r="E219" s="210" t="s">
        <v>253</v>
      </c>
      <c r="F219" s="210" t="s">
        <v>254</v>
      </c>
      <c r="G219" s="350"/>
      <c r="H219" s="350"/>
      <c r="I219" s="350"/>
      <c r="J219" s="353"/>
      <c r="K219" s="354"/>
    </row>
    <row r="220" spans="1:11" ht="15.6" x14ac:dyDescent="0.3">
      <c r="A220" s="220" t="s">
        <v>143</v>
      </c>
      <c r="B220" s="218"/>
      <c r="C220" s="218"/>
      <c r="D220" s="190"/>
      <c r="E220" s="190"/>
      <c r="F220" s="219"/>
      <c r="G220" s="190"/>
      <c r="H220" s="190"/>
      <c r="I220" s="216"/>
      <c r="J220" s="370"/>
      <c r="K220" s="371"/>
    </row>
    <row r="221" spans="1:11" ht="15.6" x14ac:dyDescent="0.3">
      <c r="A221" s="220" t="s">
        <v>296</v>
      </c>
      <c r="B221" s="218"/>
      <c r="C221" s="218"/>
      <c r="D221" s="190"/>
      <c r="E221" s="190"/>
      <c r="F221" s="219"/>
      <c r="G221" s="190"/>
      <c r="H221" s="190"/>
      <c r="I221" s="216"/>
      <c r="J221" s="372"/>
      <c r="K221" s="373"/>
    </row>
    <row r="222" spans="1:11" ht="31.2" x14ac:dyDescent="0.3">
      <c r="A222" s="217" t="s">
        <v>280</v>
      </c>
      <c r="B222" s="190"/>
      <c r="C222" s="190">
        <v>1.9</v>
      </c>
      <c r="D222" s="190">
        <v>4</v>
      </c>
      <c r="E222" s="190">
        <f t="array" ref="E222">_xlfn.IFS(D222=3,0.56,D222=4,0.994,D222=5,1.552,D222=6,2.235,D222=7,3.042,D222=8,3.973)</f>
        <v>0.99399999999999999</v>
      </c>
      <c r="F222" s="219">
        <f t="shared" ref="F222:F227" si="30">C222*E222</f>
        <v>1.8885999999999998</v>
      </c>
      <c r="G222" s="190">
        <v>16</v>
      </c>
      <c r="H222" s="190" t="str">
        <f>I216</f>
        <v>KG</v>
      </c>
      <c r="I222" s="216">
        <f t="array" ref="I222">_xlfn.IFS(H222="UN",G222,H222="ML",C222*G222,H222="M2",IF(B222=0,D222*C222*G222,B222*C222*G222),H222="M3",B222*C222*D222*G222,H222="KG",F222*G222,H222="GL",G222)</f>
        <v>30.217599999999997</v>
      </c>
      <c r="J222" s="372"/>
      <c r="K222" s="373"/>
    </row>
    <row r="223" spans="1:11" ht="31.2" x14ac:dyDescent="0.3">
      <c r="A223" s="217" t="s">
        <v>281</v>
      </c>
      <c r="B223" s="190"/>
      <c r="C223" s="190">
        <v>2.2799999999999998</v>
      </c>
      <c r="D223" s="190">
        <v>5</v>
      </c>
      <c r="E223" s="190">
        <f t="array" ref="E223">_xlfn.IFS(D223=3,0.56,D223=4,0.994,D223=5,1.552,D223=6,2.235,D223=7,3.042,D223=8,3.973)</f>
        <v>1.552</v>
      </c>
      <c r="F223" s="219">
        <f t="shared" si="30"/>
        <v>3.5385599999999999</v>
      </c>
      <c r="G223" s="190">
        <v>8</v>
      </c>
      <c r="H223" s="190" t="str">
        <f>H222</f>
        <v>KG</v>
      </c>
      <c r="I223" s="216">
        <f t="array" ref="I223">_xlfn.IFS(H223="UN",G223,H223="ML",C223*G223,H223="M2",IF(B223=0,D223*C223*G223,B223*C223*G223),H223="M3",B223*C223*D223*G223,H223="KG",F223*G223,H223="GL",G223)</f>
        <v>28.308479999999999</v>
      </c>
      <c r="J223" s="372"/>
      <c r="K223" s="373"/>
    </row>
    <row r="224" spans="1:11" ht="31.2" x14ac:dyDescent="0.3">
      <c r="A224" s="217" t="s">
        <v>282</v>
      </c>
      <c r="B224" s="190"/>
      <c r="C224" s="190">
        <v>1.9</v>
      </c>
      <c r="D224" s="190">
        <v>4</v>
      </c>
      <c r="E224" s="190">
        <f t="array" ref="E224">_xlfn.IFS(D224=3,0.56,D224=4,0.994,D224=5,1.552,D224=6,2.235,D224=7,3.042,D224=8,3.973)</f>
        <v>0.99399999999999999</v>
      </c>
      <c r="F224" s="219">
        <f t="shared" si="30"/>
        <v>1.8885999999999998</v>
      </c>
      <c r="G224" s="190">
        <v>16</v>
      </c>
      <c r="H224" s="190" t="str">
        <f t="shared" ref="H224:H227" si="31">H223</f>
        <v>KG</v>
      </c>
      <c r="I224" s="216">
        <f t="array" ref="I224">_xlfn.IFS(H224="UN",G224,H224="ML",C224*G224,H224="M2",IF(B224=0,D224*C224*G224,B224*C224*G224),H224="M3",B224*C224*D224*G224,H224="KG",F224*G224,H224="GL",G224)</f>
        <v>30.217599999999997</v>
      </c>
      <c r="J224" s="372"/>
      <c r="K224" s="373"/>
    </row>
    <row r="225" spans="1:11" ht="31.2" x14ac:dyDescent="0.3">
      <c r="A225" s="217" t="s">
        <v>283</v>
      </c>
      <c r="B225" s="190"/>
      <c r="C225" s="190">
        <v>2.2799999999999998</v>
      </c>
      <c r="D225" s="190">
        <v>5</v>
      </c>
      <c r="E225" s="190">
        <f t="array" ref="E225">_xlfn.IFS(D225=3,0.56,D225=4,0.994,D225=5,1.552,D225=6,2.235,D225=7,3.042,D225=8,3.973)</f>
        <v>1.552</v>
      </c>
      <c r="F225" s="219">
        <f t="shared" si="30"/>
        <v>3.5385599999999999</v>
      </c>
      <c r="G225" s="190">
        <v>8</v>
      </c>
      <c r="H225" s="190" t="str">
        <f t="shared" si="31"/>
        <v>KG</v>
      </c>
      <c r="I225" s="216">
        <f t="array" ref="I225">_xlfn.IFS(H225="UN",G225,H225="ML",C225*G225,H225="M2",IF(B225=0,D225*C225*G225,B225*C225*G225),H225="M3",B225*C225*D225*G225,H225="KG",F225*G225,H225="GL",G225)</f>
        <v>28.308479999999999</v>
      </c>
      <c r="J225" s="372"/>
      <c r="K225" s="373"/>
    </row>
    <row r="226" spans="1:11" ht="31.2" x14ac:dyDescent="0.3">
      <c r="A226" s="217" t="s">
        <v>297</v>
      </c>
      <c r="B226" s="190"/>
      <c r="C226" s="190">
        <f>0.3+0.49+2.68</f>
        <v>3.47</v>
      </c>
      <c r="D226" s="190">
        <v>5</v>
      </c>
      <c r="E226" s="190">
        <f t="array" ref="E226">_xlfn.IFS(D226=3,0.56,D226=4,0.994,D226=5,1.552,D226=6,2.235,D226=7,3.042,D226=8,3.973)</f>
        <v>1.552</v>
      </c>
      <c r="F226" s="219">
        <f t="shared" si="30"/>
        <v>5.3854400000000009</v>
      </c>
      <c r="G226" s="190">
        <v>4</v>
      </c>
      <c r="H226" s="190" t="str">
        <f t="shared" si="31"/>
        <v>KG</v>
      </c>
      <c r="I226" s="216">
        <f t="array" ref="I226">_xlfn.IFS(H226="UN",G226,H226="ML",C226*G226,H226="M2",IF(B226=0,D226*C226*G226,B226*C226*G226),H226="M3",B226*C226*D226*G226,H226="KG",F226*G226,H226="GL",G226)</f>
        <v>21.541760000000004</v>
      </c>
      <c r="J226" s="372"/>
      <c r="K226" s="373"/>
    </row>
    <row r="227" spans="1:11" ht="15.6" x14ac:dyDescent="0.3">
      <c r="A227" s="217" t="s">
        <v>287</v>
      </c>
      <c r="B227" s="190"/>
      <c r="C227" s="190">
        <v>0.83</v>
      </c>
      <c r="D227" s="190">
        <v>3</v>
      </c>
      <c r="E227" s="190">
        <f t="array" ref="E227">_xlfn.IFS(D227=3,0.56,D227=4,0.994,D227=5,1.552,D227=6,2.235,D227=7,3.042,D227=8,3.973)</f>
        <v>0.56000000000000005</v>
      </c>
      <c r="F227" s="219">
        <f t="shared" si="30"/>
        <v>0.46480000000000005</v>
      </c>
      <c r="G227" s="190">
        <v>5</v>
      </c>
      <c r="H227" s="190" t="str">
        <f t="shared" si="31"/>
        <v>KG</v>
      </c>
      <c r="I227" s="216">
        <f t="array" ref="I227">_xlfn.IFS(H227="UN",G227,H227="ML",C227*G227,H227="M2",IF(B227=0,D227*C227*G227,B227*C227*G227),H227="M3",B227*C227*D227*G227,H227="KG",F227*G227,H227="GL",G227)</f>
        <v>2.3240000000000003</v>
      </c>
      <c r="J227" s="372"/>
      <c r="K227" s="373"/>
    </row>
    <row r="228" spans="1:11" ht="31.2" x14ac:dyDescent="0.3">
      <c r="A228" s="220" t="s">
        <v>298</v>
      </c>
      <c r="B228" s="190"/>
      <c r="C228" s="190"/>
      <c r="D228" s="190"/>
      <c r="E228" s="190"/>
      <c r="F228" s="219"/>
      <c r="G228" s="190"/>
      <c r="H228" s="190"/>
      <c r="I228" s="216"/>
      <c r="J228" s="372"/>
      <c r="K228" s="373"/>
    </row>
    <row r="229" spans="1:11" ht="15.6" x14ac:dyDescent="0.3">
      <c r="A229" s="220" t="s">
        <v>299</v>
      </c>
      <c r="B229" s="190"/>
      <c r="C229" s="190"/>
      <c r="D229" s="190"/>
      <c r="E229" s="190"/>
      <c r="F229" s="219"/>
      <c r="G229" s="190"/>
      <c r="H229" s="190"/>
      <c r="I229" s="216"/>
      <c r="J229" s="372"/>
      <c r="K229" s="373"/>
    </row>
    <row r="230" spans="1:11" ht="31.2" x14ac:dyDescent="0.3">
      <c r="A230" s="217" t="s">
        <v>300</v>
      </c>
      <c r="B230" s="190"/>
      <c r="C230" s="190">
        <v>4.45</v>
      </c>
      <c r="D230" s="190">
        <v>4</v>
      </c>
      <c r="E230" s="190">
        <f t="array" ref="E230">_xlfn.IFS(D230=3,0.56,D230=4,0.994,D230=5,1.552,D230=6,2.235,D230=7,3.042,D230=8,3.973)</f>
        <v>0.99399999999999999</v>
      </c>
      <c r="F230" s="219">
        <f t="shared" ref="F230:F233" si="32">C230*E230</f>
        <v>4.4233000000000002</v>
      </c>
      <c r="G230" s="190">
        <v>2</v>
      </c>
      <c r="H230" s="190" t="str">
        <f>H222</f>
        <v>KG</v>
      </c>
      <c r="I230" s="216">
        <f t="array" ref="I230">_xlfn.IFS(H230="UN",G230,H230="ML",C230*G230,H230="M2",IF(B230=0,D230*C230*G230,B230*C230*G230),H230="M3",B230*C230*D230*G230,H230="KG",F230*G230,H230="GL",G230)</f>
        <v>8.8466000000000005</v>
      </c>
      <c r="J230" s="372"/>
      <c r="K230" s="373"/>
    </row>
    <row r="231" spans="1:11" ht="31.2" x14ac:dyDescent="0.3">
      <c r="A231" s="217" t="s">
        <v>301</v>
      </c>
      <c r="B231" s="190"/>
      <c r="C231" s="190">
        <v>4.51</v>
      </c>
      <c r="D231" s="190">
        <v>5</v>
      </c>
      <c r="E231" s="190">
        <f t="array" ref="E231">_xlfn.IFS(D231=3,0.56,D231=4,0.994,D231=5,1.552,D231=6,2.235,D231=7,3.042,D231=8,3.973)</f>
        <v>1.552</v>
      </c>
      <c r="F231" s="219">
        <f t="shared" si="32"/>
        <v>6.9995199999999995</v>
      </c>
      <c r="G231" s="190">
        <v>3</v>
      </c>
      <c r="H231" s="190" t="str">
        <f t="shared" ref="H231:H233" si="33">H230</f>
        <v>KG</v>
      </c>
      <c r="I231" s="216">
        <f t="array" ref="I231">_xlfn.IFS(H231="UN",G231,H231="ML",C231*G231,H231="M2",IF(B231=0,D231*C231*G231,B231*C231*G231),H231="M3",B231*C231*D231*G231,H231="KG",F231*G231,H231="GL",G231)</f>
        <v>20.998559999999998</v>
      </c>
      <c r="J231" s="372"/>
      <c r="K231" s="373"/>
    </row>
    <row r="232" spans="1:11" ht="31.2" x14ac:dyDescent="0.3">
      <c r="A232" s="217" t="s">
        <v>302</v>
      </c>
      <c r="B232" s="218"/>
      <c r="C232" s="218">
        <v>4.51</v>
      </c>
      <c r="D232" s="190">
        <v>5</v>
      </c>
      <c r="E232" s="190">
        <f t="array" ref="E232">_xlfn.IFS(D232=3,0.56,D232=4,0.994,D232=5,1.552,D232=6,2.235,D232=7,3.042,D232=8,3.973)</f>
        <v>1.552</v>
      </c>
      <c r="F232" s="219">
        <f t="shared" si="32"/>
        <v>6.9995199999999995</v>
      </c>
      <c r="G232" s="190">
        <v>4</v>
      </c>
      <c r="H232" s="190" t="str">
        <f t="shared" si="33"/>
        <v>KG</v>
      </c>
      <c r="I232" s="216">
        <f t="array" ref="I232">_xlfn.IFS(H232="UN",G232,H232="ML",C232*G232,H232="M2",IF(B232=0,D232*C232*G232,B232*C232*G232),H232="M3",B232*C232*D232*G232,H232="KG",F232*G232,H232="GL",G232)</f>
        <v>27.998079999999998</v>
      </c>
      <c r="J232" s="372"/>
      <c r="K232" s="373"/>
    </row>
    <row r="233" spans="1:11" ht="31.2" x14ac:dyDescent="0.3">
      <c r="A233" s="217" t="s">
        <v>303</v>
      </c>
      <c r="B233" s="190"/>
      <c r="C233" s="190">
        <v>1.39</v>
      </c>
      <c r="D233" s="190">
        <v>3</v>
      </c>
      <c r="E233" s="190">
        <f t="array" ref="E233">_xlfn.IFS(D233=3,0.56,D233=4,0.994,D233=5,1.552,D233=6,2.235,D233=7,3.042,D233=8,3.973)</f>
        <v>0.56000000000000005</v>
      </c>
      <c r="F233" s="219">
        <f t="shared" si="32"/>
        <v>0.77839999999999998</v>
      </c>
      <c r="G233" s="190">
        <v>11</v>
      </c>
      <c r="H233" s="190" t="str">
        <f t="shared" si="33"/>
        <v>KG</v>
      </c>
      <c r="I233" s="216">
        <f t="array" ref="I233">_xlfn.IFS(H233="UN",G233,H233="ML",C233*G233,H233="M2",IF(B233=0,D233*C233*G233,B233*C233*G233),H233="M3",B233*C233*D233*G233,H233="KG",F233*G233,H233="GL",G233)</f>
        <v>8.5624000000000002</v>
      </c>
      <c r="J233" s="372"/>
      <c r="K233" s="373"/>
    </row>
    <row r="234" spans="1:11" ht="15.6" x14ac:dyDescent="0.3">
      <c r="A234" s="220" t="s">
        <v>304</v>
      </c>
      <c r="B234" s="190"/>
      <c r="C234" s="190"/>
      <c r="D234" s="190"/>
      <c r="E234" s="190"/>
      <c r="F234" s="219"/>
      <c r="G234" s="190"/>
      <c r="H234" s="190"/>
      <c r="I234" s="216"/>
      <c r="J234" s="372"/>
      <c r="K234" s="373"/>
    </row>
    <row r="235" spans="1:11" ht="31.2" x14ac:dyDescent="0.3">
      <c r="A235" s="217" t="s">
        <v>300</v>
      </c>
      <c r="B235" s="190"/>
      <c r="C235" s="190">
        <v>4.45</v>
      </c>
      <c r="D235" s="190">
        <v>4</v>
      </c>
      <c r="E235" s="190">
        <f t="array" ref="E235">_xlfn.IFS(D235=3,0.56,D235=4,0.994,D235=5,1.552,D235=6,2.235,D235=7,3.042,D235=8,3.973)</f>
        <v>0.99399999999999999</v>
      </c>
      <c r="F235" s="219">
        <f t="shared" ref="F235:F238" si="34">C235*E235</f>
        <v>4.4233000000000002</v>
      </c>
      <c r="G235" s="190">
        <v>2</v>
      </c>
      <c r="H235" s="190" t="str">
        <f>H227</f>
        <v>KG</v>
      </c>
      <c r="I235" s="216">
        <f t="array" ref="I235">_xlfn.IFS(H235="UN",G235,H235="ML",C235*G235,H235="M2",IF(B235=0,D235*C235*G235,B235*C235*G235),H235="M3",B235*C235*D235*G235,H235="KG",F235*G235,H235="GL",G235)</f>
        <v>8.8466000000000005</v>
      </c>
      <c r="J235" s="372"/>
      <c r="K235" s="373"/>
    </row>
    <row r="236" spans="1:11" ht="31.2" x14ac:dyDescent="0.3">
      <c r="A236" s="217" t="s">
        <v>301</v>
      </c>
      <c r="B236" s="190"/>
      <c r="C236" s="190">
        <v>4.51</v>
      </c>
      <c r="D236" s="190">
        <v>5</v>
      </c>
      <c r="E236" s="190">
        <f t="array" ref="E236">_xlfn.IFS(D236=3,0.56,D236=4,0.994,D236=5,1.552,D236=6,2.235,D236=7,3.042,D236=8,3.973)</f>
        <v>1.552</v>
      </c>
      <c r="F236" s="219">
        <f t="shared" si="34"/>
        <v>6.9995199999999995</v>
      </c>
      <c r="G236" s="190">
        <v>3</v>
      </c>
      <c r="H236" s="190" t="str">
        <f t="shared" ref="H236:H238" si="35">H235</f>
        <v>KG</v>
      </c>
      <c r="I236" s="216">
        <f t="array" ref="I236">_xlfn.IFS(H236="UN",G236,H236="ML",C236*G236,H236="M2",IF(B236=0,D236*C236*G236,B236*C236*G236),H236="M3",B236*C236*D236*G236,H236="KG",F236*G236,H236="GL",G236)</f>
        <v>20.998559999999998</v>
      </c>
      <c r="J236" s="372"/>
      <c r="K236" s="373"/>
    </row>
    <row r="237" spans="1:11" ht="31.2" x14ac:dyDescent="0.3">
      <c r="A237" s="217" t="s">
        <v>302</v>
      </c>
      <c r="B237" s="190"/>
      <c r="C237" s="218">
        <v>4.51</v>
      </c>
      <c r="D237" s="190">
        <v>5</v>
      </c>
      <c r="E237" s="190">
        <f t="array" ref="E237">_xlfn.IFS(D237=3,0.56,D237=4,0.994,D237=5,1.552,D237=6,2.235,D237=7,3.042,D237=8,3.973)</f>
        <v>1.552</v>
      </c>
      <c r="F237" s="219">
        <f t="shared" si="34"/>
        <v>6.9995199999999995</v>
      </c>
      <c r="G237" s="190">
        <v>4</v>
      </c>
      <c r="H237" s="190" t="str">
        <f t="shared" si="35"/>
        <v>KG</v>
      </c>
      <c r="I237" s="216">
        <f t="array" ref="I237">_xlfn.IFS(H237="UN",G237,H237="ML",C237*G237,H237="M2",IF(B237=0,D237*C237*G237,B237*C237*G237),H237="M3",B237*C237*D237*G237,H237="KG",F237*G237,H237="GL",G237)</f>
        <v>27.998079999999998</v>
      </c>
      <c r="J237" s="372"/>
      <c r="K237" s="373"/>
    </row>
    <row r="238" spans="1:11" ht="31.2" x14ac:dyDescent="0.3">
      <c r="A238" s="217" t="s">
        <v>303</v>
      </c>
      <c r="B238" s="190"/>
      <c r="C238" s="190">
        <v>1.4</v>
      </c>
      <c r="D238" s="190">
        <v>3</v>
      </c>
      <c r="E238" s="190">
        <f t="array" ref="E238">_xlfn.IFS(D238=3,0.56,D238=4,0.994,D238=5,1.552,D238=6,2.235,D238=7,3.042,D238=8,3.973)</f>
        <v>0.56000000000000005</v>
      </c>
      <c r="F238" s="219">
        <f t="shared" si="34"/>
        <v>0.78400000000000003</v>
      </c>
      <c r="G238" s="190">
        <v>11</v>
      </c>
      <c r="H238" s="190" t="str">
        <f t="shared" si="35"/>
        <v>KG</v>
      </c>
      <c r="I238" s="216">
        <f t="array" ref="I238">_xlfn.IFS(H238="UN",G238,H238="ML",C238*G238,H238="M2",IF(B238=0,D238*C238*G238,B238*C238*G238),H238="M3",B238*C238*D238*G238,H238="KG",F238*G238,H238="GL",G238)</f>
        <v>8.6240000000000006</v>
      </c>
      <c r="J238" s="372"/>
      <c r="K238" s="373"/>
    </row>
    <row r="239" spans="1:11" ht="15.6" x14ac:dyDescent="0.3">
      <c r="A239" s="217" t="s">
        <v>305</v>
      </c>
      <c r="B239" s="190"/>
      <c r="C239" s="190"/>
      <c r="D239" s="190"/>
      <c r="E239" s="190"/>
      <c r="F239" s="190"/>
      <c r="G239" s="190"/>
      <c r="H239" s="190"/>
      <c r="I239" s="221"/>
      <c r="J239" s="372"/>
      <c r="K239" s="373"/>
    </row>
    <row r="240" spans="1:11" ht="31.2" x14ac:dyDescent="0.3">
      <c r="A240" s="217" t="s">
        <v>301</v>
      </c>
      <c r="B240" s="190"/>
      <c r="C240" s="190">
        <v>3.38</v>
      </c>
      <c r="D240" s="190">
        <v>5</v>
      </c>
      <c r="E240" s="190">
        <f t="array" ref="E240">_xlfn.IFS(D240=3,0.56,D240=4,0.994,D240=5,1.552,D240=6,2.235,D240=7,3.042,D240=8,3.973)</f>
        <v>1.552</v>
      </c>
      <c r="F240" s="219">
        <f t="shared" ref="F240:F242" si="36">C240*E240</f>
        <v>5.2457599999999998</v>
      </c>
      <c r="G240" s="190">
        <v>2</v>
      </c>
      <c r="H240" s="190" t="str">
        <f>H232</f>
        <v>KG</v>
      </c>
      <c r="I240" s="216">
        <f t="array" ref="I240">_xlfn.IFS(H240="UN",G240,H240="ML",C240*G240,H240="M2",IF(B240=0,D240*C240*G240,B240*C240*G240),H240="M3",B240*C240*D240*G240,H240="KG",F240*G240,H240="GL",G240)</f>
        <v>10.49152</v>
      </c>
      <c r="J240" s="372"/>
      <c r="K240" s="373"/>
    </row>
    <row r="241" spans="1:11" ht="31.2" x14ac:dyDescent="0.3">
      <c r="A241" s="217" t="s">
        <v>302</v>
      </c>
      <c r="B241" s="190"/>
      <c r="C241" s="190">
        <v>3.38</v>
      </c>
      <c r="D241" s="190">
        <v>5</v>
      </c>
      <c r="E241" s="190">
        <f t="array" ref="E241">_xlfn.IFS(D241=3,0.56,D241=4,0.994,D241=5,1.552,D241=6,2.235,D241=7,3.042,D241=8,3.973)</f>
        <v>1.552</v>
      </c>
      <c r="F241" s="219">
        <f t="shared" si="36"/>
        <v>5.2457599999999998</v>
      </c>
      <c r="G241" s="190">
        <v>2</v>
      </c>
      <c r="H241" s="190" t="str">
        <f t="shared" ref="H241:H242" si="37">H240</f>
        <v>KG</v>
      </c>
      <c r="I241" s="216">
        <f t="array" ref="I241">_xlfn.IFS(H241="UN",G241,H241="ML",C241*G241,H241="M2",IF(B241=0,D241*C241*G241,B241*C241*G241),H241="M3",B241*C241*D241*G241,H241="KG",F241*G241,H241="GL",G241)</f>
        <v>10.49152</v>
      </c>
      <c r="J241" s="372"/>
      <c r="K241" s="373"/>
    </row>
    <row r="242" spans="1:11" ht="31.8" thickBot="1" x14ac:dyDescent="0.35">
      <c r="A242" s="217" t="s">
        <v>303</v>
      </c>
      <c r="B242" s="223"/>
      <c r="C242" s="218">
        <v>1.2</v>
      </c>
      <c r="D242" s="190">
        <v>3</v>
      </c>
      <c r="E242" s="190">
        <f t="array" ref="E242">_xlfn.IFS(D242=3,0.56,D242=4,0.994,D242=5,1.552,D242=6,2.235,D242=7,3.042,D242=8,3.973)</f>
        <v>0.56000000000000005</v>
      </c>
      <c r="F242" s="219">
        <f t="shared" si="36"/>
        <v>0.67200000000000004</v>
      </c>
      <c r="G242" s="190">
        <v>13</v>
      </c>
      <c r="H242" s="190" t="str">
        <f t="shared" si="37"/>
        <v>KG</v>
      </c>
      <c r="I242" s="216">
        <f t="array" ref="I242">_xlfn.IFS(H242="UN",G242,H242="ML",C242*G242,H242="M2",IF(B242=0,D242*C242*G242,B242*C242*G242),H242="M3",B242*C242*D242*G242,H242="KG",F242*G242,H242="GL",G242)</f>
        <v>8.7360000000000007</v>
      </c>
      <c r="J242" s="372"/>
      <c r="K242" s="373"/>
    </row>
    <row r="243" spans="1:11" ht="16.2" thickBot="1" x14ac:dyDescent="0.35">
      <c r="A243" s="374" t="s">
        <v>265</v>
      </c>
      <c r="B243" s="375"/>
      <c r="C243" s="375"/>
      <c r="D243" s="375"/>
      <c r="E243" s="375"/>
      <c r="F243" s="375"/>
      <c r="G243" s="375"/>
      <c r="H243" s="376"/>
      <c r="I243" s="225">
        <f>I203</f>
        <v>1432.1</v>
      </c>
      <c r="J243" s="372"/>
      <c r="K243" s="373"/>
    </row>
    <row r="244" spans="1:11" ht="16.2" thickBot="1" x14ac:dyDescent="0.35">
      <c r="A244" s="374" t="s">
        <v>266</v>
      </c>
      <c r="B244" s="375"/>
      <c r="C244" s="375"/>
      <c r="D244" s="375"/>
      <c r="E244" s="375"/>
      <c r="F244" s="375"/>
      <c r="G244" s="375"/>
      <c r="H244" s="376"/>
      <c r="I244" s="225">
        <f>ROUND(SUM(I220:I242)*1.1,2)</f>
        <v>333.86</v>
      </c>
      <c r="J244" s="372"/>
      <c r="K244" s="373"/>
    </row>
    <row r="245" spans="1:11" ht="16.2" thickBot="1" x14ac:dyDescent="0.35">
      <c r="A245" s="374" t="s">
        <v>28</v>
      </c>
      <c r="B245" s="375"/>
      <c r="C245" s="375"/>
      <c r="D245" s="375"/>
      <c r="E245" s="375"/>
      <c r="F245" s="375"/>
      <c r="G245" s="375"/>
      <c r="H245" s="376"/>
      <c r="I245" s="225">
        <f>ROUND(I243+I244,2)</f>
        <v>1765.96</v>
      </c>
      <c r="J245" s="341"/>
      <c r="K245" s="343"/>
    </row>
    <row r="246" spans="1:11" ht="16.2" thickBot="1" x14ac:dyDescent="0.35">
      <c r="A246" s="363"/>
      <c r="B246" s="342"/>
      <c r="C246" s="342"/>
      <c r="D246" s="342"/>
      <c r="E246" s="342"/>
      <c r="F246" s="342"/>
      <c r="G246" s="342"/>
      <c r="H246" s="342"/>
      <c r="I246" s="342"/>
      <c r="J246" s="377"/>
      <c r="K246" s="378"/>
    </row>
    <row r="247" spans="1:11" ht="16.2" thickBot="1" x14ac:dyDescent="0.35">
      <c r="A247" s="226" t="s">
        <v>267</v>
      </c>
      <c r="B247" s="379"/>
      <c r="C247" s="377"/>
      <c r="D247" s="377"/>
      <c r="E247" s="377"/>
      <c r="F247" s="377"/>
      <c r="G247" s="377"/>
      <c r="H247" s="377"/>
      <c r="I247" s="377"/>
      <c r="J247" s="377"/>
      <c r="K247" s="380"/>
    </row>
    <row r="248" spans="1:11" ht="16.2" thickBot="1" x14ac:dyDescent="0.35">
      <c r="A248" s="365"/>
      <c r="B248" s="366"/>
      <c r="C248" s="366"/>
      <c r="D248" s="366"/>
      <c r="E248" s="366"/>
      <c r="F248" s="366"/>
      <c r="G248" s="366"/>
      <c r="H248" s="366"/>
      <c r="I248" s="366"/>
      <c r="J248" s="366"/>
      <c r="K248" s="367"/>
    </row>
    <row r="249" spans="1:11" ht="30.6" customHeight="1" x14ac:dyDescent="0.3">
      <c r="A249" s="227"/>
      <c r="B249" s="366"/>
      <c r="C249" s="366"/>
      <c r="D249" s="366"/>
      <c r="E249" s="228"/>
      <c r="F249" s="228"/>
      <c r="G249" s="228"/>
      <c r="H249" s="228"/>
      <c r="I249" s="228"/>
      <c r="J249" s="228"/>
      <c r="K249" s="229"/>
    </row>
    <row r="250" spans="1:11" ht="15.6" x14ac:dyDescent="0.3">
      <c r="A250" s="230"/>
      <c r="B250" s="368" t="s">
        <v>270</v>
      </c>
      <c r="C250" s="368"/>
      <c r="D250" s="368"/>
      <c r="E250" s="231"/>
      <c r="F250" s="231"/>
      <c r="G250" s="231"/>
      <c r="H250" s="231"/>
      <c r="I250" s="231"/>
      <c r="J250" s="231"/>
      <c r="K250" s="232"/>
    </row>
    <row r="251" spans="1:11" ht="30" customHeight="1" thickBot="1" x14ac:dyDescent="0.35">
      <c r="A251" s="233"/>
      <c r="B251" s="369" t="s">
        <v>268</v>
      </c>
      <c r="C251" s="369"/>
      <c r="D251" s="369"/>
      <c r="E251" s="234"/>
      <c r="F251" s="234"/>
      <c r="G251" s="234"/>
      <c r="H251" s="234"/>
      <c r="I251" s="234"/>
      <c r="J251" s="234"/>
      <c r="K251" s="235"/>
    </row>
    <row r="252" spans="1:11" ht="15" thickBot="1" x14ac:dyDescent="0.35"/>
    <row r="253" spans="1:11" ht="57" customHeight="1" thickBot="1" x14ac:dyDescent="0.35">
      <c r="A253" s="355" t="s">
        <v>228</v>
      </c>
      <c r="B253" s="356"/>
      <c r="C253" s="356"/>
      <c r="D253" s="356"/>
      <c r="E253" s="356"/>
      <c r="F253" s="356"/>
      <c r="G253" s="357" t="s">
        <v>399</v>
      </c>
      <c r="H253" s="357"/>
      <c r="I253" s="357"/>
      <c r="J253" s="357"/>
      <c r="K253" s="358"/>
    </row>
    <row r="254" spans="1:11" ht="16.2" thickBot="1" x14ac:dyDescent="0.35">
      <c r="A254" s="359" t="s">
        <v>229</v>
      </c>
      <c r="B254" s="360"/>
      <c r="C254" s="360"/>
      <c r="D254" s="360"/>
      <c r="E254" s="360"/>
      <c r="F254" s="360"/>
      <c r="G254" s="360"/>
      <c r="H254" s="360"/>
      <c r="I254" s="360"/>
      <c r="J254" s="360"/>
      <c r="K254" s="361"/>
    </row>
    <row r="255" spans="1:11" ht="15.6" x14ac:dyDescent="0.3">
      <c r="A255" s="199" t="s">
        <v>230</v>
      </c>
      <c r="B255" s="200" t="s">
        <v>231</v>
      </c>
      <c r="C255" s="200"/>
      <c r="D255" s="201" t="s">
        <v>232</v>
      </c>
      <c r="E255" s="200" t="s">
        <v>233</v>
      </c>
      <c r="F255" s="200"/>
      <c r="G255" s="200"/>
      <c r="H255" s="201" t="s">
        <v>234</v>
      </c>
      <c r="I255" s="236">
        <v>45778</v>
      </c>
      <c r="J255" s="200" t="s">
        <v>236</v>
      </c>
      <c r="K255" s="202">
        <v>2025</v>
      </c>
    </row>
    <row r="256" spans="1:11" ht="15.6" x14ac:dyDescent="0.3">
      <c r="A256" s="203" t="s">
        <v>237</v>
      </c>
      <c r="B256" s="362" t="s">
        <v>238</v>
      </c>
      <c r="C256" s="362"/>
      <c r="D256" s="362"/>
      <c r="E256" s="362"/>
      <c r="F256" s="204"/>
      <c r="G256" s="204"/>
      <c r="H256" s="204"/>
      <c r="I256" s="204"/>
      <c r="J256" s="204"/>
      <c r="K256" s="205"/>
    </row>
    <row r="257" spans="1:11" ht="31.2" x14ac:dyDescent="0.3">
      <c r="A257" s="203" t="s">
        <v>239</v>
      </c>
      <c r="B257" s="362" t="s">
        <v>269</v>
      </c>
      <c r="C257" s="362"/>
      <c r="D257" s="362"/>
      <c r="E257" s="362"/>
      <c r="F257" s="362"/>
      <c r="G257" s="362"/>
      <c r="H257" s="206" t="s">
        <v>240</v>
      </c>
      <c r="I257" s="204" t="s">
        <v>190</v>
      </c>
      <c r="J257" s="207" t="s">
        <v>241</v>
      </c>
      <c r="K257" s="205">
        <v>4.2300000000000004</v>
      </c>
    </row>
    <row r="258" spans="1:11" ht="16.2" thickBot="1" x14ac:dyDescent="0.35">
      <c r="A258" s="208" t="s">
        <v>242</v>
      </c>
      <c r="B258" s="363" t="s">
        <v>191</v>
      </c>
      <c r="C258" s="342"/>
      <c r="D258" s="342"/>
      <c r="E258" s="342"/>
      <c r="F258" s="342"/>
      <c r="G258" s="364"/>
      <c r="H258" s="210" t="s">
        <v>243</v>
      </c>
      <c r="I258" s="209" t="s">
        <v>3</v>
      </c>
      <c r="J258" s="209"/>
      <c r="K258" s="211"/>
    </row>
    <row r="259" spans="1:11" ht="16.2" thickBot="1" x14ac:dyDescent="0.35">
      <c r="A259" s="341"/>
      <c r="B259" s="342"/>
      <c r="C259" s="342"/>
      <c r="D259" s="342"/>
      <c r="E259" s="342"/>
      <c r="F259" s="342"/>
      <c r="G259" s="342"/>
      <c r="H259" s="342"/>
      <c r="I259" s="342"/>
      <c r="J259" s="342"/>
      <c r="K259" s="343"/>
    </row>
    <row r="260" spans="1:11" ht="15.6" x14ac:dyDescent="0.3">
      <c r="A260" s="344" t="s">
        <v>244</v>
      </c>
      <c r="B260" s="346" t="s">
        <v>245</v>
      </c>
      <c r="C260" s="347"/>
      <c r="D260" s="348"/>
      <c r="E260" s="346" t="s">
        <v>246</v>
      </c>
      <c r="F260" s="348"/>
      <c r="G260" s="349" t="s">
        <v>34</v>
      </c>
      <c r="H260" s="349" t="s">
        <v>247</v>
      </c>
      <c r="I260" s="349" t="s">
        <v>248</v>
      </c>
      <c r="J260" s="351" t="s">
        <v>249</v>
      </c>
      <c r="K260" s="352"/>
    </row>
    <row r="261" spans="1:11" ht="47.4" thickBot="1" x14ac:dyDescent="0.35">
      <c r="A261" s="345"/>
      <c r="B261" s="212" t="s">
        <v>250</v>
      </c>
      <c r="C261" s="212" t="s">
        <v>251</v>
      </c>
      <c r="D261" s="212" t="s">
        <v>252</v>
      </c>
      <c r="E261" s="210" t="s">
        <v>253</v>
      </c>
      <c r="F261" s="210" t="s">
        <v>254</v>
      </c>
      <c r="G261" s="350"/>
      <c r="H261" s="350"/>
      <c r="I261" s="350"/>
      <c r="J261" s="353"/>
      <c r="K261" s="354"/>
    </row>
    <row r="262" spans="1:11" ht="31.2" x14ac:dyDescent="0.3">
      <c r="A262" s="217" t="s">
        <v>298</v>
      </c>
      <c r="B262" s="214"/>
      <c r="C262" s="214"/>
      <c r="D262" s="215"/>
      <c r="E262" s="215"/>
      <c r="F262" s="215"/>
      <c r="G262" s="215"/>
      <c r="H262" s="215"/>
      <c r="I262" s="216"/>
      <c r="J262" s="370"/>
      <c r="K262" s="371"/>
    </row>
    <row r="263" spans="1:11" ht="15.6" x14ac:dyDescent="0.3">
      <c r="A263" s="220" t="s">
        <v>304</v>
      </c>
      <c r="B263" s="190"/>
      <c r="C263" s="190"/>
      <c r="D263" s="190"/>
      <c r="E263" s="190"/>
      <c r="F263" s="219"/>
      <c r="G263" s="190"/>
      <c r="H263" s="190"/>
      <c r="I263" s="216"/>
      <c r="J263" s="372"/>
      <c r="K263" s="373"/>
    </row>
    <row r="264" spans="1:11" ht="31.2" x14ac:dyDescent="0.3">
      <c r="A264" s="217" t="s">
        <v>301</v>
      </c>
      <c r="B264" s="190"/>
      <c r="C264" s="190">
        <v>3.38</v>
      </c>
      <c r="D264" s="190">
        <v>5</v>
      </c>
      <c r="E264" s="190">
        <f t="array" ref="E264">_xlfn.IFS(D264=3,0.56,D264=4,0.994,D264=5,1.552,D264=6,2.235,D264=7,3.042,D264=8,3.973)</f>
        <v>1.552</v>
      </c>
      <c r="F264" s="219">
        <f t="shared" ref="F264:F266" si="38">C264*E264</f>
        <v>5.2457599999999998</v>
      </c>
      <c r="G264" s="190">
        <v>2</v>
      </c>
      <c r="H264" s="190" t="str">
        <f>I258</f>
        <v>KG</v>
      </c>
      <c r="I264" s="216">
        <f t="array" ref="I264">_xlfn.IFS(H264="UN",G264,H264="ML",C264*G264,H264="M2",IF(B264=0,D264*C264*G264,B264*C264*G264),H264="M3",B264*C264*D264*G264,H264="KG",F264*G264,H264="GL",G264)</f>
        <v>10.49152</v>
      </c>
      <c r="J264" s="372"/>
      <c r="K264" s="373"/>
    </row>
    <row r="265" spans="1:11" ht="31.2" x14ac:dyDescent="0.3">
      <c r="A265" s="217" t="s">
        <v>302</v>
      </c>
      <c r="B265" s="190"/>
      <c r="C265" s="218">
        <v>3.38</v>
      </c>
      <c r="D265" s="190">
        <v>5</v>
      </c>
      <c r="E265" s="190">
        <f t="array" ref="E265">_xlfn.IFS(D265=3,0.56,D265=4,0.994,D265=5,1.552,D265=6,2.235,D265=7,3.042,D265=8,3.973)</f>
        <v>1.552</v>
      </c>
      <c r="F265" s="219">
        <f t="shared" si="38"/>
        <v>5.2457599999999998</v>
      </c>
      <c r="G265" s="190">
        <v>2</v>
      </c>
      <c r="H265" s="190" t="str">
        <f t="shared" ref="H265:H266" si="39">H264</f>
        <v>KG</v>
      </c>
      <c r="I265" s="216">
        <f t="array" ref="I265">_xlfn.IFS(H265="UN",G265,H265="ML",C265*G265,H265="M2",IF(B265=0,D265*C265*G265,B265*C265*G265),H265="M3",B265*C265*D265*G265,H265="KG",F265*G265,H265="GL",G265)</f>
        <v>10.49152</v>
      </c>
      <c r="J265" s="372"/>
      <c r="K265" s="373"/>
    </row>
    <row r="266" spans="1:11" ht="31.2" x14ac:dyDescent="0.3">
      <c r="A266" s="217" t="s">
        <v>303</v>
      </c>
      <c r="B266" s="190"/>
      <c r="C266" s="190">
        <v>1.2</v>
      </c>
      <c r="D266" s="190">
        <v>3</v>
      </c>
      <c r="E266" s="190">
        <f t="array" ref="E266">_xlfn.IFS(D266=3,0.56,D266=4,0.994,D266=5,1.552,D266=6,2.235,D266=7,3.042,D266=8,3.973)</f>
        <v>0.56000000000000005</v>
      </c>
      <c r="F266" s="219">
        <f t="shared" si="38"/>
        <v>0.67200000000000004</v>
      </c>
      <c r="G266" s="190">
        <v>13</v>
      </c>
      <c r="H266" s="190" t="str">
        <f t="shared" si="39"/>
        <v>KG</v>
      </c>
      <c r="I266" s="216">
        <f t="array" ref="I266">_xlfn.IFS(H266="UN",G266,H266="ML",C266*G266,H266="M2",IF(B266=0,D266*C266*G266,B266*C266*G266),H266="M3",B266*C266*D266*G266,H266="KG",F266*G266,H266="GL",G266)</f>
        <v>8.7360000000000007</v>
      </c>
      <c r="J266" s="372"/>
      <c r="K266" s="373"/>
    </row>
    <row r="267" spans="1:11" ht="62.4" x14ac:dyDescent="0.3">
      <c r="A267" s="220" t="s">
        <v>306</v>
      </c>
      <c r="B267" s="190"/>
      <c r="C267" s="190"/>
      <c r="D267" s="190"/>
      <c r="E267" s="190"/>
      <c r="F267" s="219"/>
      <c r="G267" s="190"/>
      <c r="H267" s="190"/>
      <c r="I267" s="216"/>
      <c r="J267" s="372"/>
      <c r="K267" s="373"/>
    </row>
    <row r="268" spans="1:11" ht="15.6" x14ac:dyDescent="0.3">
      <c r="A268" s="220" t="s">
        <v>307</v>
      </c>
      <c r="B268" s="218"/>
      <c r="C268" s="218"/>
      <c r="D268" s="190"/>
      <c r="E268" s="190"/>
      <c r="F268" s="219"/>
      <c r="G268" s="190"/>
      <c r="H268" s="190"/>
      <c r="I268" s="216"/>
      <c r="J268" s="372"/>
      <c r="K268" s="373"/>
    </row>
    <row r="269" spans="1:11" ht="15.6" x14ac:dyDescent="0.3">
      <c r="A269" s="217">
        <v>1</v>
      </c>
      <c r="B269" s="218"/>
      <c r="C269" s="218">
        <v>0.71</v>
      </c>
      <c r="D269" s="190">
        <v>3</v>
      </c>
      <c r="E269" s="190">
        <f t="array" ref="E269">_xlfn.IFS(D269=3,0.56,D269=4,0.994,D269=5,1.552,D269=6,2.235,D269=7,3.042,D269=8,3.973,D269=16,7.9)</f>
        <v>0.56000000000000005</v>
      </c>
      <c r="F269" s="219">
        <f t="shared" ref="F269:F272" si="40">C269*E269</f>
        <v>0.39760000000000001</v>
      </c>
      <c r="G269" s="190">
        <v>44</v>
      </c>
      <c r="H269" s="190">
        <f>$DN$12</f>
        <v>0</v>
      </c>
      <c r="I269" s="216">
        <v>17.489999999999998</v>
      </c>
      <c r="J269" s="372"/>
      <c r="K269" s="373"/>
    </row>
    <row r="270" spans="1:11" ht="15.6" x14ac:dyDescent="0.3">
      <c r="A270" s="217">
        <v>2</v>
      </c>
      <c r="B270" s="218"/>
      <c r="C270" s="218">
        <v>0.89</v>
      </c>
      <c r="D270" s="190">
        <v>16</v>
      </c>
      <c r="E270" s="190">
        <f t="array" ref="E270">_xlfn.IFS(D270=3,0.56,D270=4,0.994,D270=5,1.552,D270=6,2.235,D270=7,3.042,D270=8,3.973,D270=16,7.9)</f>
        <v>7.9</v>
      </c>
      <c r="F270" s="219">
        <f t="shared" si="40"/>
        <v>7.0310000000000006</v>
      </c>
      <c r="G270" s="190">
        <v>4</v>
      </c>
      <c r="H270" s="190">
        <f t="shared" ref="H270:H272" si="41">$DN$12</f>
        <v>0</v>
      </c>
      <c r="I270" s="216">
        <v>28.12</v>
      </c>
      <c r="J270" s="372"/>
      <c r="K270" s="373"/>
    </row>
    <row r="271" spans="1:11" ht="15.6" x14ac:dyDescent="0.3">
      <c r="A271" s="217">
        <v>3</v>
      </c>
      <c r="B271" s="218"/>
      <c r="C271" s="218">
        <v>4.42</v>
      </c>
      <c r="D271" s="190">
        <v>3</v>
      </c>
      <c r="E271" s="190">
        <f t="array" ref="E271">_xlfn.IFS(D271=3,0.56,D271=4,0.994,D271=5,1.552,D271=6,2.235,D271=7,3.042,D271=8,3.973,D271=16,7.9)</f>
        <v>0.56000000000000005</v>
      </c>
      <c r="F271" s="219">
        <f t="shared" si="40"/>
        <v>2.4752000000000001</v>
      </c>
      <c r="G271" s="190">
        <v>20</v>
      </c>
      <c r="H271" s="190">
        <f t="shared" si="41"/>
        <v>0</v>
      </c>
      <c r="I271" s="216">
        <v>49.5</v>
      </c>
      <c r="J271" s="372"/>
      <c r="K271" s="373"/>
    </row>
    <row r="272" spans="1:11" ht="15.6" x14ac:dyDescent="0.3">
      <c r="A272" s="217">
        <v>4</v>
      </c>
      <c r="B272" s="218"/>
      <c r="C272" s="218">
        <v>2.15</v>
      </c>
      <c r="D272" s="190">
        <v>3</v>
      </c>
      <c r="E272" s="190">
        <f t="array" ref="E272">_xlfn.IFS(D272=3,0.56,D272=4,0.994,D272=5,1.552,D272=6,2.235,D272=7,3.042,D272=8,3.973,D272=16,7.9)</f>
        <v>0.56000000000000005</v>
      </c>
      <c r="F272" s="219">
        <f t="shared" si="40"/>
        <v>1.204</v>
      </c>
      <c r="G272" s="190">
        <v>44</v>
      </c>
      <c r="H272" s="190">
        <f t="shared" si="41"/>
        <v>0</v>
      </c>
      <c r="I272" s="216">
        <v>52.98</v>
      </c>
      <c r="J272" s="372"/>
      <c r="K272" s="373"/>
    </row>
    <row r="273" spans="1:11" ht="15.6" x14ac:dyDescent="0.3">
      <c r="A273" s="220" t="s">
        <v>308</v>
      </c>
      <c r="B273" s="218"/>
      <c r="C273" s="218"/>
      <c r="D273" s="190"/>
      <c r="E273" s="190"/>
      <c r="F273" s="219"/>
      <c r="G273" s="190"/>
      <c r="H273" s="190"/>
      <c r="I273" s="216"/>
      <c r="J273" s="372"/>
      <c r="K273" s="373"/>
    </row>
    <row r="274" spans="1:11" ht="15.6" x14ac:dyDescent="0.3">
      <c r="A274" s="217">
        <v>5</v>
      </c>
      <c r="B274" s="190"/>
      <c r="C274" s="190">
        <v>0.76</v>
      </c>
      <c r="D274" s="190">
        <v>3</v>
      </c>
      <c r="E274" s="190">
        <f t="array" ref="E274">_xlfn.IFS(D274=3,0.56,D274=4,0.994,D274=5,1.552,D274=6,2.235,D274=7,3.042,D274=8,3.973,D274=16,7.9)</f>
        <v>0.56000000000000005</v>
      </c>
      <c r="F274" s="219">
        <f t="shared" ref="F274:F278" si="42">C274*E274</f>
        <v>0.42560000000000003</v>
      </c>
      <c r="G274" s="190">
        <v>14</v>
      </c>
      <c r="H274" s="190">
        <f t="shared" ref="H274:H278" si="43">$DN$12</f>
        <v>0</v>
      </c>
      <c r="I274" s="216">
        <v>5.96</v>
      </c>
      <c r="J274" s="372"/>
      <c r="K274" s="373"/>
    </row>
    <row r="275" spans="1:11" ht="15.6" x14ac:dyDescent="0.3">
      <c r="A275" s="217">
        <v>6</v>
      </c>
      <c r="B275" s="190"/>
      <c r="C275" s="190">
        <v>0.252</v>
      </c>
      <c r="D275" s="190">
        <v>16</v>
      </c>
      <c r="E275" s="190">
        <f t="array" ref="E275">_xlfn.IFS(D275=3,0.56,D275=4,0.994,D275=5,1.552,D275=6,2.235,D275=7,3.042,D275=8,3.973,D275=16,7.9)</f>
        <v>7.9</v>
      </c>
      <c r="F275" s="219">
        <f t="shared" si="42"/>
        <v>1.9908000000000001</v>
      </c>
      <c r="G275" s="190">
        <v>4</v>
      </c>
      <c r="H275" s="190">
        <f t="shared" si="43"/>
        <v>0</v>
      </c>
      <c r="I275" s="216">
        <v>7.96</v>
      </c>
      <c r="J275" s="372"/>
      <c r="K275" s="373"/>
    </row>
    <row r="276" spans="1:11" ht="15.6" x14ac:dyDescent="0.3">
      <c r="A276" s="217">
        <v>7</v>
      </c>
      <c r="B276" s="190"/>
      <c r="C276" s="190">
        <v>1.2569999999999999</v>
      </c>
      <c r="D276" s="190">
        <v>3</v>
      </c>
      <c r="E276" s="190">
        <f t="array" ref="E276">_xlfn.IFS(D276=3,0.56,D276=4,0.994,D276=5,1.552,D276=6,2.235,D276=7,3.042,D276=8,3.973,D276=16,7.9)</f>
        <v>0.56000000000000005</v>
      </c>
      <c r="F276" s="219">
        <f t="shared" si="42"/>
        <v>0.70391999999999999</v>
      </c>
      <c r="G276" s="190">
        <v>24</v>
      </c>
      <c r="H276" s="190">
        <f t="shared" si="43"/>
        <v>0</v>
      </c>
      <c r="I276" s="216">
        <v>16.89</v>
      </c>
      <c r="J276" s="372"/>
      <c r="K276" s="373"/>
    </row>
    <row r="277" spans="1:11" ht="15.6" x14ac:dyDescent="0.3">
      <c r="A277" s="217">
        <v>8</v>
      </c>
      <c r="B277" s="190"/>
      <c r="C277" s="190">
        <v>0.6</v>
      </c>
      <c r="D277" s="190">
        <v>3</v>
      </c>
      <c r="E277" s="190">
        <f t="array" ref="E277">_xlfn.IFS(D277=3,0.56,D277=4,0.994,D277=5,1.552,D277=6,2.235,D277=7,3.042,D277=8,3.973,D277=16,7.9)</f>
        <v>0.56000000000000005</v>
      </c>
      <c r="F277" s="219">
        <f t="shared" si="42"/>
        <v>0.33600000000000002</v>
      </c>
      <c r="G277" s="190">
        <v>14</v>
      </c>
      <c r="H277" s="190">
        <f t="shared" si="43"/>
        <v>0</v>
      </c>
      <c r="I277" s="216">
        <v>4.7</v>
      </c>
      <c r="J277" s="372"/>
      <c r="K277" s="373"/>
    </row>
    <row r="278" spans="1:11" ht="15.6" x14ac:dyDescent="0.3">
      <c r="A278" s="217">
        <v>9</v>
      </c>
      <c r="B278" s="190"/>
      <c r="C278" s="190">
        <v>2.15</v>
      </c>
      <c r="D278" s="190">
        <v>3</v>
      </c>
      <c r="E278" s="190">
        <f t="array" ref="E278">_xlfn.IFS(D278=3,0.56,D278=4,0.994,D278=5,1.552,D278=6,2.235,D278=7,3.042,D278=8,3.973,D278=16,7.9)</f>
        <v>0.56000000000000005</v>
      </c>
      <c r="F278" s="219">
        <f t="shared" si="42"/>
        <v>1.204</v>
      </c>
      <c r="G278" s="190">
        <v>14</v>
      </c>
      <c r="H278" s="190">
        <f t="shared" si="43"/>
        <v>0</v>
      </c>
      <c r="I278" s="216">
        <v>16.86</v>
      </c>
      <c r="J278" s="372"/>
      <c r="K278" s="373"/>
    </row>
    <row r="279" spans="1:11" ht="15.6" x14ac:dyDescent="0.3">
      <c r="A279" s="220" t="s">
        <v>309</v>
      </c>
      <c r="B279" s="190"/>
      <c r="C279" s="190"/>
      <c r="D279" s="190"/>
      <c r="E279" s="190"/>
      <c r="F279" s="219"/>
      <c r="G279" s="190"/>
      <c r="H279" s="190"/>
      <c r="I279" s="216"/>
      <c r="J279" s="372"/>
      <c r="K279" s="373"/>
    </row>
    <row r="280" spans="1:11" ht="15.6" x14ac:dyDescent="0.3">
      <c r="A280" s="217">
        <v>16</v>
      </c>
      <c r="B280" s="190"/>
      <c r="C280" s="190">
        <v>0.76</v>
      </c>
      <c r="D280" s="190">
        <v>3</v>
      </c>
      <c r="E280" s="190">
        <f t="array" ref="E280">_xlfn.IFS(D280=3,0.56,D280=4,0.994,D280=5,1.552,D280=6,2.235,D280=7,3.042,D280=8,3.973,D280=16,7.9)</f>
        <v>0.56000000000000005</v>
      </c>
      <c r="F280" s="219">
        <f t="shared" ref="F280:F284" si="44">C280*E280</f>
        <v>0.42560000000000003</v>
      </c>
      <c r="G280" s="190">
        <v>14</v>
      </c>
      <c r="H280" s="190">
        <f t="shared" ref="H280:H284" si="45">$DN$12</f>
        <v>0</v>
      </c>
      <c r="I280" s="216">
        <v>5.96</v>
      </c>
      <c r="J280" s="372"/>
      <c r="K280" s="373"/>
    </row>
    <row r="281" spans="1:11" ht="15.6" x14ac:dyDescent="0.3">
      <c r="A281" s="217">
        <v>17</v>
      </c>
      <c r="B281" s="190"/>
      <c r="C281" s="190">
        <v>0.25</v>
      </c>
      <c r="D281" s="190">
        <v>16</v>
      </c>
      <c r="E281" s="190">
        <f t="array" ref="E281">_xlfn.IFS(D281=3,0.56,D281=4,0.994,D281=5,1.552,D281=6,2.235,D281=7,3.042,D281=8,3.973,D281=16,7.9)</f>
        <v>7.9</v>
      </c>
      <c r="F281" s="219">
        <f t="shared" si="44"/>
        <v>1.9750000000000001</v>
      </c>
      <c r="G281" s="190">
        <v>4</v>
      </c>
      <c r="H281" s="190">
        <f t="shared" si="45"/>
        <v>0</v>
      </c>
      <c r="I281" s="216">
        <v>7.9</v>
      </c>
      <c r="J281" s="372"/>
      <c r="K281" s="373"/>
    </row>
    <row r="282" spans="1:11" ht="15.6" x14ac:dyDescent="0.3">
      <c r="A282" s="217">
        <v>18</v>
      </c>
      <c r="B282" s="190"/>
      <c r="C282" s="190">
        <v>1.24</v>
      </c>
      <c r="D282" s="190">
        <v>3</v>
      </c>
      <c r="E282" s="190">
        <f t="array" ref="E282">_xlfn.IFS(D282=3,0.56,D282=4,0.994,D282=5,1.552,D282=6,2.235,D282=7,3.042,D282=8,3.973,D282=16,7.9)</f>
        <v>0.56000000000000005</v>
      </c>
      <c r="F282" s="219">
        <f t="shared" si="44"/>
        <v>0.69440000000000002</v>
      </c>
      <c r="G282" s="190">
        <v>24</v>
      </c>
      <c r="H282" s="190">
        <f t="shared" si="45"/>
        <v>0</v>
      </c>
      <c r="I282" s="216">
        <v>16.670000000000002</v>
      </c>
      <c r="J282" s="372"/>
      <c r="K282" s="373"/>
    </row>
    <row r="283" spans="1:11" ht="15.6" x14ac:dyDescent="0.3">
      <c r="A283" s="217">
        <v>19</v>
      </c>
      <c r="B283" s="190"/>
      <c r="C283" s="190">
        <v>0.6</v>
      </c>
      <c r="D283" s="190">
        <v>3</v>
      </c>
      <c r="E283" s="190">
        <f t="array" ref="E283">_xlfn.IFS(D283=3,0.56,D283=4,0.994,D283=5,1.552,D283=6,2.235,D283=7,3.042,D283=8,3.973,D283=16,7.9)</f>
        <v>0.56000000000000005</v>
      </c>
      <c r="F283" s="219">
        <f t="shared" si="44"/>
        <v>0.33600000000000002</v>
      </c>
      <c r="G283" s="190">
        <v>14</v>
      </c>
      <c r="H283" s="190">
        <f t="shared" si="45"/>
        <v>0</v>
      </c>
      <c r="I283" s="216">
        <v>4.7</v>
      </c>
      <c r="J283" s="372"/>
      <c r="K283" s="373"/>
    </row>
    <row r="284" spans="1:11" ht="16.2" thickBot="1" x14ac:dyDescent="0.35">
      <c r="A284" s="222">
        <v>20</v>
      </c>
      <c r="B284" s="223"/>
      <c r="C284" s="190">
        <v>2.15</v>
      </c>
      <c r="D284" s="190">
        <v>3</v>
      </c>
      <c r="E284" s="190">
        <f t="array" ref="E284">_xlfn.IFS(D284=3,0.56,D284=4,0.994,D284=5,1.552,D284=6,2.235,D284=7,3.042,D284=8,3.973,D284=16,7.9)</f>
        <v>0.56000000000000005</v>
      </c>
      <c r="F284" s="219">
        <f t="shared" si="44"/>
        <v>1.204</v>
      </c>
      <c r="G284" s="190">
        <v>14</v>
      </c>
      <c r="H284" s="190">
        <f t="shared" si="45"/>
        <v>0</v>
      </c>
      <c r="I284" s="216">
        <v>16.86</v>
      </c>
      <c r="J284" s="372"/>
      <c r="K284" s="373"/>
    </row>
    <row r="285" spans="1:11" ht="16.2" thickBot="1" x14ac:dyDescent="0.35">
      <c r="A285" s="374" t="s">
        <v>265</v>
      </c>
      <c r="B285" s="375"/>
      <c r="C285" s="375"/>
      <c r="D285" s="375"/>
      <c r="E285" s="375"/>
      <c r="F285" s="375"/>
      <c r="G285" s="375"/>
      <c r="H285" s="376"/>
      <c r="I285" s="225"/>
      <c r="J285" s="372"/>
      <c r="K285" s="373"/>
    </row>
    <row r="286" spans="1:11" ht="16.2" thickBot="1" x14ac:dyDescent="0.35">
      <c r="A286" s="374" t="s">
        <v>266</v>
      </c>
      <c r="B286" s="375"/>
      <c r="C286" s="375"/>
      <c r="D286" s="375"/>
      <c r="E286" s="375"/>
      <c r="F286" s="375"/>
      <c r="G286" s="375"/>
      <c r="H286" s="376"/>
      <c r="I286" s="225">
        <f>ROUND(SUM(I262:I284)*1.1,2)</f>
        <v>310.5</v>
      </c>
      <c r="J286" s="372"/>
      <c r="K286" s="373"/>
    </row>
    <row r="287" spans="1:11" ht="16.2" thickBot="1" x14ac:dyDescent="0.35">
      <c r="A287" s="374" t="s">
        <v>28</v>
      </c>
      <c r="B287" s="375"/>
      <c r="C287" s="375"/>
      <c r="D287" s="375"/>
      <c r="E287" s="375"/>
      <c r="F287" s="375"/>
      <c r="G287" s="375"/>
      <c r="H287" s="376"/>
      <c r="I287" s="225">
        <f>ROUND(I285+I286,2)</f>
        <v>310.5</v>
      </c>
      <c r="J287" s="341"/>
      <c r="K287" s="343"/>
    </row>
    <row r="288" spans="1:11" ht="16.2" thickBot="1" x14ac:dyDescent="0.35">
      <c r="A288" s="363"/>
      <c r="B288" s="342"/>
      <c r="C288" s="342"/>
      <c r="D288" s="342"/>
      <c r="E288" s="342"/>
      <c r="F288" s="342"/>
      <c r="G288" s="342"/>
      <c r="H288" s="342"/>
      <c r="I288" s="342"/>
      <c r="J288" s="377"/>
      <c r="K288" s="378"/>
    </row>
    <row r="289" spans="1:11" ht="16.2" thickBot="1" x14ac:dyDescent="0.35">
      <c r="A289" s="226" t="s">
        <v>267</v>
      </c>
      <c r="B289" s="379"/>
      <c r="C289" s="377"/>
      <c r="D289" s="377"/>
      <c r="E289" s="377"/>
      <c r="F289" s="377"/>
      <c r="G289" s="377"/>
      <c r="H289" s="377"/>
      <c r="I289" s="377"/>
      <c r="J289" s="377"/>
      <c r="K289" s="380"/>
    </row>
    <row r="290" spans="1:11" ht="16.2" thickBot="1" x14ac:dyDescent="0.35">
      <c r="A290" s="365"/>
      <c r="B290" s="366"/>
      <c r="C290" s="366"/>
      <c r="D290" s="366"/>
      <c r="E290" s="366"/>
      <c r="F290" s="366"/>
      <c r="G290" s="366"/>
      <c r="H290" s="366"/>
      <c r="I290" s="366"/>
      <c r="J290" s="366"/>
      <c r="K290" s="367"/>
    </row>
    <row r="291" spans="1:11" ht="42" customHeight="1" x14ac:dyDescent="0.3">
      <c r="A291" s="227"/>
      <c r="B291" s="366"/>
      <c r="C291" s="366"/>
      <c r="D291" s="366"/>
      <c r="E291" s="228"/>
      <c r="F291" s="228"/>
      <c r="G291" s="228"/>
      <c r="H291" s="228"/>
      <c r="I291" s="228"/>
      <c r="J291" s="228"/>
      <c r="K291" s="229"/>
    </row>
    <row r="292" spans="1:11" ht="15.6" x14ac:dyDescent="0.3">
      <c r="A292" s="230"/>
      <c r="B292" s="368" t="s">
        <v>270</v>
      </c>
      <c r="C292" s="368"/>
      <c r="D292" s="368"/>
      <c r="E292" s="231"/>
      <c r="F292" s="231"/>
      <c r="G292" s="231"/>
      <c r="H292" s="231"/>
      <c r="I292" s="231"/>
      <c r="J292" s="231"/>
      <c r="K292" s="232"/>
    </row>
    <row r="293" spans="1:11" ht="16.2" customHeight="1" thickBot="1" x14ac:dyDescent="0.35">
      <c r="A293" s="233"/>
      <c r="B293" s="369" t="s">
        <v>268</v>
      </c>
      <c r="C293" s="369"/>
      <c r="D293" s="369"/>
      <c r="E293" s="234"/>
      <c r="F293" s="234"/>
      <c r="G293" s="234"/>
      <c r="H293" s="234"/>
      <c r="I293" s="234"/>
      <c r="J293" s="234"/>
      <c r="K293" s="235"/>
    </row>
    <row r="294" spans="1:11" ht="15" thickBot="1" x14ac:dyDescent="0.35"/>
    <row r="295" spans="1:11" ht="55.8" customHeight="1" thickBot="1" x14ac:dyDescent="0.35">
      <c r="A295" s="355" t="s">
        <v>228</v>
      </c>
      <c r="B295" s="356"/>
      <c r="C295" s="356"/>
      <c r="D295" s="356"/>
      <c r="E295" s="356"/>
      <c r="F295" s="356"/>
      <c r="G295" s="357" t="s">
        <v>399</v>
      </c>
      <c r="H295" s="357"/>
      <c r="I295" s="357"/>
      <c r="J295" s="357"/>
      <c r="K295" s="358"/>
    </row>
    <row r="296" spans="1:11" ht="16.2" thickBot="1" x14ac:dyDescent="0.35">
      <c r="A296" s="359" t="s">
        <v>229</v>
      </c>
      <c r="B296" s="360"/>
      <c r="C296" s="360"/>
      <c r="D296" s="360"/>
      <c r="E296" s="360"/>
      <c r="F296" s="360"/>
      <c r="G296" s="360"/>
      <c r="H296" s="360"/>
      <c r="I296" s="360"/>
      <c r="J296" s="360"/>
      <c r="K296" s="361"/>
    </row>
    <row r="297" spans="1:11" ht="15.6" x14ac:dyDescent="0.3">
      <c r="A297" s="199" t="s">
        <v>230</v>
      </c>
      <c r="B297" s="200" t="s">
        <v>231</v>
      </c>
      <c r="C297" s="200"/>
      <c r="D297" s="201" t="s">
        <v>232</v>
      </c>
      <c r="E297" s="200" t="s">
        <v>233</v>
      </c>
      <c r="F297" s="200"/>
      <c r="G297" s="200"/>
      <c r="H297" s="201" t="s">
        <v>234</v>
      </c>
      <c r="I297" s="200" t="s">
        <v>235</v>
      </c>
      <c r="J297" s="200" t="s">
        <v>236</v>
      </c>
      <c r="K297" s="202">
        <v>2023</v>
      </c>
    </row>
    <row r="298" spans="1:11" ht="15.6" x14ac:dyDescent="0.3">
      <c r="A298" s="203" t="s">
        <v>237</v>
      </c>
      <c r="B298" s="362" t="s">
        <v>238</v>
      </c>
      <c r="C298" s="362"/>
      <c r="D298" s="362"/>
      <c r="E298" s="362"/>
      <c r="F298" s="204"/>
      <c r="G298" s="204"/>
      <c r="H298" s="204"/>
      <c r="I298" s="204"/>
      <c r="J298" s="204"/>
      <c r="K298" s="205"/>
    </row>
    <row r="299" spans="1:11" ht="31.2" x14ac:dyDescent="0.3">
      <c r="A299" s="203" t="s">
        <v>239</v>
      </c>
      <c r="B299" s="362" t="s">
        <v>184</v>
      </c>
      <c r="C299" s="362"/>
      <c r="D299" s="362"/>
      <c r="E299" s="362"/>
      <c r="F299" s="362"/>
      <c r="G299" s="362"/>
      <c r="H299" s="206" t="s">
        <v>240</v>
      </c>
      <c r="I299" s="204" t="s">
        <v>172</v>
      </c>
      <c r="J299" s="207" t="s">
        <v>241</v>
      </c>
      <c r="K299" s="205">
        <v>4.2300000000000004</v>
      </c>
    </row>
    <row r="300" spans="1:11" ht="16.2" thickBot="1" x14ac:dyDescent="0.35">
      <c r="A300" s="208" t="s">
        <v>242</v>
      </c>
      <c r="B300" s="363" t="s">
        <v>188</v>
      </c>
      <c r="C300" s="342"/>
      <c r="D300" s="342"/>
      <c r="E300" s="342"/>
      <c r="F300" s="342"/>
      <c r="G300" s="364"/>
      <c r="H300" s="210" t="s">
        <v>243</v>
      </c>
      <c r="I300" s="209" t="s">
        <v>3</v>
      </c>
      <c r="J300" s="209"/>
      <c r="K300" s="211"/>
    </row>
    <row r="301" spans="1:11" ht="16.2" thickBot="1" x14ac:dyDescent="0.35">
      <c r="A301" s="341"/>
      <c r="B301" s="342"/>
      <c r="C301" s="342"/>
      <c r="D301" s="342"/>
      <c r="E301" s="342"/>
      <c r="F301" s="342"/>
      <c r="G301" s="342"/>
      <c r="H301" s="342"/>
      <c r="I301" s="342"/>
      <c r="J301" s="342"/>
      <c r="K301" s="343"/>
    </row>
    <row r="302" spans="1:11" ht="15.6" x14ac:dyDescent="0.3">
      <c r="A302" s="344" t="s">
        <v>244</v>
      </c>
      <c r="B302" s="346" t="s">
        <v>245</v>
      </c>
      <c r="C302" s="347"/>
      <c r="D302" s="348"/>
      <c r="E302" s="346" t="s">
        <v>246</v>
      </c>
      <c r="F302" s="348"/>
      <c r="G302" s="349" t="s">
        <v>34</v>
      </c>
      <c r="H302" s="349" t="s">
        <v>247</v>
      </c>
      <c r="I302" s="349" t="s">
        <v>248</v>
      </c>
      <c r="J302" s="351" t="s">
        <v>249</v>
      </c>
      <c r="K302" s="352"/>
    </row>
    <row r="303" spans="1:11" ht="47.4" thickBot="1" x14ac:dyDescent="0.35">
      <c r="A303" s="345"/>
      <c r="B303" s="212" t="s">
        <v>250</v>
      </c>
      <c r="C303" s="212" t="s">
        <v>251</v>
      </c>
      <c r="D303" s="212" t="s">
        <v>252</v>
      </c>
      <c r="E303" s="210" t="s">
        <v>253</v>
      </c>
      <c r="F303" s="210" t="s">
        <v>254</v>
      </c>
      <c r="G303" s="350"/>
      <c r="H303" s="350"/>
      <c r="I303" s="350"/>
      <c r="J303" s="353"/>
      <c r="K303" s="354"/>
    </row>
    <row r="304" spans="1:11" ht="62.4" x14ac:dyDescent="0.3">
      <c r="A304" s="220" t="s">
        <v>306</v>
      </c>
      <c r="B304" s="190"/>
      <c r="C304" s="190"/>
      <c r="D304" s="190"/>
      <c r="E304" s="190"/>
      <c r="F304" s="219"/>
      <c r="G304" s="190"/>
      <c r="H304" s="190"/>
      <c r="I304" s="216"/>
      <c r="J304" s="370"/>
      <c r="K304" s="371"/>
    </row>
    <row r="305" spans="1:11" ht="15.6" x14ac:dyDescent="0.3">
      <c r="A305" s="220" t="s">
        <v>0</v>
      </c>
      <c r="B305" s="218"/>
      <c r="C305" s="218"/>
      <c r="D305" s="190"/>
      <c r="E305" s="190"/>
      <c r="F305" s="219"/>
      <c r="G305" s="190"/>
      <c r="H305" s="190"/>
      <c r="I305" s="216"/>
      <c r="J305" s="372"/>
      <c r="K305" s="373"/>
    </row>
    <row r="306" spans="1:11" ht="15.6" x14ac:dyDescent="0.3">
      <c r="A306" s="217">
        <v>25</v>
      </c>
      <c r="B306" s="218"/>
      <c r="C306" s="218">
        <v>1.71</v>
      </c>
      <c r="D306" s="190">
        <v>3</v>
      </c>
      <c r="E306" s="190">
        <f t="array" ref="E306">_xlfn.IFS(D306=3,0.56,D306=4,0.994,D306=5,1.552,D306=6,2.235,D306=7,3.042,D306=8,3.973,D306=16,7.9)</f>
        <v>0.56000000000000005</v>
      </c>
      <c r="F306" s="219">
        <f t="shared" ref="F306:F309" si="46">C306*E306</f>
        <v>0.95760000000000012</v>
      </c>
      <c r="G306" s="190">
        <v>18</v>
      </c>
      <c r="H306" s="190">
        <f>$DN$12</f>
        <v>0</v>
      </c>
      <c r="I306" s="216">
        <v>17.239999999999998</v>
      </c>
      <c r="J306" s="372"/>
      <c r="K306" s="373"/>
    </row>
    <row r="307" spans="1:11" ht="15.6" x14ac:dyDescent="0.3">
      <c r="A307" s="217">
        <v>26</v>
      </c>
      <c r="B307" s="218"/>
      <c r="C307" s="218">
        <v>2.35</v>
      </c>
      <c r="D307" s="190">
        <v>16</v>
      </c>
      <c r="E307" s="190">
        <f t="array" ref="E307">_xlfn.IFS(D307=3,0.56,D307=4,0.994,D307=5,1.552,D307=6,2.235,D307=7,3.042,D307=8,3.973,D307=16,7.9)</f>
        <v>7.9</v>
      </c>
      <c r="F307" s="219">
        <f t="shared" si="46"/>
        <v>18.565000000000001</v>
      </c>
      <c r="G307" s="190">
        <v>4</v>
      </c>
      <c r="H307" s="190">
        <f t="shared" ref="H307:H309" si="47">$DN$12</f>
        <v>0</v>
      </c>
      <c r="I307" s="216">
        <v>74.260000000000005</v>
      </c>
      <c r="J307" s="372"/>
      <c r="K307" s="373"/>
    </row>
    <row r="308" spans="1:11" ht="15.6" x14ac:dyDescent="0.3">
      <c r="A308" s="217">
        <v>27</v>
      </c>
      <c r="B308" s="218"/>
      <c r="C308" s="218">
        <v>1.77</v>
      </c>
      <c r="D308" s="190">
        <v>3</v>
      </c>
      <c r="E308" s="190">
        <f t="array" ref="E308">_xlfn.IFS(D308=3,0.56,D308=4,0.994,D308=5,1.552,D308=6,2.235,D308=7,3.042,D308=8,3.973,D308=16,7.9)</f>
        <v>0.56000000000000005</v>
      </c>
      <c r="F308" s="219">
        <f t="shared" si="46"/>
        <v>0.99120000000000008</v>
      </c>
      <c r="G308" s="190">
        <v>20</v>
      </c>
      <c r="H308" s="190">
        <f t="shared" si="47"/>
        <v>0</v>
      </c>
      <c r="I308" s="216">
        <v>19.82</v>
      </c>
      <c r="J308" s="372"/>
      <c r="K308" s="373"/>
    </row>
    <row r="309" spans="1:11" ht="15.6" x14ac:dyDescent="0.3">
      <c r="A309" s="217">
        <v>28</v>
      </c>
      <c r="B309" s="218"/>
      <c r="C309" s="218">
        <v>2.15</v>
      </c>
      <c r="D309" s="190">
        <v>3</v>
      </c>
      <c r="E309" s="190">
        <f t="array" ref="E309">_xlfn.IFS(D309=3,0.56,D309=4,0.994,D309=5,1.552,D309=6,2.235,D309=7,3.042,D309=8,3.973,D309=16,7.9)</f>
        <v>0.56000000000000005</v>
      </c>
      <c r="F309" s="219">
        <f t="shared" si="46"/>
        <v>1.204</v>
      </c>
      <c r="G309" s="190">
        <v>18</v>
      </c>
      <c r="H309" s="190">
        <f t="shared" si="47"/>
        <v>0</v>
      </c>
      <c r="I309" s="216">
        <v>21.67</v>
      </c>
      <c r="J309" s="372"/>
      <c r="K309" s="373"/>
    </row>
    <row r="310" spans="1:11" ht="15.6" x14ac:dyDescent="0.3">
      <c r="A310" s="220" t="s">
        <v>1</v>
      </c>
      <c r="B310" s="218"/>
      <c r="C310" s="218"/>
      <c r="D310" s="190"/>
      <c r="E310" s="190"/>
      <c r="F310" s="219"/>
      <c r="G310" s="190"/>
      <c r="H310" s="190"/>
      <c r="I310" s="216"/>
      <c r="J310" s="372"/>
      <c r="K310" s="373"/>
    </row>
    <row r="311" spans="1:11" ht="15.6" x14ac:dyDescent="0.3">
      <c r="A311" s="217">
        <v>29</v>
      </c>
      <c r="B311" s="190"/>
      <c r="C311" s="190">
        <v>1.71</v>
      </c>
      <c r="D311" s="190">
        <v>3</v>
      </c>
      <c r="E311" s="190">
        <f t="array" ref="E311">_xlfn.IFS(D311=3,0.56,D311=4,0.994,D311=5,1.552,D311=6,2.235,D311=7,3.042,D311=8,3.973,D311=16,7.9)</f>
        <v>0.56000000000000005</v>
      </c>
      <c r="F311" s="219">
        <f t="shared" ref="F311:F314" si="48">C311*E311</f>
        <v>0.95760000000000012</v>
      </c>
      <c r="G311" s="190">
        <v>34</v>
      </c>
      <c r="H311" s="190">
        <f t="shared" ref="H311:H314" si="49">$DN$12</f>
        <v>0</v>
      </c>
      <c r="I311" s="216">
        <v>32.56</v>
      </c>
      <c r="J311" s="372"/>
      <c r="K311" s="373"/>
    </row>
    <row r="312" spans="1:11" ht="15.6" x14ac:dyDescent="0.3">
      <c r="A312" s="217">
        <v>30</v>
      </c>
      <c r="B312" s="190"/>
      <c r="C312" s="190">
        <v>0.67</v>
      </c>
      <c r="D312" s="190">
        <v>16</v>
      </c>
      <c r="E312" s="190">
        <f t="array" ref="E312">_xlfn.IFS(D312=3,0.56,D312=4,0.994,D312=5,1.552,D312=6,2.235,D312=7,3.042,D312=8,3.973,D312=16,7.9)</f>
        <v>7.9</v>
      </c>
      <c r="F312" s="219">
        <f t="shared" si="48"/>
        <v>5.2930000000000001</v>
      </c>
      <c r="G312" s="190">
        <v>4</v>
      </c>
      <c r="H312" s="190">
        <f t="shared" si="49"/>
        <v>0</v>
      </c>
      <c r="I312" s="216">
        <v>21.17</v>
      </c>
      <c r="J312" s="372"/>
      <c r="K312" s="373"/>
    </row>
    <row r="313" spans="1:11" ht="15.6" x14ac:dyDescent="0.3">
      <c r="A313" s="217">
        <v>31</v>
      </c>
      <c r="B313" s="190"/>
      <c r="C313" s="190">
        <v>3.32</v>
      </c>
      <c r="D313" s="190">
        <v>3</v>
      </c>
      <c r="E313" s="190">
        <f t="array" ref="E313">_xlfn.IFS(D313=3,0.56,D313=4,0.994,D313=5,1.552,D313=6,2.235,D313=7,3.042,D313=8,3.973,D313=16,7.9)</f>
        <v>0.56000000000000005</v>
      </c>
      <c r="F313" s="219">
        <f t="shared" si="48"/>
        <v>1.8592000000000002</v>
      </c>
      <c r="G313" s="190">
        <v>20</v>
      </c>
      <c r="H313" s="190">
        <f t="shared" si="49"/>
        <v>0</v>
      </c>
      <c r="I313" s="216">
        <v>37.18</v>
      </c>
      <c r="J313" s="372"/>
      <c r="K313" s="373"/>
    </row>
    <row r="314" spans="1:11" ht="15.6" x14ac:dyDescent="0.3">
      <c r="A314" s="217">
        <v>32</v>
      </c>
      <c r="B314" s="190"/>
      <c r="C314" s="190">
        <v>2.67</v>
      </c>
      <c r="D314" s="190">
        <v>3</v>
      </c>
      <c r="E314" s="190">
        <f t="array" ref="E314">_xlfn.IFS(D314=3,0.56,D314=4,0.994,D314=5,1.552,D314=6,2.235,D314=7,3.042,D314=8,3.973,D314=16,7.9)</f>
        <v>0.56000000000000005</v>
      </c>
      <c r="F314" s="219">
        <f t="shared" si="48"/>
        <v>1.4952000000000001</v>
      </c>
      <c r="G314" s="190">
        <v>34</v>
      </c>
      <c r="H314" s="190">
        <f t="shared" si="49"/>
        <v>0</v>
      </c>
      <c r="I314" s="216">
        <v>50.84</v>
      </c>
      <c r="J314" s="372"/>
      <c r="K314" s="373"/>
    </row>
    <row r="315" spans="1:11" ht="15.6" x14ac:dyDescent="0.3">
      <c r="A315" s="220" t="s">
        <v>310</v>
      </c>
      <c r="B315" s="190"/>
      <c r="C315" s="190"/>
      <c r="D315" s="190"/>
      <c r="E315" s="190"/>
      <c r="F315" s="219"/>
      <c r="G315" s="190"/>
      <c r="H315" s="190"/>
      <c r="I315" s="216"/>
      <c r="J315" s="372"/>
      <c r="K315" s="373"/>
    </row>
    <row r="316" spans="1:11" ht="15.6" x14ac:dyDescent="0.3">
      <c r="A316" s="217">
        <v>10</v>
      </c>
      <c r="B316" s="190"/>
      <c r="C316" s="190">
        <v>0.76</v>
      </c>
      <c r="D316" s="190">
        <v>3</v>
      </c>
      <c r="E316" s="190">
        <f t="array" ref="E316">_xlfn.IFS(D316=3,0.56,D316=4,0.994,D316=5,1.552,D316=6,2.235,D316=7,3.042,D316=8,3.973,D316=16,7.9)</f>
        <v>0.56000000000000005</v>
      </c>
      <c r="F316" s="219">
        <f t="shared" ref="F316:F321" si="50">C316*E316</f>
        <v>0.42560000000000003</v>
      </c>
      <c r="G316" s="190">
        <v>14</v>
      </c>
      <c r="H316" s="190">
        <f t="shared" ref="H316:H321" si="51">$DN$12</f>
        <v>0</v>
      </c>
      <c r="I316" s="216">
        <v>5.96</v>
      </c>
      <c r="J316" s="372"/>
      <c r="K316" s="373"/>
    </row>
    <row r="317" spans="1:11" ht="15.6" x14ac:dyDescent="0.3">
      <c r="A317" s="217">
        <v>11</v>
      </c>
      <c r="B317" s="190"/>
      <c r="C317" s="190">
        <v>0.28000000000000003</v>
      </c>
      <c r="D317" s="190">
        <v>16</v>
      </c>
      <c r="E317" s="190">
        <f t="array" ref="E317">_xlfn.IFS(D317=3,0.56,D317=4,0.994,D317=5,1.552,D317=6,2.235,D317=7,3.042,D317=8,3.973,D317=16,7.9)</f>
        <v>7.9</v>
      </c>
      <c r="F317" s="219">
        <f t="shared" si="50"/>
        <v>2.2120000000000002</v>
      </c>
      <c r="G317" s="190">
        <v>4</v>
      </c>
      <c r="H317" s="190">
        <f t="shared" si="51"/>
        <v>0</v>
      </c>
      <c r="I317" s="216">
        <v>8.85</v>
      </c>
      <c r="J317" s="372"/>
      <c r="K317" s="373"/>
    </row>
    <row r="318" spans="1:11" ht="15.6" x14ac:dyDescent="0.3">
      <c r="A318" s="217">
        <v>12</v>
      </c>
      <c r="B318" s="190"/>
      <c r="C318" s="190">
        <v>1.37</v>
      </c>
      <c r="D318" s="190">
        <v>3</v>
      </c>
      <c r="E318" s="190">
        <f t="array" ref="E318">_xlfn.IFS(D318=3,0.56,D318=4,0.994,D318=5,1.552,D318=6,2.235,D318=7,3.042,D318=8,3.973,D318=16,7.9)</f>
        <v>0.56000000000000005</v>
      </c>
      <c r="F318" s="219">
        <f t="shared" si="50"/>
        <v>0.7672000000000001</v>
      </c>
      <c r="G318" s="190">
        <v>24</v>
      </c>
      <c r="H318" s="190">
        <f t="shared" si="51"/>
        <v>0</v>
      </c>
      <c r="I318" s="216">
        <v>18.41</v>
      </c>
      <c r="J318" s="372"/>
      <c r="K318" s="373"/>
    </row>
    <row r="319" spans="1:11" ht="15.6" x14ac:dyDescent="0.3">
      <c r="A319" s="217">
        <v>13</v>
      </c>
      <c r="B319" s="190"/>
      <c r="C319" s="190">
        <v>0.6</v>
      </c>
      <c r="D319" s="190">
        <v>3</v>
      </c>
      <c r="E319" s="190">
        <f t="array" ref="E319">_xlfn.IFS(D319=3,0.56,D319=4,0.994,D319=5,1.552,D319=6,2.235,D319=7,3.042,D319=8,3.973,D319=16,7.9)</f>
        <v>0.56000000000000005</v>
      </c>
      <c r="F319" s="219">
        <f t="shared" si="50"/>
        <v>0.33600000000000002</v>
      </c>
      <c r="G319" s="190">
        <v>14</v>
      </c>
      <c r="H319" s="190">
        <f t="shared" si="51"/>
        <v>0</v>
      </c>
      <c r="I319" s="216">
        <v>4.7</v>
      </c>
      <c r="J319" s="372"/>
      <c r="K319" s="373"/>
    </row>
    <row r="320" spans="1:11" ht="15.6" x14ac:dyDescent="0.3">
      <c r="A320" s="217">
        <v>14</v>
      </c>
      <c r="B320" s="223"/>
      <c r="C320" s="190">
        <v>0.21</v>
      </c>
      <c r="D320" s="190">
        <v>3</v>
      </c>
      <c r="E320" s="190">
        <f t="array" ref="E320">_xlfn.IFS(D320=3,0.56,D320=4,0.994,D320=5,1.552,D320=6,2.235,D320=7,3.042,D320=8,3.973,D320=16,7.9)</f>
        <v>0.56000000000000005</v>
      </c>
      <c r="F320" s="219">
        <f t="shared" si="50"/>
        <v>0.11760000000000001</v>
      </c>
      <c r="G320" s="190">
        <v>14</v>
      </c>
      <c r="H320" s="190">
        <f t="shared" si="51"/>
        <v>0</v>
      </c>
      <c r="I320" s="216">
        <v>1.65</v>
      </c>
      <c r="J320" s="372"/>
      <c r="K320" s="373"/>
    </row>
    <row r="321" spans="1:11" ht="15.6" x14ac:dyDescent="0.3">
      <c r="A321" s="217">
        <v>15</v>
      </c>
      <c r="B321" s="223"/>
      <c r="C321" s="190">
        <v>2.15</v>
      </c>
      <c r="D321" s="190">
        <v>3</v>
      </c>
      <c r="E321" s="190">
        <f t="array" ref="E321">_xlfn.IFS(D321=3,0.56,D321=4,0.994,D321=5,1.552,D321=6,2.235,D321=7,3.042,D321=8,3.973,D321=16,7.9)</f>
        <v>0.56000000000000005</v>
      </c>
      <c r="F321" s="219">
        <f t="shared" si="50"/>
        <v>1.204</v>
      </c>
      <c r="G321" s="190">
        <v>14</v>
      </c>
      <c r="H321" s="190">
        <f t="shared" si="51"/>
        <v>0</v>
      </c>
      <c r="I321" s="216">
        <v>16.86</v>
      </c>
      <c r="J321" s="372"/>
      <c r="K321" s="373"/>
    </row>
    <row r="322" spans="1:11" ht="15.6" x14ac:dyDescent="0.3">
      <c r="A322" s="217"/>
      <c r="B322" s="190"/>
      <c r="C322" s="190"/>
      <c r="D322" s="190"/>
      <c r="E322" s="190"/>
      <c r="F322" s="219"/>
      <c r="G322" s="190"/>
      <c r="H322" s="190"/>
      <c r="I322" s="216"/>
      <c r="J322" s="372"/>
      <c r="K322" s="373"/>
    </row>
    <row r="323" spans="1:11" ht="15.6" x14ac:dyDescent="0.3">
      <c r="A323" s="217"/>
      <c r="B323" s="190"/>
      <c r="C323" s="190"/>
      <c r="D323" s="190"/>
      <c r="E323" s="190"/>
      <c r="F323" s="219"/>
      <c r="G323" s="190"/>
      <c r="H323" s="190"/>
      <c r="I323" s="216"/>
      <c r="J323" s="372"/>
      <c r="K323" s="373"/>
    </row>
    <row r="324" spans="1:11" ht="15.6" x14ac:dyDescent="0.3">
      <c r="A324" s="217"/>
      <c r="B324" s="190"/>
      <c r="C324" s="190"/>
      <c r="D324" s="190"/>
      <c r="E324" s="190"/>
      <c r="F324" s="219"/>
      <c r="G324" s="190"/>
      <c r="H324" s="190"/>
      <c r="I324" s="216"/>
      <c r="J324" s="372"/>
      <c r="K324" s="373"/>
    </row>
    <row r="325" spans="1:11" ht="15.6" x14ac:dyDescent="0.3">
      <c r="A325" s="217"/>
      <c r="B325" s="190"/>
      <c r="C325" s="190"/>
      <c r="D325" s="190"/>
      <c r="E325" s="190"/>
      <c r="F325" s="219"/>
      <c r="G325" s="190"/>
      <c r="H325" s="190"/>
      <c r="I325" s="216"/>
      <c r="J325" s="372"/>
      <c r="K325" s="373"/>
    </row>
    <row r="326" spans="1:11" ht="16.2" thickBot="1" x14ac:dyDescent="0.35">
      <c r="A326" s="222"/>
      <c r="B326" s="223"/>
      <c r="C326" s="190"/>
      <c r="D326" s="190"/>
      <c r="E326" s="190"/>
      <c r="F326" s="219"/>
      <c r="G326" s="190"/>
      <c r="H326" s="190"/>
      <c r="I326" s="216"/>
      <c r="J326" s="372"/>
      <c r="K326" s="373"/>
    </row>
    <row r="327" spans="1:11" ht="16.2" thickBot="1" x14ac:dyDescent="0.35">
      <c r="A327" s="374" t="s">
        <v>265</v>
      </c>
      <c r="B327" s="375"/>
      <c r="C327" s="375"/>
      <c r="D327" s="375"/>
      <c r="E327" s="375"/>
      <c r="F327" s="375"/>
      <c r="G327" s="375"/>
      <c r="H327" s="376"/>
      <c r="I327" s="225">
        <f>I287</f>
        <v>310.5</v>
      </c>
      <c r="J327" s="372"/>
      <c r="K327" s="373"/>
    </row>
    <row r="328" spans="1:11" ht="16.2" thickBot="1" x14ac:dyDescent="0.35">
      <c r="A328" s="374" t="s">
        <v>266</v>
      </c>
      <c r="B328" s="375"/>
      <c r="C328" s="375"/>
      <c r="D328" s="375"/>
      <c r="E328" s="375"/>
      <c r="F328" s="375"/>
      <c r="G328" s="375"/>
      <c r="H328" s="376"/>
      <c r="I328" s="225">
        <f>ROUND(SUM(I304:I326)*1.1,2)</f>
        <v>364.29</v>
      </c>
      <c r="J328" s="372"/>
      <c r="K328" s="373"/>
    </row>
    <row r="329" spans="1:11" ht="16.2" thickBot="1" x14ac:dyDescent="0.35">
      <c r="A329" s="374" t="s">
        <v>28</v>
      </c>
      <c r="B329" s="375"/>
      <c r="C329" s="375"/>
      <c r="D329" s="375"/>
      <c r="E329" s="375"/>
      <c r="F329" s="375"/>
      <c r="G329" s="375"/>
      <c r="H329" s="376"/>
      <c r="I329" s="225">
        <v>674.74</v>
      </c>
      <c r="J329" s="341"/>
      <c r="K329" s="343"/>
    </row>
    <row r="330" spans="1:11" ht="16.2" thickBot="1" x14ac:dyDescent="0.35">
      <c r="A330" s="238"/>
      <c r="B330" s="238"/>
      <c r="C330" s="238"/>
      <c r="D330" s="238"/>
      <c r="E330" s="238"/>
      <c r="F330" s="238"/>
      <c r="G330" s="238"/>
      <c r="H330" s="238"/>
      <c r="I330" s="239"/>
      <c r="J330" s="209"/>
      <c r="K330" s="209"/>
    </row>
    <row r="331" spans="1:11" ht="49.8" customHeight="1" thickBot="1" x14ac:dyDescent="0.35">
      <c r="A331" s="355" t="s">
        <v>228</v>
      </c>
      <c r="B331" s="356"/>
      <c r="C331" s="356"/>
      <c r="D331" s="356"/>
      <c r="E331" s="356"/>
      <c r="F331" s="356"/>
      <c r="G331" s="357" t="s">
        <v>399</v>
      </c>
      <c r="H331" s="357"/>
      <c r="I331" s="357"/>
      <c r="J331" s="357"/>
      <c r="K331" s="358"/>
    </row>
    <row r="332" spans="1:11" ht="16.2" thickBot="1" x14ac:dyDescent="0.35">
      <c r="A332" s="359" t="s">
        <v>229</v>
      </c>
      <c r="B332" s="360"/>
      <c r="C332" s="360"/>
      <c r="D332" s="360"/>
      <c r="E332" s="360"/>
      <c r="F332" s="360"/>
      <c r="G332" s="360"/>
      <c r="H332" s="360"/>
      <c r="I332" s="360"/>
      <c r="J332" s="360"/>
      <c r="K332" s="361"/>
    </row>
    <row r="333" spans="1:11" ht="15.6" x14ac:dyDescent="0.3">
      <c r="A333" s="199" t="s">
        <v>230</v>
      </c>
      <c r="B333" s="200" t="s">
        <v>231</v>
      </c>
      <c r="C333" s="200"/>
      <c r="D333" s="201" t="s">
        <v>232</v>
      </c>
      <c r="E333" s="200" t="s">
        <v>233</v>
      </c>
      <c r="F333" s="200"/>
      <c r="G333" s="200"/>
      <c r="H333" s="201" t="s">
        <v>234</v>
      </c>
      <c r="I333" s="200" t="s">
        <v>235</v>
      </c>
      <c r="J333" s="200" t="s">
        <v>236</v>
      </c>
      <c r="K333" s="202">
        <v>2023</v>
      </c>
    </row>
    <row r="334" spans="1:11" ht="15.6" x14ac:dyDescent="0.3">
      <c r="A334" s="203" t="s">
        <v>237</v>
      </c>
      <c r="B334" s="362" t="s">
        <v>238</v>
      </c>
      <c r="C334" s="362"/>
      <c r="D334" s="362"/>
      <c r="E334" s="362"/>
      <c r="F334" s="204"/>
      <c r="G334" s="204"/>
      <c r="H334" s="204"/>
      <c r="I334" s="204"/>
      <c r="J334" s="204"/>
      <c r="K334" s="205"/>
    </row>
    <row r="335" spans="1:11" ht="31.2" x14ac:dyDescent="0.3">
      <c r="A335" s="203" t="s">
        <v>239</v>
      </c>
      <c r="B335" s="362" t="s">
        <v>184</v>
      </c>
      <c r="C335" s="362"/>
      <c r="D335" s="362"/>
      <c r="E335" s="362"/>
      <c r="F335" s="362"/>
      <c r="G335" s="362"/>
      <c r="H335" s="206" t="s">
        <v>240</v>
      </c>
      <c r="I335" s="204" t="s">
        <v>172</v>
      </c>
      <c r="J335" s="207" t="s">
        <v>241</v>
      </c>
      <c r="K335" s="205">
        <v>4.2300000000000004</v>
      </c>
    </row>
    <row r="336" spans="1:11" ht="16.2" thickBot="1" x14ac:dyDescent="0.35">
      <c r="A336" s="208" t="s">
        <v>242</v>
      </c>
      <c r="B336" s="363" t="s">
        <v>188</v>
      </c>
      <c r="C336" s="342"/>
      <c r="D336" s="342"/>
      <c r="E336" s="342"/>
      <c r="F336" s="342"/>
      <c r="G336" s="364"/>
      <c r="H336" s="210" t="s">
        <v>243</v>
      </c>
      <c r="I336" s="209" t="s">
        <v>3</v>
      </c>
      <c r="J336" s="209"/>
      <c r="K336" s="211"/>
    </row>
    <row r="337" spans="1:11" ht="16.2" thickBot="1" x14ac:dyDescent="0.35">
      <c r="A337" s="341"/>
      <c r="B337" s="342"/>
      <c r="C337" s="342"/>
      <c r="D337" s="342"/>
      <c r="E337" s="342"/>
      <c r="F337" s="342"/>
      <c r="G337" s="342"/>
      <c r="H337" s="342"/>
      <c r="I337" s="342"/>
      <c r="J337" s="342"/>
      <c r="K337" s="343"/>
    </row>
    <row r="338" spans="1:11" ht="15.6" x14ac:dyDescent="0.3">
      <c r="A338" s="344" t="s">
        <v>244</v>
      </c>
      <c r="B338" s="346" t="s">
        <v>245</v>
      </c>
      <c r="C338" s="347"/>
      <c r="D338" s="348"/>
      <c r="E338" s="346" t="s">
        <v>246</v>
      </c>
      <c r="F338" s="348"/>
      <c r="G338" s="349" t="s">
        <v>34</v>
      </c>
      <c r="H338" s="349" t="s">
        <v>247</v>
      </c>
      <c r="I338" s="349" t="s">
        <v>248</v>
      </c>
      <c r="J338" s="351" t="s">
        <v>249</v>
      </c>
      <c r="K338" s="352"/>
    </row>
    <row r="339" spans="1:11" ht="31.8" thickBot="1" x14ac:dyDescent="0.35">
      <c r="A339" s="345"/>
      <c r="B339" s="212" t="s">
        <v>250</v>
      </c>
      <c r="C339" s="212" t="s">
        <v>251</v>
      </c>
      <c r="D339" s="212" t="s">
        <v>358</v>
      </c>
      <c r="E339" s="210" t="s">
        <v>357</v>
      </c>
      <c r="F339" s="210" t="s">
        <v>254</v>
      </c>
      <c r="G339" s="350"/>
      <c r="H339" s="350"/>
      <c r="I339" s="350"/>
      <c r="J339" s="353"/>
      <c r="K339" s="354"/>
    </row>
    <row r="340" spans="1:11" ht="15.6" x14ac:dyDescent="0.3">
      <c r="A340" s="220" t="s">
        <v>348</v>
      </c>
      <c r="B340" s="190">
        <v>15</v>
      </c>
      <c r="C340" s="190">
        <v>25.41</v>
      </c>
      <c r="D340" s="190">
        <v>180.41</v>
      </c>
      <c r="E340" s="190">
        <v>14.1</v>
      </c>
      <c r="F340" s="219">
        <v>18.8</v>
      </c>
      <c r="G340" s="190">
        <v>14</v>
      </c>
      <c r="H340" s="190" t="s">
        <v>3</v>
      </c>
      <c r="I340" s="216">
        <v>526.4</v>
      </c>
      <c r="J340" s="370"/>
      <c r="K340" s="371"/>
    </row>
    <row r="341" spans="1:11" ht="15.6" x14ac:dyDescent="0.3">
      <c r="A341" s="220"/>
      <c r="B341" s="218"/>
      <c r="C341" s="218"/>
      <c r="D341" s="190"/>
      <c r="E341" s="190"/>
      <c r="F341" s="219"/>
      <c r="G341" s="190"/>
      <c r="H341" s="190"/>
      <c r="I341" s="216"/>
      <c r="J341" s="372"/>
      <c r="K341" s="373"/>
    </row>
    <row r="342" spans="1:11" ht="15.6" x14ac:dyDescent="0.3">
      <c r="A342" s="217"/>
      <c r="B342" s="218"/>
      <c r="C342" s="218"/>
      <c r="D342" s="190"/>
      <c r="E342" s="190"/>
      <c r="F342" s="219"/>
      <c r="G342" s="190"/>
      <c r="H342" s="190"/>
      <c r="I342" s="216"/>
      <c r="J342" s="372"/>
      <c r="K342" s="373"/>
    </row>
    <row r="343" spans="1:11" ht="15.6" x14ac:dyDescent="0.3">
      <c r="A343" s="217"/>
      <c r="B343" s="218"/>
      <c r="C343" s="218"/>
      <c r="D343" s="190"/>
      <c r="E343" s="190"/>
      <c r="F343" s="219"/>
      <c r="G343" s="190"/>
      <c r="H343" s="190"/>
      <c r="I343" s="216"/>
      <c r="J343" s="372"/>
      <c r="K343" s="373"/>
    </row>
    <row r="344" spans="1:11" ht="15.6" x14ac:dyDescent="0.3">
      <c r="A344" s="217"/>
      <c r="B344" s="218"/>
      <c r="C344" s="218"/>
      <c r="D344" s="190"/>
      <c r="E344" s="190"/>
      <c r="F344" s="219"/>
      <c r="G344" s="190"/>
      <c r="H344" s="190"/>
      <c r="I344" s="216"/>
      <c r="J344" s="372"/>
      <c r="K344" s="373"/>
    </row>
    <row r="345" spans="1:11" ht="15.6" x14ac:dyDescent="0.3">
      <c r="A345" s="217"/>
      <c r="B345" s="218"/>
      <c r="C345" s="218"/>
      <c r="D345" s="190"/>
      <c r="E345" s="190"/>
      <c r="F345" s="219"/>
      <c r="G345" s="190"/>
      <c r="H345" s="190"/>
      <c r="I345" s="216"/>
      <c r="J345" s="372"/>
      <c r="K345" s="373"/>
    </row>
    <row r="346" spans="1:11" ht="15.6" x14ac:dyDescent="0.3">
      <c r="A346" s="220"/>
      <c r="B346" s="218"/>
      <c r="C346" s="218"/>
      <c r="D346" s="190"/>
      <c r="E346" s="190"/>
      <c r="F346" s="219"/>
      <c r="G346" s="190"/>
      <c r="H346" s="190"/>
      <c r="I346" s="216"/>
      <c r="J346" s="372"/>
      <c r="K346" s="373"/>
    </row>
    <row r="347" spans="1:11" ht="15.6" x14ac:dyDescent="0.3">
      <c r="A347" s="217"/>
      <c r="B347" s="190"/>
      <c r="C347" s="190"/>
      <c r="D347" s="190"/>
      <c r="E347" s="190"/>
      <c r="F347" s="219"/>
      <c r="G347" s="190"/>
      <c r="H347" s="190"/>
      <c r="I347" s="216"/>
      <c r="J347" s="372"/>
      <c r="K347" s="373"/>
    </row>
    <row r="348" spans="1:11" ht="15.6" x14ac:dyDescent="0.3">
      <c r="A348" s="217"/>
      <c r="B348" s="190"/>
      <c r="C348" s="190"/>
      <c r="D348" s="190"/>
      <c r="E348" s="190"/>
      <c r="F348" s="219"/>
      <c r="G348" s="190"/>
      <c r="H348" s="190"/>
      <c r="I348" s="216"/>
      <c r="J348" s="372"/>
      <c r="K348" s="373"/>
    </row>
    <row r="349" spans="1:11" ht="15.6" x14ac:dyDescent="0.3">
      <c r="A349" s="217"/>
      <c r="B349" s="190"/>
      <c r="C349" s="190"/>
      <c r="D349" s="190"/>
      <c r="E349" s="190"/>
      <c r="F349" s="219"/>
      <c r="G349" s="190"/>
      <c r="H349" s="190"/>
      <c r="I349" s="216"/>
      <c r="J349" s="372"/>
      <c r="K349" s="373"/>
    </row>
    <row r="350" spans="1:11" ht="15.6" x14ac:dyDescent="0.3">
      <c r="A350" s="217"/>
      <c r="B350" s="190"/>
      <c r="C350" s="190"/>
      <c r="D350" s="190"/>
      <c r="E350" s="190"/>
      <c r="F350" s="219"/>
      <c r="G350" s="190"/>
      <c r="H350" s="190"/>
      <c r="I350" s="216"/>
      <c r="J350" s="372"/>
      <c r="K350" s="373"/>
    </row>
    <row r="351" spans="1:11" ht="15.6" x14ac:dyDescent="0.3">
      <c r="A351" s="220"/>
      <c r="B351" s="190"/>
      <c r="C351" s="190"/>
      <c r="D351" s="190"/>
      <c r="E351" s="190"/>
      <c r="F351" s="219"/>
      <c r="G351" s="190"/>
      <c r="H351" s="190"/>
      <c r="I351" s="216"/>
      <c r="J351" s="372"/>
      <c r="K351" s="373"/>
    </row>
    <row r="352" spans="1:11" ht="15.6" x14ac:dyDescent="0.3">
      <c r="A352" s="217"/>
      <c r="B352" s="190"/>
      <c r="C352" s="190"/>
      <c r="D352" s="190"/>
      <c r="E352" s="190"/>
      <c r="F352" s="219"/>
      <c r="G352" s="190"/>
      <c r="H352" s="190"/>
      <c r="I352" s="216"/>
      <c r="J352" s="372"/>
      <c r="K352" s="373"/>
    </row>
    <row r="353" spans="1:11" ht="15.6" x14ac:dyDescent="0.3">
      <c r="A353" s="217"/>
      <c r="B353" s="190"/>
      <c r="C353" s="190"/>
      <c r="D353" s="190"/>
      <c r="E353" s="190"/>
      <c r="F353" s="219"/>
      <c r="G353" s="190"/>
      <c r="H353" s="190"/>
      <c r="I353" s="216"/>
      <c r="J353" s="372"/>
      <c r="K353" s="373"/>
    </row>
    <row r="354" spans="1:11" ht="15.6" x14ac:dyDescent="0.3">
      <c r="A354" s="217"/>
      <c r="B354" s="190"/>
      <c r="C354" s="190"/>
      <c r="D354" s="190"/>
      <c r="E354" s="190"/>
      <c r="F354" s="219"/>
      <c r="G354" s="190"/>
      <c r="H354" s="190"/>
      <c r="I354" s="216"/>
      <c r="J354" s="372"/>
      <c r="K354" s="373"/>
    </row>
    <row r="355" spans="1:11" ht="15.6" x14ac:dyDescent="0.3">
      <c r="A355" s="217"/>
      <c r="B355" s="190"/>
      <c r="C355" s="190"/>
      <c r="D355" s="190"/>
      <c r="E355" s="190"/>
      <c r="F355" s="219"/>
      <c r="G355" s="190"/>
      <c r="H355" s="190"/>
      <c r="I355" s="216"/>
      <c r="J355" s="372"/>
      <c r="K355" s="373"/>
    </row>
    <row r="356" spans="1:11" ht="15.6" x14ac:dyDescent="0.3">
      <c r="A356" s="217"/>
      <c r="B356" s="223"/>
      <c r="C356" s="190"/>
      <c r="D356" s="190"/>
      <c r="E356" s="190"/>
      <c r="F356" s="219"/>
      <c r="G356" s="190"/>
      <c r="H356" s="190"/>
      <c r="I356" s="216"/>
      <c r="J356" s="372"/>
      <c r="K356" s="373"/>
    </row>
    <row r="357" spans="1:11" ht="15.6" x14ac:dyDescent="0.3">
      <c r="A357" s="217"/>
      <c r="B357" s="223"/>
      <c r="C357" s="190"/>
      <c r="D357" s="190"/>
      <c r="E357" s="190"/>
      <c r="F357" s="219"/>
      <c r="G357" s="190"/>
      <c r="H357" s="190"/>
      <c r="I357" s="216"/>
      <c r="J357" s="372"/>
      <c r="K357" s="373"/>
    </row>
    <row r="358" spans="1:11" ht="15.6" x14ac:dyDescent="0.3">
      <c r="A358" s="217"/>
      <c r="B358" s="190"/>
      <c r="C358" s="190"/>
      <c r="D358" s="190"/>
      <c r="E358" s="190"/>
      <c r="F358" s="219"/>
      <c r="G358" s="190"/>
      <c r="H358" s="190"/>
      <c r="I358" s="216"/>
      <c r="J358" s="372"/>
      <c r="K358" s="373"/>
    </row>
    <row r="359" spans="1:11" ht="15.6" x14ac:dyDescent="0.3">
      <c r="A359" s="217"/>
      <c r="B359" s="190"/>
      <c r="C359" s="190"/>
      <c r="D359" s="190"/>
      <c r="E359" s="190"/>
      <c r="F359" s="219"/>
      <c r="G359" s="190"/>
      <c r="H359" s="190"/>
      <c r="I359" s="216"/>
      <c r="J359" s="372"/>
      <c r="K359" s="373"/>
    </row>
    <row r="360" spans="1:11" ht="15.6" x14ac:dyDescent="0.3">
      <c r="A360" s="217"/>
      <c r="B360" s="190"/>
      <c r="C360" s="190"/>
      <c r="D360" s="190"/>
      <c r="E360" s="190"/>
      <c r="F360" s="219"/>
      <c r="G360" s="190"/>
      <c r="H360" s="190"/>
      <c r="I360" s="216"/>
      <c r="J360" s="372"/>
      <c r="K360" s="373"/>
    </row>
    <row r="361" spans="1:11" ht="15.6" x14ac:dyDescent="0.3">
      <c r="A361" s="217"/>
      <c r="B361" s="190"/>
      <c r="C361" s="190"/>
      <c r="D361" s="190"/>
      <c r="E361" s="190"/>
      <c r="F361" s="219"/>
      <c r="G361" s="190"/>
      <c r="H361" s="190"/>
      <c r="I361" s="216"/>
      <c r="J361" s="372"/>
      <c r="K361" s="373"/>
    </row>
    <row r="362" spans="1:11" ht="16.2" thickBot="1" x14ac:dyDescent="0.35">
      <c r="A362" s="222"/>
      <c r="B362" s="223"/>
      <c r="C362" s="190"/>
      <c r="D362" s="190"/>
      <c r="E362" s="190"/>
      <c r="F362" s="219"/>
      <c r="G362" s="190"/>
      <c r="H362" s="190"/>
      <c r="I362" s="216"/>
      <c r="J362" s="372"/>
      <c r="K362" s="373"/>
    </row>
    <row r="363" spans="1:11" ht="16.2" thickBot="1" x14ac:dyDescent="0.35">
      <c r="A363" s="374" t="s">
        <v>265</v>
      </c>
      <c r="B363" s="375"/>
      <c r="C363" s="375"/>
      <c r="D363" s="375"/>
      <c r="E363" s="375"/>
      <c r="F363" s="375"/>
      <c r="G363" s="375"/>
      <c r="H363" s="376"/>
      <c r="I363" s="225">
        <f>I329</f>
        <v>674.74</v>
      </c>
      <c r="J363" s="372"/>
      <c r="K363" s="373"/>
    </row>
    <row r="364" spans="1:11" ht="16.2" thickBot="1" x14ac:dyDescent="0.35">
      <c r="A364" s="374" t="s">
        <v>266</v>
      </c>
      <c r="B364" s="375"/>
      <c r="C364" s="375"/>
      <c r="D364" s="375"/>
      <c r="E364" s="375"/>
      <c r="F364" s="375"/>
      <c r="G364" s="375"/>
      <c r="H364" s="376"/>
      <c r="I364" s="225">
        <f>I340</f>
        <v>526.4</v>
      </c>
      <c r="J364" s="372"/>
      <c r="K364" s="373"/>
    </row>
    <row r="365" spans="1:11" ht="16.2" thickBot="1" x14ac:dyDescent="0.35">
      <c r="A365" s="374" t="s">
        <v>28</v>
      </c>
      <c r="B365" s="375"/>
      <c r="C365" s="375"/>
      <c r="D365" s="375"/>
      <c r="E365" s="375"/>
      <c r="F365" s="375"/>
      <c r="G365" s="375"/>
      <c r="H365" s="376"/>
      <c r="I365" s="225">
        <f>ROUND(I363+I364,2)</f>
        <v>1201.1400000000001</v>
      </c>
      <c r="J365" s="341"/>
      <c r="K365" s="343"/>
    </row>
    <row r="366" spans="1:11" ht="16.2" thickBot="1" x14ac:dyDescent="0.35">
      <c r="A366" s="363"/>
      <c r="B366" s="342"/>
      <c r="C366" s="342"/>
      <c r="D366" s="342"/>
      <c r="E366" s="342"/>
      <c r="F366" s="342"/>
      <c r="G366" s="342"/>
      <c r="H366" s="342"/>
      <c r="I366" s="342"/>
      <c r="J366" s="377"/>
      <c r="K366" s="378"/>
    </row>
    <row r="367" spans="1:11" ht="16.2" thickBot="1" x14ac:dyDescent="0.35">
      <c r="A367" s="226" t="s">
        <v>267</v>
      </c>
      <c r="B367" s="379"/>
      <c r="C367" s="377"/>
      <c r="D367" s="377"/>
      <c r="E367" s="377"/>
      <c r="F367" s="377"/>
      <c r="G367" s="377"/>
      <c r="H367" s="377"/>
      <c r="I367" s="377"/>
      <c r="J367" s="377"/>
      <c r="K367" s="380"/>
    </row>
    <row r="368" spans="1:11" ht="16.2" thickBot="1" x14ac:dyDescent="0.35">
      <c r="A368" s="365"/>
      <c r="B368" s="366"/>
      <c r="C368" s="366"/>
      <c r="D368" s="366"/>
      <c r="E368" s="366"/>
      <c r="F368" s="366"/>
      <c r="G368" s="366"/>
      <c r="H368" s="366"/>
      <c r="I368" s="366"/>
      <c r="J368" s="366"/>
      <c r="K368" s="367"/>
    </row>
    <row r="369" spans="1:11" ht="33" customHeight="1" x14ac:dyDescent="0.3">
      <c r="A369" s="227"/>
      <c r="B369" s="366"/>
      <c r="C369" s="366"/>
      <c r="D369" s="366"/>
      <c r="E369" s="228"/>
      <c r="F369" s="228"/>
      <c r="G369" s="228"/>
      <c r="H369" s="228"/>
      <c r="I369" s="228"/>
      <c r="J369" s="228"/>
      <c r="K369" s="229"/>
    </row>
    <row r="370" spans="1:11" ht="15.6" x14ac:dyDescent="0.3">
      <c r="A370" s="230"/>
      <c r="B370" s="368" t="s">
        <v>270</v>
      </c>
      <c r="C370" s="368"/>
      <c r="D370" s="368"/>
      <c r="E370" s="231"/>
      <c r="F370" s="231"/>
      <c r="G370" s="231"/>
      <c r="H370" s="231"/>
      <c r="I370" s="231"/>
      <c r="J370" s="231"/>
      <c r="K370" s="232"/>
    </row>
    <row r="371" spans="1:11" ht="39.6" customHeight="1" thickBot="1" x14ac:dyDescent="0.35">
      <c r="A371" s="233"/>
      <c r="B371" s="369" t="s">
        <v>268</v>
      </c>
      <c r="C371" s="369"/>
      <c r="D371" s="369"/>
      <c r="E371" s="234"/>
      <c r="F371" s="234"/>
      <c r="G371" s="234"/>
      <c r="H371" s="234"/>
      <c r="I371" s="234"/>
      <c r="J371" s="234"/>
      <c r="K371" s="235"/>
    </row>
    <row r="372" spans="1:11" ht="15" thickBot="1" x14ac:dyDescent="0.35"/>
    <row r="373" spans="1:11" ht="46.2" customHeight="1" thickBot="1" x14ac:dyDescent="0.35">
      <c r="A373" s="355" t="s">
        <v>228</v>
      </c>
      <c r="B373" s="356"/>
      <c r="C373" s="356"/>
      <c r="D373" s="356"/>
      <c r="E373" s="356"/>
      <c r="F373" s="356"/>
      <c r="G373" s="357" t="s">
        <v>399</v>
      </c>
      <c r="H373" s="357"/>
      <c r="I373" s="357"/>
      <c r="J373" s="357"/>
      <c r="K373" s="358"/>
    </row>
    <row r="374" spans="1:11" ht="16.2" thickBot="1" x14ac:dyDescent="0.35">
      <c r="A374" s="359" t="s">
        <v>229</v>
      </c>
      <c r="B374" s="360"/>
      <c r="C374" s="360"/>
      <c r="D374" s="360"/>
      <c r="E374" s="360"/>
      <c r="F374" s="360"/>
      <c r="G374" s="360"/>
      <c r="H374" s="360"/>
      <c r="I374" s="360"/>
      <c r="J374" s="360"/>
      <c r="K374" s="361"/>
    </row>
    <row r="375" spans="1:11" ht="15.6" x14ac:dyDescent="0.3">
      <c r="A375" s="199" t="s">
        <v>230</v>
      </c>
      <c r="B375" s="200" t="s">
        <v>231</v>
      </c>
      <c r="C375" s="200"/>
      <c r="D375" s="201" t="s">
        <v>232</v>
      </c>
      <c r="E375" s="200" t="s">
        <v>233</v>
      </c>
      <c r="F375" s="200"/>
      <c r="G375" s="200"/>
      <c r="H375" s="201" t="s">
        <v>234</v>
      </c>
      <c r="I375" s="200" t="s">
        <v>235</v>
      </c>
      <c r="J375" s="200" t="s">
        <v>236</v>
      </c>
      <c r="K375" s="202">
        <v>2023</v>
      </c>
    </row>
    <row r="376" spans="1:11" ht="15.6" x14ac:dyDescent="0.3">
      <c r="A376" s="203" t="s">
        <v>237</v>
      </c>
      <c r="B376" s="362" t="s">
        <v>238</v>
      </c>
      <c r="C376" s="362"/>
      <c r="D376" s="362"/>
      <c r="E376" s="362"/>
      <c r="F376" s="204"/>
      <c r="G376" s="204"/>
      <c r="H376" s="204"/>
      <c r="I376" s="204"/>
      <c r="J376" s="204"/>
      <c r="K376" s="205"/>
    </row>
    <row r="377" spans="1:11" ht="31.2" x14ac:dyDescent="0.3">
      <c r="A377" s="203" t="s">
        <v>239</v>
      </c>
      <c r="B377" s="362" t="s">
        <v>184</v>
      </c>
      <c r="C377" s="362"/>
      <c r="D377" s="362"/>
      <c r="E377" s="362"/>
      <c r="F377" s="362"/>
      <c r="G377" s="362"/>
      <c r="H377" s="206" t="s">
        <v>240</v>
      </c>
      <c r="I377" s="204">
        <v>3.6</v>
      </c>
      <c r="J377" s="207" t="s">
        <v>241</v>
      </c>
      <c r="K377" s="205">
        <v>4.26</v>
      </c>
    </row>
    <row r="378" spans="1:11" ht="16.2" thickBot="1" x14ac:dyDescent="0.35">
      <c r="A378" s="208" t="s">
        <v>242</v>
      </c>
      <c r="B378" s="363" t="s">
        <v>189</v>
      </c>
      <c r="C378" s="342"/>
      <c r="D378" s="342"/>
      <c r="E378" s="342"/>
      <c r="F378" s="342"/>
      <c r="G378" s="364"/>
      <c r="H378" s="210" t="s">
        <v>243</v>
      </c>
      <c r="I378" s="209" t="s">
        <v>1</v>
      </c>
      <c r="J378" s="209"/>
      <c r="K378" s="211"/>
    </row>
    <row r="379" spans="1:11" ht="16.2" thickBot="1" x14ac:dyDescent="0.35">
      <c r="A379" s="341"/>
      <c r="B379" s="342"/>
      <c r="C379" s="342"/>
      <c r="D379" s="342"/>
      <c r="E379" s="342"/>
      <c r="F379" s="342"/>
      <c r="G379" s="342"/>
      <c r="H379" s="342"/>
      <c r="I379" s="342"/>
      <c r="J379" s="342"/>
      <c r="K379" s="343"/>
    </row>
    <row r="380" spans="1:11" ht="15.6" x14ac:dyDescent="0.3">
      <c r="A380" s="344" t="s">
        <v>244</v>
      </c>
      <c r="B380" s="346" t="s">
        <v>245</v>
      </c>
      <c r="C380" s="347"/>
      <c r="D380" s="348"/>
      <c r="E380" s="346" t="s">
        <v>246</v>
      </c>
      <c r="F380" s="348"/>
      <c r="G380" s="349" t="s">
        <v>34</v>
      </c>
      <c r="H380" s="349" t="s">
        <v>247</v>
      </c>
      <c r="I380" s="349" t="s">
        <v>248</v>
      </c>
      <c r="J380" s="351" t="s">
        <v>249</v>
      </c>
      <c r="K380" s="352"/>
    </row>
    <row r="381" spans="1:11" ht="47.4" thickBot="1" x14ac:dyDescent="0.35">
      <c r="A381" s="345"/>
      <c r="B381" s="212" t="s">
        <v>250</v>
      </c>
      <c r="C381" s="212" t="s">
        <v>251</v>
      </c>
      <c r="D381" s="212" t="s">
        <v>252</v>
      </c>
      <c r="E381" s="210" t="s">
        <v>253</v>
      </c>
      <c r="F381" s="210" t="s">
        <v>254</v>
      </c>
      <c r="G381" s="350"/>
      <c r="H381" s="350"/>
      <c r="I381" s="350"/>
      <c r="J381" s="353"/>
      <c r="K381" s="354"/>
    </row>
    <row r="382" spans="1:11" ht="15.6" x14ac:dyDescent="0.3">
      <c r="A382" s="237" t="s">
        <v>311</v>
      </c>
      <c r="B382" s="214">
        <v>0.2</v>
      </c>
      <c r="C382" s="214">
        <v>1.01</v>
      </c>
      <c r="D382" s="215">
        <v>0.35</v>
      </c>
      <c r="E382" s="215"/>
      <c r="F382" s="215"/>
      <c r="G382" s="215">
        <v>1</v>
      </c>
      <c r="H382" s="215" t="str">
        <f>I378</f>
        <v>M3</v>
      </c>
      <c r="I382" s="216">
        <f t="array" ref="I382">_xlfn.IFS(H382="UN",G382,H382="ML",C382*G382,H382="M2",IF(B382=0,D382*C382*G382,B382*C382*G382),H382="M3",B382*C382*D382*G382,H382="KG",F382*G382,H382="GL",G382)</f>
        <v>7.0699999999999999E-2</v>
      </c>
      <c r="J382" s="370"/>
      <c r="K382" s="371"/>
    </row>
    <row r="383" spans="1:11" ht="15.6" x14ac:dyDescent="0.3">
      <c r="A383" s="217" t="s">
        <v>312</v>
      </c>
      <c r="B383" s="218">
        <v>0.2</v>
      </c>
      <c r="C383" s="218">
        <v>4.41</v>
      </c>
      <c r="D383" s="190">
        <v>0.35</v>
      </c>
      <c r="E383" s="190"/>
      <c r="F383" s="190"/>
      <c r="G383" s="190">
        <v>1</v>
      </c>
      <c r="H383" s="190" t="str">
        <f>H382</f>
        <v>M3</v>
      </c>
      <c r="I383" s="216">
        <f t="array" ref="I383">_xlfn.IFS(H383="UN",G383,H383="ML",C383*G383,H383="M2",IF(B383=0,D383*C383*G383,B383*C383*G383),H383="M3",B383*C383*D383*G383,H383="KG",F383*G383,H383="GL",G383)</f>
        <v>0.30870000000000003</v>
      </c>
      <c r="J383" s="372"/>
      <c r="K383" s="373"/>
    </row>
    <row r="384" spans="1:11" ht="15.6" x14ac:dyDescent="0.3">
      <c r="A384" s="217" t="s">
        <v>313</v>
      </c>
      <c r="B384" s="218">
        <v>0.3</v>
      </c>
      <c r="C384" s="218">
        <v>1.61</v>
      </c>
      <c r="D384" s="190">
        <v>0.35</v>
      </c>
      <c r="E384" s="190"/>
      <c r="F384" s="190"/>
      <c r="G384" s="190">
        <v>1</v>
      </c>
      <c r="H384" s="190" t="str">
        <f t="shared" ref="H384:H400" si="52">H383</f>
        <v>M3</v>
      </c>
      <c r="I384" s="216">
        <f t="array" ref="I384">_xlfn.IFS(H384="UN",G384,H384="ML",C384*G384,H384="M2",IF(B384=0,D384*C384*G384,B384*C384*G384),H384="M3",B384*C384*D384*G384,H384="KG",F384*G384,H384="GL",G384)</f>
        <v>0.16904999999999998</v>
      </c>
      <c r="J384" s="372"/>
      <c r="K384" s="373"/>
    </row>
    <row r="385" spans="1:11" ht="15.6" x14ac:dyDescent="0.3">
      <c r="A385" s="217" t="s">
        <v>314</v>
      </c>
      <c r="B385" s="218">
        <v>0.3</v>
      </c>
      <c r="C385" s="218">
        <v>5.56</v>
      </c>
      <c r="D385" s="190">
        <v>0.35</v>
      </c>
      <c r="E385" s="190"/>
      <c r="F385" s="190"/>
      <c r="G385" s="190">
        <v>1</v>
      </c>
      <c r="H385" s="190" t="str">
        <f t="shared" si="52"/>
        <v>M3</v>
      </c>
      <c r="I385" s="216">
        <f t="array" ref="I385">_xlfn.IFS(H385="UN",G385,H385="ML",C385*G385,H385="M2",IF(B385=0,D385*C385*G385,B385*C385*G385),H385="M3",B385*C385*D385*G385,H385="KG",F385*G385,H385="GL",G385)</f>
        <v>0.58379999999999999</v>
      </c>
      <c r="J385" s="372"/>
      <c r="K385" s="373"/>
    </row>
    <row r="386" spans="1:11" ht="15.6" x14ac:dyDescent="0.3">
      <c r="A386" s="217" t="s">
        <v>315</v>
      </c>
      <c r="B386" s="218">
        <v>0.3</v>
      </c>
      <c r="C386" s="218">
        <v>1.63</v>
      </c>
      <c r="D386" s="190">
        <v>0.35</v>
      </c>
      <c r="E386" s="190"/>
      <c r="F386" s="190"/>
      <c r="G386" s="190">
        <v>1</v>
      </c>
      <c r="H386" s="190" t="str">
        <f t="shared" si="52"/>
        <v>M3</v>
      </c>
      <c r="I386" s="216">
        <f t="array" ref="I386">_xlfn.IFS(H386="UN",G386,H386="ML",C386*G386,H386="M2",IF(B386=0,D386*C386*G386,B386*C386*G386),H386="M3",B386*C386*D386*G386,H386="KG",F386*G386,H386="GL",G386)</f>
        <v>0.17114999999999997</v>
      </c>
      <c r="J386" s="372"/>
      <c r="K386" s="373"/>
    </row>
    <row r="387" spans="1:11" ht="15.6" x14ac:dyDescent="0.3">
      <c r="A387" s="217" t="s">
        <v>316</v>
      </c>
      <c r="B387" s="218">
        <v>0.2</v>
      </c>
      <c r="C387" s="218">
        <v>4.59</v>
      </c>
      <c r="D387" s="190">
        <v>0.3</v>
      </c>
      <c r="E387" s="190"/>
      <c r="F387" s="190"/>
      <c r="G387" s="190">
        <v>1</v>
      </c>
      <c r="H387" s="190" t="str">
        <f t="shared" si="52"/>
        <v>M3</v>
      </c>
      <c r="I387" s="216">
        <f t="array" ref="I387">_xlfn.IFS(H387="UN",G387,H387="ML",C387*G387,H387="M2",IF(B387=0,D387*C387*G387,B387*C387*G387),H387="M3",B387*C387*D387*G387,H387="KG",F387*G387,H387="GL",G387)</f>
        <v>0.27539999999999998</v>
      </c>
      <c r="J387" s="372"/>
      <c r="K387" s="373"/>
    </row>
    <row r="388" spans="1:11" ht="15.6" x14ac:dyDescent="0.3">
      <c r="A388" s="217" t="s">
        <v>317</v>
      </c>
      <c r="B388" s="218">
        <v>0.2</v>
      </c>
      <c r="C388" s="218">
        <v>1.18</v>
      </c>
      <c r="D388" s="190">
        <v>0.3</v>
      </c>
      <c r="E388" s="190"/>
      <c r="F388" s="190"/>
      <c r="G388" s="190">
        <v>1</v>
      </c>
      <c r="H388" s="190" t="str">
        <f t="shared" si="52"/>
        <v>M3</v>
      </c>
      <c r="I388" s="216">
        <f t="array" ref="I388">_xlfn.IFS(H388="UN",G388,H388="ML",C388*G388,H388="M2",IF(B388=0,D388*C388*G388,B388*C388*G388),H388="M3",B388*C388*D388*G388,H388="KG",F388*G388,H388="GL",G388)</f>
        <v>7.0799999999999988E-2</v>
      </c>
      <c r="J388" s="372"/>
      <c r="K388" s="373"/>
    </row>
    <row r="389" spans="1:11" ht="15.6" x14ac:dyDescent="0.3">
      <c r="A389" s="217" t="s">
        <v>318</v>
      </c>
      <c r="B389" s="218">
        <v>0.25</v>
      </c>
      <c r="C389" s="218">
        <v>4.41</v>
      </c>
      <c r="D389" s="190">
        <v>0.3</v>
      </c>
      <c r="E389" s="190"/>
      <c r="F389" s="190"/>
      <c r="G389" s="190">
        <v>1</v>
      </c>
      <c r="H389" s="190" t="str">
        <f t="shared" si="52"/>
        <v>M3</v>
      </c>
      <c r="I389" s="216">
        <f t="array" ref="I389">_xlfn.IFS(H389="UN",G389,H389="ML",C389*G389,H389="M2",IF(B389=0,D389*C389*G389,B389*C389*G389),H389="M3",B389*C389*D389*G389,H389="KG",F389*G389,H389="GL",G389)</f>
        <v>0.33074999999999999</v>
      </c>
      <c r="J389" s="372"/>
      <c r="K389" s="373"/>
    </row>
    <row r="390" spans="1:11" ht="15.6" x14ac:dyDescent="0.3">
      <c r="A390" s="217" t="s">
        <v>319</v>
      </c>
      <c r="B390" s="218">
        <v>0.25</v>
      </c>
      <c r="C390" s="218">
        <v>1.89</v>
      </c>
      <c r="D390" s="190">
        <v>0.3</v>
      </c>
      <c r="E390" s="190"/>
      <c r="F390" s="190"/>
      <c r="G390" s="190">
        <v>1</v>
      </c>
      <c r="H390" s="190" t="str">
        <f t="shared" si="52"/>
        <v>M3</v>
      </c>
      <c r="I390" s="216">
        <f t="array" ref="I390">_xlfn.IFS(H390="UN",G390,H390="ML",C390*G390,H390="M2",IF(B390=0,D390*C390*G390,B390*C390*G390),H390="M3",B390*C390*D390*G390,H390="KG",F390*G390,H390="GL",G390)</f>
        <v>0.14174999999999999</v>
      </c>
      <c r="J390" s="372"/>
      <c r="K390" s="373"/>
    </row>
    <row r="391" spans="1:11" ht="15.6" x14ac:dyDescent="0.3">
      <c r="A391" s="217" t="s">
        <v>320</v>
      </c>
      <c r="B391" s="218">
        <v>0.25</v>
      </c>
      <c r="C391" s="218">
        <v>1</v>
      </c>
      <c r="D391" s="190">
        <v>0.3</v>
      </c>
      <c r="E391" s="190"/>
      <c r="F391" s="190"/>
      <c r="G391" s="190">
        <v>1</v>
      </c>
      <c r="H391" s="190" t="str">
        <f t="shared" si="52"/>
        <v>M3</v>
      </c>
      <c r="I391" s="216">
        <f t="array" ref="I391">_xlfn.IFS(H391="UN",G391,H391="ML",C391*G391,H391="M2",IF(B391=0,D391*C391*G391,B391*C391*G391),H391="M3",B391*C391*D391*G391,H391="KG",F391*G391,H391="GL",G391)</f>
        <v>7.4999999999999997E-2</v>
      </c>
      <c r="J391" s="372"/>
      <c r="K391" s="373"/>
    </row>
    <row r="392" spans="1:11" ht="15.6" x14ac:dyDescent="0.3">
      <c r="A392" s="217" t="s">
        <v>321</v>
      </c>
      <c r="B392" s="218">
        <v>0.25</v>
      </c>
      <c r="C392" s="218">
        <v>4.24</v>
      </c>
      <c r="D392" s="190">
        <v>0.3</v>
      </c>
      <c r="E392" s="190"/>
      <c r="F392" s="190"/>
      <c r="G392" s="190">
        <v>1</v>
      </c>
      <c r="H392" s="190" t="str">
        <f t="shared" si="52"/>
        <v>M3</v>
      </c>
      <c r="I392" s="216">
        <f t="array" ref="I392">_xlfn.IFS(H392="UN",G392,H392="ML",C392*G392,H392="M2",IF(B392=0,D392*C392*G392,B392*C392*G392),H392="M3",B392*C392*D392*G392,H392="KG",F392*G392,H392="GL",G392)</f>
        <v>0.318</v>
      </c>
      <c r="J392" s="372"/>
      <c r="K392" s="373"/>
    </row>
    <row r="393" spans="1:11" ht="15.6" x14ac:dyDescent="0.3">
      <c r="A393" s="217" t="s">
        <v>322</v>
      </c>
      <c r="B393" s="190">
        <v>0.25</v>
      </c>
      <c r="C393" s="190">
        <v>1.9</v>
      </c>
      <c r="D393" s="190">
        <v>0.3</v>
      </c>
      <c r="E393" s="190"/>
      <c r="F393" s="190"/>
      <c r="G393" s="190">
        <v>1</v>
      </c>
      <c r="H393" s="190" t="str">
        <f t="shared" si="52"/>
        <v>M3</v>
      </c>
      <c r="I393" s="216">
        <f t="array" ref="I393">_xlfn.IFS(H393="UN",G393,H393="ML",C393*G393,H393="M2",IF(B393=0,D393*C393*G393,B393*C393*G393),H393="M3",B393*C393*D393*G393,H393="KG",F393*G393,H393="GL",G393)</f>
        <v>0.14249999999999999</v>
      </c>
      <c r="J393" s="372"/>
      <c r="K393" s="373"/>
    </row>
    <row r="394" spans="1:11" ht="15.6" x14ac:dyDescent="0.3">
      <c r="A394" s="217" t="s">
        <v>323</v>
      </c>
      <c r="B394" s="190">
        <v>0.25</v>
      </c>
      <c r="C394" s="190">
        <v>3.09</v>
      </c>
      <c r="D394" s="190">
        <v>0.3</v>
      </c>
      <c r="E394" s="190"/>
      <c r="F394" s="190"/>
      <c r="G394" s="190">
        <v>1</v>
      </c>
      <c r="H394" s="190" t="str">
        <f t="shared" si="52"/>
        <v>M3</v>
      </c>
      <c r="I394" s="216">
        <f t="array" ref="I394">_xlfn.IFS(H394="UN",G394,H394="ML",C394*G394,H394="M2",IF(B394=0,D394*C394*G394,B394*C394*G394),H394="M3",B394*C394*D394*G394,H394="KG",F394*G394,H394="GL",G394)</f>
        <v>0.23174999999999998</v>
      </c>
      <c r="J394" s="372"/>
      <c r="K394" s="373"/>
    </row>
    <row r="395" spans="1:11" ht="15.6" x14ac:dyDescent="0.3">
      <c r="A395" s="217" t="s">
        <v>324</v>
      </c>
      <c r="B395" s="190">
        <v>0.25</v>
      </c>
      <c r="C395" s="190">
        <v>3.1</v>
      </c>
      <c r="D395" s="190">
        <v>0.3</v>
      </c>
      <c r="E395" s="190"/>
      <c r="F395" s="190"/>
      <c r="G395" s="190">
        <v>1</v>
      </c>
      <c r="H395" s="190" t="str">
        <f t="shared" si="52"/>
        <v>M3</v>
      </c>
      <c r="I395" s="216">
        <f t="array" ref="I395">_xlfn.IFS(H395="UN",G395,H395="ML",C395*G395,H395="M2",IF(B395=0,D395*C395*G395,B395*C395*G395),H395="M3",B395*C395*D395*G395,H395="KG",F395*G395,H395="GL",G395)</f>
        <v>0.23249999999999998</v>
      </c>
      <c r="J395" s="372"/>
      <c r="K395" s="373"/>
    </row>
    <row r="396" spans="1:11" ht="15.6" x14ac:dyDescent="0.3">
      <c r="A396" s="217" t="s">
        <v>325</v>
      </c>
      <c r="B396" s="190">
        <v>0.3</v>
      </c>
      <c r="C396" s="190">
        <v>1.6</v>
      </c>
      <c r="D396" s="190">
        <v>0.35</v>
      </c>
      <c r="E396" s="190"/>
      <c r="F396" s="190"/>
      <c r="G396" s="190">
        <v>1</v>
      </c>
      <c r="H396" s="190" t="str">
        <f t="shared" si="52"/>
        <v>M3</v>
      </c>
      <c r="I396" s="216">
        <f t="array" ref="I396">_xlfn.IFS(H396="UN",G396,H396="ML",C396*G396,H396="M2",IF(B396=0,D396*C396*G396,B396*C396*G396),H396="M3",B396*C396*D396*G396,H396="KG",F396*G396,H396="GL",G396)</f>
        <v>0.16799999999999998</v>
      </c>
      <c r="J396" s="372"/>
      <c r="K396" s="373"/>
    </row>
    <row r="397" spans="1:11" ht="15.6" x14ac:dyDescent="0.3">
      <c r="A397" s="217" t="s">
        <v>326</v>
      </c>
      <c r="B397" s="190">
        <v>0.3</v>
      </c>
      <c r="C397" s="190">
        <v>2.77</v>
      </c>
      <c r="D397" s="190">
        <v>0.35</v>
      </c>
      <c r="E397" s="190"/>
      <c r="F397" s="190"/>
      <c r="G397" s="190">
        <v>1</v>
      </c>
      <c r="H397" s="190" t="str">
        <f t="shared" si="52"/>
        <v>M3</v>
      </c>
      <c r="I397" s="216">
        <f t="array" ref="I397">_xlfn.IFS(H397="UN",G397,H397="ML",C397*G397,H397="M2",IF(B397=0,D397*C397*G397,B397*C397*G397),H397="M3",B397*C397*D397*G397,H397="KG",F397*G397,H397="GL",G397)</f>
        <v>0.29084999999999994</v>
      </c>
      <c r="J397" s="372"/>
      <c r="K397" s="373"/>
    </row>
    <row r="398" spans="1:11" ht="15.6" x14ac:dyDescent="0.3">
      <c r="A398" s="217" t="s">
        <v>327</v>
      </c>
      <c r="B398" s="190">
        <v>0.3</v>
      </c>
      <c r="C398" s="190">
        <v>2.77</v>
      </c>
      <c r="D398" s="190">
        <v>0.35</v>
      </c>
      <c r="E398" s="190"/>
      <c r="F398" s="190"/>
      <c r="G398" s="190">
        <v>1</v>
      </c>
      <c r="H398" s="190" t="str">
        <f t="shared" si="52"/>
        <v>M3</v>
      </c>
      <c r="I398" s="216">
        <f t="array" ref="I398">_xlfn.IFS(H398="UN",G398,H398="ML",C398*G398,H398="M2",IF(B398=0,D398*C398*G398,B398*C398*G398),H398="M3",B398*C398*D398*G398,H398="KG",F398*G398,H398="GL",G398)</f>
        <v>0.29084999999999994</v>
      </c>
      <c r="J398" s="372"/>
      <c r="K398" s="373"/>
    </row>
    <row r="399" spans="1:11" ht="15.6" x14ac:dyDescent="0.3">
      <c r="A399" s="217" t="s">
        <v>328</v>
      </c>
      <c r="B399" s="190">
        <v>0.3</v>
      </c>
      <c r="C399" s="190">
        <v>1.64</v>
      </c>
      <c r="D399" s="190">
        <v>0.35</v>
      </c>
      <c r="E399" s="190"/>
      <c r="F399" s="190"/>
      <c r="G399" s="190">
        <v>1</v>
      </c>
      <c r="H399" s="190" t="str">
        <f t="shared" si="52"/>
        <v>M3</v>
      </c>
      <c r="I399" s="216">
        <f t="array" ref="I399">_xlfn.IFS(H399="UN",G399,H399="ML",C399*G399,H399="M2",IF(B399=0,D399*C399*G399,B399*C399*G399),H399="M3",B399*C399*D399*G399,H399="KG",F399*G399,H399="GL",G399)</f>
        <v>0.17219999999999996</v>
      </c>
      <c r="J399" s="372"/>
      <c r="K399" s="373"/>
    </row>
    <row r="400" spans="1:11" ht="15.6" x14ac:dyDescent="0.3">
      <c r="A400" s="217" t="s">
        <v>329</v>
      </c>
      <c r="B400" s="190">
        <v>0.25</v>
      </c>
      <c r="C400" s="190">
        <v>1.18</v>
      </c>
      <c r="D400" s="190">
        <v>0.3</v>
      </c>
      <c r="E400" s="190"/>
      <c r="F400" s="190"/>
      <c r="G400" s="190">
        <v>1</v>
      </c>
      <c r="H400" s="190" t="str">
        <f t="shared" si="52"/>
        <v>M3</v>
      </c>
      <c r="I400" s="216">
        <f t="array" ref="I400">_xlfn.IFS(H400="UN",G400,H400="ML",C400*G400,H400="M2",IF(B400=0,D400*C400*G400,B400*C400*G400),H400="M3",B400*C400*D400*G400,H400="KG",F400*G400,H400="GL",G400)</f>
        <v>8.8499999999999995E-2</v>
      </c>
      <c r="J400" s="372"/>
      <c r="K400" s="373"/>
    </row>
    <row r="401" spans="1:11" ht="15.6" x14ac:dyDescent="0.3">
      <c r="A401" s="217"/>
      <c r="B401" s="190"/>
      <c r="C401" s="190"/>
      <c r="D401" s="190"/>
      <c r="E401" s="190"/>
      <c r="F401" s="190"/>
      <c r="G401" s="190"/>
      <c r="H401" s="190"/>
      <c r="I401" s="221"/>
      <c r="J401" s="372"/>
      <c r="K401" s="373"/>
    </row>
    <row r="402" spans="1:11" ht="15.6" x14ac:dyDescent="0.3">
      <c r="A402" s="217"/>
      <c r="B402" s="190"/>
      <c r="C402" s="190"/>
      <c r="D402" s="190"/>
      <c r="E402" s="190"/>
      <c r="F402" s="190"/>
      <c r="G402" s="190"/>
      <c r="H402" s="190"/>
      <c r="I402" s="221"/>
      <c r="J402" s="372"/>
      <c r="K402" s="373"/>
    </row>
    <row r="403" spans="1:11" ht="15.6" x14ac:dyDescent="0.3">
      <c r="A403" s="217"/>
      <c r="B403" s="190"/>
      <c r="C403" s="190"/>
      <c r="D403" s="190"/>
      <c r="E403" s="190"/>
      <c r="F403" s="190"/>
      <c r="G403" s="190"/>
      <c r="H403" s="190"/>
      <c r="I403" s="221"/>
      <c r="J403" s="372"/>
      <c r="K403" s="373"/>
    </row>
    <row r="404" spans="1:11" ht="16.2" thickBot="1" x14ac:dyDescent="0.35">
      <c r="A404" s="222"/>
      <c r="B404" s="223"/>
      <c r="C404" s="223"/>
      <c r="D404" s="223"/>
      <c r="E404" s="223"/>
      <c r="F404" s="223"/>
      <c r="G404" s="223"/>
      <c r="H404" s="223"/>
      <c r="I404" s="224"/>
      <c r="J404" s="372"/>
      <c r="K404" s="373"/>
    </row>
    <row r="405" spans="1:11" ht="16.2" thickBot="1" x14ac:dyDescent="0.35">
      <c r="A405" s="374" t="s">
        <v>265</v>
      </c>
      <c r="B405" s="375"/>
      <c r="C405" s="375"/>
      <c r="D405" s="375"/>
      <c r="E405" s="375"/>
      <c r="F405" s="375"/>
      <c r="G405" s="375"/>
      <c r="H405" s="376"/>
      <c r="I405" s="225"/>
      <c r="J405" s="372"/>
      <c r="K405" s="373"/>
    </row>
    <row r="406" spans="1:11" ht="16.2" thickBot="1" x14ac:dyDescent="0.35">
      <c r="A406" s="374" t="s">
        <v>266</v>
      </c>
      <c r="B406" s="375"/>
      <c r="C406" s="375"/>
      <c r="D406" s="375"/>
      <c r="E406" s="375"/>
      <c r="F406" s="375"/>
      <c r="G406" s="375"/>
      <c r="H406" s="376"/>
      <c r="I406" s="225">
        <f>ROUND(SUM(I382:I404),2)</f>
        <v>4.13</v>
      </c>
      <c r="J406" s="372"/>
      <c r="K406" s="373"/>
    </row>
    <row r="407" spans="1:11" ht="16.2" thickBot="1" x14ac:dyDescent="0.35">
      <c r="A407" s="374" t="s">
        <v>28</v>
      </c>
      <c r="B407" s="375"/>
      <c r="C407" s="375"/>
      <c r="D407" s="375"/>
      <c r="E407" s="375"/>
      <c r="F407" s="375"/>
      <c r="G407" s="375"/>
      <c r="H407" s="376"/>
      <c r="I407" s="225">
        <f>ROUND(I405+I406,2)</f>
        <v>4.13</v>
      </c>
      <c r="J407" s="341"/>
      <c r="K407" s="343"/>
    </row>
    <row r="408" spans="1:11" ht="16.2" thickBot="1" x14ac:dyDescent="0.35">
      <c r="A408" s="363"/>
      <c r="B408" s="342"/>
      <c r="C408" s="342"/>
      <c r="D408" s="342"/>
      <c r="E408" s="342"/>
      <c r="F408" s="342"/>
      <c r="G408" s="342"/>
      <c r="H408" s="342"/>
      <c r="I408" s="342"/>
      <c r="J408" s="377"/>
      <c r="K408" s="378"/>
    </row>
    <row r="409" spans="1:11" ht="16.2" thickBot="1" x14ac:dyDescent="0.35">
      <c r="A409" s="226" t="s">
        <v>267</v>
      </c>
      <c r="B409" s="379"/>
      <c r="C409" s="377"/>
      <c r="D409" s="377"/>
      <c r="E409" s="377"/>
      <c r="F409" s="377"/>
      <c r="G409" s="377"/>
      <c r="H409" s="377"/>
      <c r="I409" s="377"/>
      <c r="J409" s="377"/>
      <c r="K409" s="380"/>
    </row>
    <row r="410" spans="1:11" ht="16.2" thickBot="1" x14ac:dyDescent="0.35">
      <c r="A410" s="365"/>
      <c r="B410" s="366"/>
      <c r="C410" s="366"/>
      <c r="D410" s="366"/>
      <c r="E410" s="366"/>
      <c r="F410" s="366"/>
      <c r="G410" s="366"/>
      <c r="H410" s="366"/>
      <c r="I410" s="366"/>
      <c r="J410" s="366"/>
      <c r="K410" s="367"/>
    </row>
    <row r="411" spans="1:11" ht="37.200000000000003" customHeight="1" x14ac:dyDescent="0.3">
      <c r="A411" s="227"/>
      <c r="B411" s="366"/>
      <c r="C411" s="366"/>
      <c r="D411" s="366"/>
      <c r="E411" s="228"/>
      <c r="F411" s="228"/>
      <c r="G411" s="228"/>
      <c r="H411" s="228"/>
      <c r="I411" s="228"/>
      <c r="J411" s="228"/>
      <c r="K411" s="229"/>
    </row>
    <row r="412" spans="1:11" ht="15.6" x14ac:dyDescent="0.3">
      <c r="A412" s="230"/>
      <c r="B412" s="368" t="s">
        <v>270</v>
      </c>
      <c r="C412" s="368"/>
      <c r="D412" s="368"/>
      <c r="E412" s="231"/>
      <c r="F412" s="231"/>
      <c r="G412" s="231"/>
      <c r="H412" s="231"/>
      <c r="I412" s="231"/>
      <c r="J412" s="231"/>
      <c r="K412" s="232"/>
    </row>
    <row r="413" spans="1:11" ht="16.2" customHeight="1" thickBot="1" x14ac:dyDescent="0.35">
      <c r="A413" s="233"/>
      <c r="B413" s="369" t="s">
        <v>268</v>
      </c>
      <c r="C413" s="369"/>
      <c r="D413" s="369"/>
      <c r="E413" s="234"/>
      <c r="F413" s="234"/>
      <c r="G413" s="234"/>
      <c r="H413" s="234"/>
      <c r="I413" s="234"/>
      <c r="J413" s="234"/>
      <c r="K413" s="235"/>
    </row>
    <row r="414" spans="1:11" ht="15" thickBot="1" x14ac:dyDescent="0.35"/>
    <row r="415" spans="1:11" ht="61.8" customHeight="1" thickBot="1" x14ac:dyDescent="0.35">
      <c r="A415" s="355" t="s">
        <v>228</v>
      </c>
      <c r="B415" s="356"/>
      <c r="C415" s="356"/>
      <c r="D415" s="356"/>
      <c r="E415" s="356"/>
      <c r="F415" s="356"/>
      <c r="G415" s="357" t="s">
        <v>399</v>
      </c>
      <c r="H415" s="357"/>
      <c r="I415" s="357"/>
      <c r="J415" s="357"/>
      <c r="K415" s="358"/>
    </row>
    <row r="416" spans="1:11" ht="16.2" thickBot="1" x14ac:dyDescent="0.35">
      <c r="A416" s="359" t="s">
        <v>229</v>
      </c>
      <c r="B416" s="360"/>
      <c r="C416" s="360"/>
      <c r="D416" s="360"/>
      <c r="E416" s="360"/>
      <c r="F416" s="360"/>
      <c r="G416" s="360"/>
      <c r="H416" s="360"/>
      <c r="I416" s="360"/>
      <c r="J416" s="360"/>
      <c r="K416" s="361"/>
    </row>
    <row r="417" spans="1:11" ht="15.6" x14ac:dyDescent="0.3">
      <c r="A417" s="199" t="s">
        <v>230</v>
      </c>
      <c r="B417" s="200" t="s">
        <v>231</v>
      </c>
      <c r="C417" s="200"/>
      <c r="D417" s="201" t="s">
        <v>232</v>
      </c>
      <c r="E417" s="200" t="s">
        <v>233</v>
      </c>
      <c r="F417" s="200"/>
      <c r="G417" s="200"/>
      <c r="H417" s="201" t="s">
        <v>234</v>
      </c>
      <c r="I417" s="200" t="s">
        <v>235</v>
      </c>
      <c r="J417" s="200" t="s">
        <v>236</v>
      </c>
      <c r="K417" s="202">
        <v>2023</v>
      </c>
    </row>
    <row r="418" spans="1:11" ht="15.6" x14ac:dyDescent="0.3">
      <c r="A418" s="203" t="s">
        <v>237</v>
      </c>
      <c r="B418" s="362" t="s">
        <v>238</v>
      </c>
      <c r="C418" s="362"/>
      <c r="D418" s="362"/>
      <c r="E418" s="362"/>
      <c r="F418" s="204"/>
      <c r="G418" s="204"/>
      <c r="H418" s="204"/>
      <c r="I418" s="204"/>
      <c r="J418" s="204"/>
      <c r="K418" s="205"/>
    </row>
    <row r="419" spans="1:11" ht="31.2" x14ac:dyDescent="0.3">
      <c r="A419" s="203" t="s">
        <v>239</v>
      </c>
      <c r="B419" s="362" t="s">
        <v>184</v>
      </c>
      <c r="C419" s="362"/>
      <c r="D419" s="362"/>
      <c r="E419" s="362"/>
      <c r="F419" s="362"/>
      <c r="G419" s="362"/>
      <c r="H419" s="206" t="s">
        <v>240</v>
      </c>
      <c r="I419" s="204">
        <v>3.7</v>
      </c>
      <c r="J419" s="207" t="s">
        <v>241</v>
      </c>
      <c r="K419" s="205">
        <v>4.29</v>
      </c>
    </row>
    <row r="420" spans="1:11" ht="16.2" thickBot="1" x14ac:dyDescent="0.35">
      <c r="A420" s="208" t="s">
        <v>242</v>
      </c>
      <c r="B420" s="363" t="s">
        <v>344</v>
      </c>
      <c r="C420" s="342"/>
      <c r="D420" s="342"/>
      <c r="E420" s="342"/>
      <c r="F420" s="342"/>
      <c r="G420" s="364"/>
      <c r="H420" s="210" t="s">
        <v>243</v>
      </c>
      <c r="I420" s="209" t="s">
        <v>1</v>
      </c>
      <c r="J420" s="209"/>
      <c r="K420" s="211"/>
    </row>
    <row r="421" spans="1:11" ht="16.2" thickBot="1" x14ac:dyDescent="0.35">
      <c r="A421" s="341"/>
      <c r="B421" s="342"/>
      <c r="C421" s="342"/>
      <c r="D421" s="342"/>
      <c r="E421" s="342"/>
      <c r="F421" s="342"/>
      <c r="G421" s="342"/>
      <c r="H421" s="342"/>
      <c r="I421" s="342"/>
      <c r="J421" s="342"/>
      <c r="K421" s="343"/>
    </row>
    <row r="422" spans="1:11" ht="15.6" x14ac:dyDescent="0.3">
      <c r="A422" s="344" t="s">
        <v>244</v>
      </c>
      <c r="B422" s="346" t="s">
        <v>245</v>
      </c>
      <c r="C422" s="347"/>
      <c r="D422" s="348"/>
      <c r="E422" s="346" t="s">
        <v>246</v>
      </c>
      <c r="F422" s="348"/>
      <c r="G422" s="349" t="s">
        <v>34</v>
      </c>
      <c r="H422" s="349" t="s">
        <v>247</v>
      </c>
      <c r="I422" s="349" t="s">
        <v>248</v>
      </c>
      <c r="J422" s="351" t="s">
        <v>249</v>
      </c>
      <c r="K422" s="352"/>
    </row>
    <row r="423" spans="1:11" ht="47.4" thickBot="1" x14ac:dyDescent="0.35">
      <c r="A423" s="345"/>
      <c r="B423" s="212" t="s">
        <v>250</v>
      </c>
      <c r="C423" s="212" t="s">
        <v>251</v>
      </c>
      <c r="D423" s="212" t="s">
        <v>252</v>
      </c>
      <c r="E423" s="210" t="s">
        <v>253</v>
      </c>
      <c r="F423" s="210" t="s">
        <v>254</v>
      </c>
      <c r="G423" s="350"/>
      <c r="H423" s="350"/>
      <c r="I423" s="350"/>
      <c r="J423" s="353"/>
      <c r="K423" s="354"/>
    </row>
    <row r="424" spans="1:11" ht="15.6" x14ac:dyDescent="0.3">
      <c r="A424" s="237" t="s">
        <v>330</v>
      </c>
      <c r="B424" s="214">
        <v>5.2</v>
      </c>
      <c r="C424" s="214">
        <v>0.9</v>
      </c>
      <c r="D424" s="215">
        <v>0.05</v>
      </c>
      <c r="E424" s="215"/>
      <c r="F424" s="215"/>
      <c r="G424" s="215">
        <v>1</v>
      </c>
      <c r="H424" s="215" t="str">
        <f>I420</f>
        <v>M3</v>
      </c>
      <c r="I424" s="216">
        <f t="array" ref="I424">_xlfn.IFS(H424="UN",G424,H424="ML",C424*G424,H424="M2",IF(B424=0,D424*C424*G424,B424*C424*G424),H424="M3",B424*C424*D424*G424,H424="KG",F424*G424,H424="GL",G424)</f>
        <v>0.23400000000000004</v>
      </c>
      <c r="J424" s="370"/>
      <c r="K424" s="371"/>
    </row>
    <row r="425" spans="1:11" ht="15.6" x14ac:dyDescent="0.3">
      <c r="A425" s="217" t="s">
        <v>331</v>
      </c>
      <c r="B425" s="218">
        <v>5.0999999999999996</v>
      </c>
      <c r="C425" s="218">
        <v>0.85</v>
      </c>
      <c r="D425" s="190">
        <v>0.05</v>
      </c>
      <c r="E425" s="190"/>
      <c r="F425" s="190"/>
      <c r="G425" s="190">
        <v>1</v>
      </c>
      <c r="H425" s="190" t="str">
        <f>H424</f>
        <v>M3</v>
      </c>
      <c r="I425" s="216">
        <f t="array" ref="I425">_xlfn.IFS(H425="UN",G425,H425="ML",C425*G425,H425="M2",IF(B425=0,D425*C425*G425,B425*C425*G425),H425="M3",B425*C425*D425*G425,H425="KG",F425*G425,H425="GL",G425)</f>
        <v>0.21675</v>
      </c>
      <c r="J425" s="372"/>
      <c r="K425" s="373"/>
    </row>
    <row r="426" spans="1:11" ht="15.6" x14ac:dyDescent="0.3">
      <c r="A426" s="217" t="s">
        <v>332</v>
      </c>
      <c r="B426" s="218">
        <v>1.25</v>
      </c>
      <c r="C426" s="218">
        <v>1.25</v>
      </c>
      <c r="D426" s="190">
        <v>0.05</v>
      </c>
      <c r="E426" s="190"/>
      <c r="F426" s="190"/>
      <c r="G426" s="190">
        <v>1</v>
      </c>
      <c r="H426" s="190" t="str">
        <f t="shared" ref="H426:H439" si="53">H425</f>
        <v>M3</v>
      </c>
      <c r="I426" s="216">
        <f t="array" ref="I426">_xlfn.IFS(H426="UN",G426,H426="ML",C426*G426,H426="M2",IF(B426=0,D426*C426*G426,B426*C426*G426),H426="M3",B426*C426*D426*G426,H426="KG",F426*G426,H426="GL",G426)</f>
        <v>7.8125E-2</v>
      </c>
      <c r="J426" s="372"/>
      <c r="K426" s="373"/>
    </row>
    <row r="427" spans="1:11" ht="15.6" x14ac:dyDescent="0.3">
      <c r="A427" s="217" t="s">
        <v>333</v>
      </c>
      <c r="B427" s="218">
        <v>1.45</v>
      </c>
      <c r="C427" s="218">
        <v>1.85</v>
      </c>
      <c r="D427" s="190">
        <v>0.05</v>
      </c>
      <c r="E427" s="190"/>
      <c r="F427" s="190"/>
      <c r="G427" s="190">
        <v>1</v>
      </c>
      <c r="H427" s="190" t="str">
        <f t="shared" si="53"/>
        <v>M3</v>
      </c>
      <c r="I427" s="216">
        <f t="array" ref="I427">_xlfn.IFS(H427="UN",G427,H427="ML",C427*G427,H427="M2",IF(B427=0,D427*C427*G427,B427*C427*G427),H427="M3",B427*C427*D427*G427,H427="KG",F427*G427,H427="GL",G427)</f>
        <v>0.13412500000000002</v>
      </c>
      <c r="J427" s="372"/>
      <c r="K427" s="373"/>
    </row>
    <row r="428" spans="1:11" ht="15.6" x14ac:dyDescent="0.3">
      <c r="A428" s="217" t="s">
        <v>334</v>
      </c>
      <c r="B428" s="218">
        <v>0.25</v>
      </c>
      <c r="C428" s="218">
        <v>1.98</v>
      </c>
      <c r="D428" s="190">
        <v>0.05</v>
      </c>
      <c r="E428" s="190"/>
      <c r="F428" s="190"/>
      <c r="G428" s="190">
        <v>1</v>
      </c>
      <c r="H428" s="190" t="str">
        <f t="shared" si="53"/>
        <v>M3</v>
      </c>
      <c r="I428" s="216">
        <f t="array" ref="I428">_xlfn.IFS(H428="UN",G428,H428="ML",C428*G428,H428="M2",IF(B428=0,D428*C428*G428,B428*C428*G428),H428="M3",B428*C428*D428*G428,H428="KG",F428*G428,H428="GL",G428)</f>
        <v>2.4750000000000001E-2</v>
      </c>
      <c r="J428" s="372"/>
      <c r="K428" s="373"/>
    </row>
    <row r="429" spans="1:11" ht="15.6" x14ac:dyDescent="0.3">
      <c r="A429" s="217" t="s">
        <v>335</v>
      </c>
      <c r="B429" s="218">
        <v>0.25</v>
      </c>
      <c r="C429" s="218">
        <v>1.87</v>
      </c>
      <c r="D429" s="190">
        <v>0.05</v>
      </c>
      <c r="E429" s="190"/>
      <c r="F429" s="190"/>
      <c r="G429" s="190">
        <v>1</v>
      </c>
      <c r="H429" s="190" t="str">
        <f t="shared" si="53"/>
        <v>M3</v>
      </c>
      <c r="I429" s="216">
        <f t="array" ref="I429">_xlfn.IFS(H429="UN",G429,H429="ML",C429*G429,H429="M2",IF(B429=0,D429*C429*G429,B429*C429*G429),H429="M3",B429*C429*D429*G429,H429="KG",F429*G429,H429="GL",G429)</f>
        <v>2.3375000000000003E-2</v>
      </c>
      <c r="J429" s="372"/>
      <c r="K429" s="373"/>
    </row>
    <row r="430" spans="1:11" ht="15.6" x14ac:dyDescent="0.3">
      <c r="A430" s="217" t="s">
        <v>336</v>
      </c>
      <c r="B430" s="218">
        <v>0.25</v>
      </c>
      <c r="C430" s="218">
        <v>4.5199999999999996</v>
      </c>
      <c r="D430" s="190">
        <v>0.05</v>
      </c>
      <c r="E430" s="190"/>
      <c r="F430" s="190"/>
      <c r="G430" s="190">
        <v>1</v>
      </c>
      <c r="H430" s="190" t="str">
        <f t="shared" si="53"/>
        <v>M3</v>
      </c>
      <c r="I430" s="216">
        <f t="array" ref="I430">_xlfn.IFS(H430="UN",G430,H430="ML",C430*G430,H430="M2",IF(B430=0,D430*C430*G430,B430*C430*G430),H430="M3",B430*C430*D430*G430,H430="KG",F430*G430,H430="GL",G430)</f>
        <v>5.6499999999999995E-2</v>
      </c>
      <c r="J430" s="372"/>
      <c r="K430" s="373"/>
    </row>
    <row r="431" spans="1:11" ht="15.6" x14ac:dyDescent="0.3">
      <c r="A431" s="217" t="s">
        <v>337</v>
      </c>
      <c r="B431" s="218">
        <v>0.25</v>
      </c>
      <c r="C431" s="218">
        <v>3.4</v>
      </c>
      <c r="D431" s="190">
        <v>0.05</v>
      </c>
      <c r="E431" s="190"/>
      <c r="F431" s="190"/>
      <c r="G431" s="190">
        <v>1</v>
      </c>
      <c r="H431" s="190" t="str">
        <f t="shared" si="53"/>
        <v>M3</v>
      </c>
      <c r="I431" s="216">
        <f t="array" ref="I431">_xlfn.IFS(H431="UN",G431,H431="ML",C431*G431,H431="M2",IF(B431=0,D431*C431*G431,B431*C431*G431),H431="M3",B431*C431*D431*G431,H431="KG",F431*G431,H431="GL",G431)</f>
        <v>4.2500000000000003E-2</v>
      </c>
      <c r="J431" s="372"/>
      <c r="K431" s="373"/>
    </row>
    <row r="432" spans="1:11" ht="15.6" x14ac:dyDescent="0.3">
      <c r="A432" s="217" t="s">
        <v>338</v>
      </c>
      <c r="B432" s="218">
        <v>0.3</v>
      </c>
      <c r="C432" s="218">
        <v>1.47</v>
      </c>
      <c r="D432" s="190">
        <v>0.05</v>
      </c>
      <c r="E432" s="190"/>
      <c r="F432" s="190"/>
      <c r="G432" s="190">
        <v>1</v>
      </c>
      <c r="H432" s="190" t="str">
        <f t="shared" si="53"/>
        <v>M3</v>
      </c>
      <c r="I432" s="216">
        <f t="array" ref="I432">_xlfn.IFS(H432="UN",G432,H432="ML",C432*G432,H432="M2",IF(B432=0,D432*C432*G432,B432*C432*G432),H432="M3",B432*C432*D432*G432,H432="KG",F432*G432,H432="GL",G432)</f>
        <v>2.205E-2</v>
      </c>
      <c r="J432" s="372"/>
      <c r="K432" s="373"/>
    </row>
    <row r="433" spans="1:11" ht="15.6" x14ac:dyDescent="0.3">
      <c r="A433" s="217" t="s">
        <v>339</v>
      </c>
      <c r="B433" s="218">
        <v>0.25</v>
      </c>
      <c r="C433" s="218">
        <v>1.36</v>
      </c>
      <c r="D433" s="190">
        <v>0.05</v>
      </c>
      <c r="E433" s="190"/>
      <c r="F433" s="190"/>
      <c r="G433" s="190">
        <v>1</v>
      </c>
      <c r="H433" s="190" t="str">
        <f t="shared" si="53"/>
        <v>M3</v>
      </c>
      <c r="I433" s="216">
        <f t="array" ref="I433">_xlfn.IFS(H433="UN",G433,H433="ML",C433*G433,H433="M2",IF(B433=0,D433*C433*G433,B433*C433*G433),H433="M3",B433*C433*D433*G433,H433="KG",F433*G433,H433="GL",G433)</f>
        <v>1.7000000000000001E-2</v>
      </c>
      <c r="J433" s="372"/>
      <c r="K433" s="373"/>
    </row>
    <row r="434" spans="1:11" ht="15.6" x14ac:dyDescent="0.3">
      <c r="A434" s="217" t="s">
        <v>340</v>
      </c>
      <c r="B434" s="218">
        <v>0.3</v>
      </c>
      <c r="C434" s="218">
        <v>1.36</v>
      </c>
      <c r="D434" s="190">
        <v>0.05</v>
      </c>
      <c r="E434" s="190"/>
      <c r="F434" s="190"/>
      <c r="G434" s="190">
        <v>1</v>
      </c>
      <c r="H434" s="190" t="str">
        <f t="shared" si="53"/>
        <v>M3</v>
      </c>
      <c r="I434" s="216">
        <f t="array" ref="I434">_xlfn.IFS(H434="UN",G434,H434="ML",C434*G434,H434="M2",IF(B434=0,D434*C434*G434,B434*C434*G434),H434="M3",B434*C434*D434*G434,H434="KG",F434*G434,H434="GL",G434)</f>
        <v>2.0400000000000001E-2</v>
      </c>
      <c r="J434" s="372"/>
      <c r="K434" s="373"/>
    </row>
    <row r="435" spans="1:11" ht="15.6" x14ac:dyDescent="0.3">
      <c r="A435" s="217" t="s">
        <v>341</v>
      </c>
      <c r="B435" s="190">
        <v>0.4</v>
      </c>
      <c r="C435" s="190">
        <v>4</v>
      </c>
      <c r="D435" s="190">
        <v>0.05</v>
      </c>
      <c r="E435" s="190"/>
      <c r="F435" s="190"/>
      <c r="G435" s="190">
        <v>1</v>
      </c>
      <c r="H435" s="190" t="str">
        <f t="shared" si="53"/>
        <v>M3</v>
      </c>
      <c r="I435" s="216">
        <f t="array" ref="I435">_xlfn.IFS(H435="UN",G435,H435="ML",C435*G435,H435="M2",IF(B435=0,D435*C435*G435,B435*C435*G435),H435="M3",B435*C435*D435*G435,H435="KG",F435*G435,H435="GL",G435)</f>
        <v>8.0000000000000016E-2</v>
      </c>
      <c r="J435" s="372"/>
      <c r="K435" s="373"/>
    </row>
    <row r="436" spans="1:11" ht="15.6" x14ac:dyDescent="0.3">
      <c r="A436" s="217" t="s">
        <v>341</v>
      </c>
      <c r="B436" s="190">
        <v>0.4</v>
      </c>
      <c r="C436" s="190">
        <v>3.8</v>
      </c>
      <c r="D436" s="190">
        <v>0.05</v>
      </c>
      <c r="E436" s="190"/>
      <c r="F436" s="190"/>
      <c r="G436" s="190">
        <v>2</v>
      </c>
      <c r="H436" s="190" t="str">
        <f t="shared" si="53"/>
        <v>M3</v>
      </c>
      <c r="I436" s="216">
        <f t="array" ref="I436">_xlfn.IFS(H436="UN",G436,H436="ML",C436*G436,H436="M2",IF(B436=0,D436*C436*G436,B436*C436*G436),H436="M3",B436*C436*D436*G436,H436="KG",F436*G436,H436="GL",G436)</f>
        <v>0.15200000000000002</v>
      </c>
      <c r="J436" s="372"/>
      <c r="K436" s="373"/>
    </row>
    <row r="437" spans="1:11" ht="15.6" x14ac:dyDescent="0.3">
      <c r="A437" s="217" t="s">
        <v>342</v>
      </c>
      <c r="B437" s="190">
        <v>0.4</v>
      </c>
      <c r="C437" s="190">
        <v>2.8</v>
      </c>
      <c r="D437" s="190">
        <v>0.05</v>
      </c>
      <c r="E437" s="190"/>
      <c r="F437" s="190"/>
      <c r="G437" s="190">
        <v>2</v>
      </c>
      <c r="H437" s="190" t="str">
        <f t="shared" si="53"/>
        <v>M3</v>
      </c>
      <c r="I437" s="216">
        <f t="array" ref="I437">_xlfn.IFS(H437="UN",G437,H437="ML",C437*G437,H437="M2",IF(B437=0,D437*C437*G437,B437*C437*G437),H437="M3",B437*C437*D437*G437,H437="KG",F437*G437,H437="GL",G437)</f>
        <v>0.11199999999999999</v>
      </c>
      <c r="J437" s="372"/>
      <c r="K437" s="373"/>
    </row>
    <row r="438" spans="1:11" ht="15.6" x14ac:dyDescent="0.3">
      <c r="A438" s="217" t="s">
        <v>343</v>
      </c>
      <c r="B438" s="190">
        <v>1.86</v>
      </c>
      <c r="C438" s="190">
        <v>4.5199999999999996</v>
      </c>
      <c r="D438" s="190">
        <v>0.05</v>
      </c>
      <c r="E438" s="190"/>
      <c r="F438" s="190"/>
      <c r="G438" s="190">
        <v>1</v>
      </c>
      <c r="H438" s="190" t="str">
        <f t="shared" si="53"/>
        <v>M3</v>
      </c>
      <c r="I438" s="216">
        <f t="array" ref="I438">_xlfn.IFS(H438="UN",G438,H438="ML",C438*G438,H438="M2",IF(B438=0,D438*C438*G438,B438*C438*G438),H438="M3",B438*C438*D438*G438,H438="KG",F438*G438,H438="GL",G438)</f>
        <v>0.42036000000000001</v>
      </c>
      <c r="J438" s="372"/>
      <c r="K438" s="373"/>
    </row>
    <row r="439" spans="1:11" ht="15.6" x14ac:dyDescent="0.3">
      <c r="A439" s="217"/>
      <c r="B439" s="190">
        <v>1.36</v>
      </c>
      <c r="C439" s="190">
        <v>1.22</v>
      </c>
      <c r="D439" s="190">
        <v>0.05</v>
      </c>
      <c r="E439" s="190"/>
      <c r="F439" s="190"/>
      <c r="G439" s="190">
        <v>1</v>
      </c>
      <c r="H439" s="190" t="str">
        <f t="shared" si="53"/>
        <v>M3</v>
      </c>
      <c r="I439" s="216">
        <f t="array" ref="I439">_xlfn.IFS(H439="UN",G439,H439="ML",C439*G439,H439="M2",IF(B439=0,D439*C439*G439,B439*C439*G439),H439="M3",B439*C439*D439*G439,H439="KG",F439*G439,H439="GL",G439)</f>
        <v>8.2960000000000006E-2</v>
      </c>
      <c r="J439" s="372"/>
      <c r="K439" s="373"/>
    </row>
    <row r="440" spans="1:11" ht="15.6" x14ac:dyDescent="0.3">
      <c r="A440" s="217"/>
      <c r="B440" s="190"/>
      <c r="C440" s="190"/>
      <c r="D440" s="190"/>
      <c r="E440" s="190"/>
      <c r="F440" s="190"/>
      <c r="G440" s="190"/>
      <c r="H440" s="190"/>
      <c r="I440" s="221"/>
      <c r="J440" s="372"/>
      <c r="K440" s="373"/>
    </row>
    <row r="441" spans="1:11" ht="15.6" x14ac:dyDescent="0.3">
      <c r="A441" s="217"/>
      <c r="B441" s="190"/>
      <c r="C441" s="190"/>
      <c r="D441" s="190"/>
      <c r="E441" s="190"/>
      <c r="F441" s="190"/>
      <c r="G441" s="190"/>
      <c r="H441" s="190"/>
      <c r="I441" s="221"/>
      <c r="J441" s="372"/>
      <c r="K441" s="373"/>
    </row>
    <row r="442" spans="1:11" ht="15.6" x14ac:dyDescent="0.3">
      <c r="A442" s="217"/>
      <c r="B442" s="190"/>
      <c r="C442" s="190"/>
      <c r="D442" s="190"/>
      <c r="E442" s="190"/>
      <c r="F442" s="190"/>
      <c r="G442" s="190"/>
      <c r="H442" s="190"/>
      <c r="I442" s="221"/>
      <c r="J442" s="372"/>
      <c r="K442" s="373"/>
    </row>
    <row r="443" spans="1:11" ht="15.6" x14ac:dyDescent="0.3">
      <c r="A443" s="217"/>
      <c r="B443" s="190"/>
      <c r="C443" s="190"/>
      <c r="D443" s="190"/>
      <c r="E443" s="190"/>
      <c r="F443" s="190"/>
      <c r="G443" s="190"/>
      <c r="H443" s="190"/>
      <c r="I443" s="221"/>
      <c r="J443" s="372"/>
      <c r="K443" s="373"/>
    </row>
    <row r="444" spans="1:11" ht="15.6" x14ac:dyDescent="0.3">
      <c r="A444" s="217"/>
      <c r="B444" s="190"/>
      <c r="C444" s="190"/>
      <c r="D444" s="190"/>
      <c r="E444" s="190"/>
      <c r="F444" s="190"/>
      <c r="G444" s="190"/>
      <c r="H444" s="190"/>
      <c r="I444" s="221"/>
      <c r="J444" s="372"/>
      <c r="K444" s="373"/>
    </row>
    <row r="445" spans="1:11" ht="15.6" x14ac:dyDescent="0.3">
      <c r="A445" s="217"/>
      <c r="B445" s="190"/>
      <c r="C445" s="190"/>
      <c r="D445" s="190"/>
      <c r="E445" s="190"/>
      <c r="F445" s="190"/>
      <c r="G445" s="190"/>
      <c r="H445" s="190"/>
      <c r="I445" s="221"/>
      <c r="J445" s="372"/>
      <c r="K445" s="373"/>
    </row>
    <row r="446" spans="1:11" ht="16.2" thickBot="1" x14ac:dyDescent="0.35">
      <c r="A446" s="222"/>
      <c r="B446" s="223"/>
      <c r="C446" s="223"/>
      <c r="D446" s="223"/>
      <c r="E446" s="223"/>
      <c r="F446" s="223"/>
      <c r="G446" s="223"/>
      <c r="H446" s="223"/>
      <c r="I446" s="224"/>
      <c r="J446" s="372"/>
      <c r="K446" s="373"/>
    </row>
    <row r="447" spans="1:11" ht="16.2" thickBot="1" x14ac:dyDescent="0.35">
      <c r="A447" s="374" t="s">
        <v>265</v>
      </c>
      <c r="B447" s="375"/>
      <c r="C447" s="375"/>
      <c r="D447" s="375"/>
      <c r="E447" s="375"/>
      <c r="F447" s="375"/>
      <c r="G447" s="375"/>
      <c r="H447" s="376"/>
      <c r="I447" s="225"/>
      <c r="J447" s="372"/>
      <c r="K447" s="373"/>
    </row>
    <row r="448" spans="1:11" ht="16.2" thickBot="1" x14ac:dyDescent="0.35">
      <c r="A448" s="374" t="s">
        <v>266</v>
      </c>
      <c r="B448" s="375"/>
      <c r="C448" s="375"/>
      <c r="D448" s="375"/>
      <c r="E448" s="375"/>
      <c r="F448" s="375"/>
      <c r="G448" s="375"/>
      <c r="H448" s="376"/>
      <c r="I448" s="225">
        <f>ROUND(SUM(I424:I446),2)</f>
        <v>1.72</v>
      </c>
      <c r="J448" s="372"/>
      <c r="K448" s="373"/>
    </row>
    <row r="449" spans="1:11" ht="16.2" thickBot="1" x14ac:dyDescent="0.35">
      <c r="A449" s="374" t="s">
        <v>28</v>
      </c>
      <c r="B449" s="375"/>
      <c r="C449" s="375"/>
      <c r="D449" s="375"/>
      <c r="E449" s="375"/>
      <c r="F449" s="375"/>
      <c r="G449" s="375"/>
      <c r="H449" s="376"/>
      <c r="I449" s="225">
        <f>ROUND(I447+I448,2)</f>
        <v>1.72</v>
      </c>
      <c r="J449" s="341"/>
      <c r="K449" s="343"/>
    </row>
    <row r="450" spans="1:11" ht="16.2" thickBot="1" x14ac:dyDescent="0.35">
      <c r="A450" s="363"/>
      <c r="B450" s="342"/>
      <c r="C450" s="342"/>
      <c r="D450" s="342"/>
      <c r="E450" s="342"/>
      <c r="F450" s="342"/>
      <c r="G450" s="342"/>
      <c r="H450" s="342"/>
      <c r="I450" s="342"/>
      <c r="J450" s="377"/>
      <c r="K450" s="378"/>
    </row>
    <row r="451" spans="1:11" ht="16.2" thickBot="1" x14ac:dyDescent="0.35">
      <c r="A451" s="226" t="s">
        <v>267</v>
      </c>
      <c r="B451" s="379"/>
      <c r="C451" s="377"/>
      <c r="D451" s="377"/>
      <c r="E451" s="377"/>
      <c r="F451" s="377"/>
      <c r="G451" s="377"/>
      <c r="H451" s="377"/>
      <c r="I451" s="377"/>
      <c r="J451" s="377"/>
      <c r="K451" s="380"/>
    </row>
    <row r="452" spans="1:11" ht="16.2" thickBot="1" x14ac:dyDescent="0.35">
      <c r="A452" s="365"/>
      <c r="B452" s="366"/>
      <c r="C452" s="366"/>
      <c r="D452" s="366"/>
      <c r="E452" s="366"/>
      <c r="F452" s="366"/>
      <c r="G452" s="366"/>
      <c r="H452" s="366"/>
      <c r="I452" s="366"/>
      <c r="J452" s="366"/>
      <c r="K452" s="367"/>
    </row>
    <row r="453" spans="1:11" ht="39.6" customHeight="1" x14ac:dyDescent="0.3">
      <c r="A453" s="227"/>
      <c r="B453" s="366"/>
      <c r="C453" s="366"/>
      <c r="D453" s="366"/>
      <c r="E453" s="228"/>
      <c r="F453" s="228"/>
      <c r="G453" s="228"/>
      <c r="H453" s="228"/>
      <c r="I453" s="228"/>
      <c r="J453" s="228"/>
      <c r="K453" s="229"/>
    </row>
    <row r="454" spans="1:11" ht="15.6" x14ac:dyDescent="0.3">
      <c r="A454" s="230"/>
      <c r="B454" s="368" t="s">
        <v>270</v>
      </c>
      <c r="C454" s="368"/>
      <c r="D454" s="368"/>
      <c r="E454" s="231"/>
      <c r="F454" s="231"/>
      <c r="G454" s="231"/>
      <c r="H454" s="231"/>
      <c r="I454" s="231"/>
      <c r="J454" s="231"/>
      <c r="K454" s="232"/>
    </row>
    <row r="455" spans="1:11" ht="16.2" customHeight="1" thickBot="1" x14ac:dyDescent="0.35">
      <c r="A455" s="233"/>
      <c r="B455" s="369" t="s">
        <v>268</v>
      </c>
      <c r="C455" s="369"/>
      <c r="D455" s="369"/>
      <c r="E455" s="234"/>
      <c r="F455" s="234"/>
      <c r="G455" s="234"/>
      <c r="H455" s="234"/>
      <c r="I455" s="234"/>
      <c r="J455" s="234"/>
      <c r="K455" s="235"/>
    </row>
  </sheetData>
  <mergeCells count="258">
    <mergeCell ref="A452:K452"/>
    <mergeCell ref="B453:D453"/>
    <mergeCell ref="B454:D454"/>
    <mergeCell ref="B455:D455"/>
    <mergeCell ref="J424:K449"/>
    <mergeCell ref="A447:H447"/>
    <mergeCell ref="A448:H448"/>
    <mergeCell ref="A449:H449"/>
    <mergeCell ref="A450:K450"/>
    <mergeCell ref="B451:K451"/>
    <mergeCell ref="A421:K421"/>
    <mergeCell ref="A422:A423"/>
    <mergeCell ref="B422:D422"/>
    <mergeCell ref="E422:F422"/>
    <mergeCell ref="G422:G423"/>
    <mergeCell ref="H422:H423"/>
    <mergeCell ref="I422:I423"/>
    <mergeCell ref="J422:K423"/>
    <mergeCell ref="A415:F415"/>
    <mergeCell ref="G415:K415"/>
    <mergeCell ref="A416:K416"/>
    <mergeCell ref="B418:E418"/>
    <mergeCell ref="B419:G419"/>
    <mergeCell ref="B420:G420"/>
    <mergeCell ref="A408:K408"/>
    <mergeCell ref="B409:K409"/>
    <mergeCell ref="A410:K410"/>
    <mergeCell ref="B411:D411"/>
    <mergeCell ref="B412:D412"/>
    <mergeCell ref="B413:D413"/>
    <mergeCell ref="I380:I381"/>
    <mergeCell ref="J380:K381"/>
    <mergeCell ref="J382:K407"/>
    <mergeCell ref="A405:H405"/>
    <mergeCell ref="A406:H406"/>
    <mergeCell ref="A407:H407"/>
    <mergeCell ref="A374:K374"/>
    <mergeCell ref="B376:E376"/>
    <mergeCell ref="B377:G377"/>
    <mergeCell ref="B378:G378"/>
    <mergeCell ref="A379:K379"/>
    <mergeCell ref="A380:A381"/>
    <mergeCell ref="B380:D380"/>
    <mergeCell ref="E380:F380"/>
    <mergeCell ref="G380:G381"/>
    <mergeCell ref="H380:H381"/>
    <mergeCell ref="A368:K368"/>
    <mergeCell ref="B369:D369"/>
    <mergeCell ref="B370:D370"/>
    <mergeCell ref="B371:D371"/>
    <mergeCell ref="A373:F373"/>
    <mergeCell ref="G373:K373"/>
    <mergeCell ref="J340:K365"/>
    <mergeCell ref="A363:H363"/>
    <mergeCell ref="A364:H364"/>
    <mergeCell ref="A365:H365"/>
    <mergeCell ref="A366:K366"/>
    <mergeCell ref="B367:K367"/>
    <mergeCell ref="A337:K337"/>
    <mergeCell ref="A338:A339"/>
    <mergeCell ref="B338:D338"/>
    <mergeCell ref="E338:F338"/>
    <mergeCell ref="G338:G339"/>
    <mergeCell ref="H338:H339"/>
    <mergeCell ref="I338:I339"/>
    <mergeCell ref="J338:K339"/>
    <mergeCell ref="A331:F331"/>
    <mergeCell ref="G331:K331"/>
    <mergeCell ref="A332:K332"/>
    <mergeCell ref="B334:E334"/>
    <mergeCell ref="B335:G335"/>
    <mergeCell ref="B336:G336"/>
    <mergeCell ref="I302:I303"/>
    <mergeCell ref="J302:K303"/>
    <mergeCell ref="J304:K329"/>
    <mergeCell ref="A327:H327"/>
    <mergeCell ref="A328:H328"/>
    <mergeCell ref="A329:H329"/>
    <mergeCell ref="A296:K296"/>
    <mergeCell ref="B298:E298"/>
    <mergeCell ref="B299:G299"/>
    <mergeCell ref="B300:G300"/>
    <mergeCell ref="A301:K301"/>
    <mergeCell ref="A302:A303"/>
    <mergeCell ref="B302:D302"/>
    <mergeCell ref="E302:F302"/>
    <mergeCell ref="G302:G303"/>
    <mergeCell ref="H302:H303"/>
    <mergeCell ref="A290:K290"/>
    <mergeCell ref="B291:D291"/>
    <mergeCell ref="B292:D292"/>
    <mergeCell ref="B293:D293"/>
    <mergeCell ref="A295:F295"/>
    <mergeCell ref="G295:K295"/>
    <mergeCell ref="J262:K287"/>
    <mergeCell ref="A285:H285"/>
    <mergeCell ref="A286:H286"/>
    <mergeCell ref="A287:H287"/>
    <mergeCell ref="A288:K288"/>
    <mergeCell ref="B289:K289"/>
    <mergeCell ref="A259:K259"/>
    <mergeCell ref="A260:A261"/>
    <mergeCell ref="B260:D260"/>
    <mergeCell ref="E260:F260"/>
    <mergeCell ref="G260:G261"/>
    <mergeCell ref="H260:H261"/>
    <mergeCell ref="I260:I261"/>
    <mergeCell ref="J260:K261"/>
    <mergeCell ref="A253:F253"/>
    <mergeCell ref="G253:K253"/>
    <mergeCell ref="A254:K254"/>
    <mergeCell ref="B256:E256"/>
    <mergeCell ref="B257:G257"/>
    <mergeCell ref="B258:G258"/>
    <mergeCell ref="A246:K246"/>
    <mergeCell ref="B247:K247"/>
    <mergeCell ref="A248:K248"/>
    <mergeCell ref="B249:D249"/>
    <mergeCell ref="B250:D250"/>
    <mergeCell ref="B251:D251"/>
    <mergeCell ref="I218:I219"/>
    <mergeCell ref="J218:K219"/>
    <mergeCell ref="J220:K245"/>
    <mergeCell ref="A243:H243"/>
    <mergeCell ref="A244:H244"/>
    <mergeCell ref="A245:H245"/>
    <mergeCell ref="A212:K212"/>
    <mergeCell ref="B214:E214"/>
    <mergeCell ref="B215:G215"/>
    <mergeCell ref="B216:G216"/>
    <mergeCell ref="A217:K217"/>
    <mergeCell ref="A218:A219"/>
    <mergeCell ref="B218:D218"/>
    <mergeCell ref="E218:F218"/>
    <mergeCell ref="G218:G219"/>
    <mergeCell ref="H218:H219"/>
    <mergeCell ref="A206:K206"/>
    <mergeCell ref="B207:D207"/>
    <mergeCell ref="B208:D208"/>
    <mergeCell ref="B209:D209"/>
    <mergeCell ref="A211:F211"/>
    <mergeCell ref="G211:K211"/>
    <mergeCell ref="J178:K203"/>
    <mergeCell ref="A201:H201"/>
    <mergeCell ref="A202:H202"/>
    <mergeCell ref="A203:H203"/>
    <mergeCell ref="A204:K204"/>
    <mergeCell ref="B205:K205"/>
    <mergeCell ref="A175:K175"/>
    <mergeCell ref="A176:A177"/>
    <mergeCell ref="B176:D176"/>
    <mergeCell ref="E176:F176"/>
    <mergeCell ref="G176:G177"/>
    <mergeCell ref="H176:H177"/>
    <mergeCell ref="I176:I177"/>
    <mergeCell ref="J176:K177"/>
    <mergeCell ref="A169:F169"/>
    <mergeCell ref="G169:K169"/>
    <mergeCell ref="A170:K170"/>
    <mergeCell ref="B172:E172"/>
    <mergeCell ref="B173:G173"/>
    <mergeCell ref="B174:G174"/>
    <mergeCell ref="A162:K162"/>
    <mergeCell ref="B163:K163"/>
    <mergeCell ref="A164:K164"/>
    <mergeCell ref="B165:D165"/>
    <mergeCell ref="B166:D166"/>
    <mergeCell ref="B167:D167"/>
    <mergeCell ref="I134:I135"/>
    <mergeCell ref="J134:K135"/>
    <mergeCell ref="J136:K161"/>
    <mergeCell ref="A159:H159"/>
    <mergeCell ref="A160:H160"/>
    <mergeCell ref="A161:H161"/>
    <mergeCell ref="A128:K128"/>
    <mergeCell ref="B130:E130"/>
    <mergeCell ref="B131:G131"/>
    <mergeCell ref="B132:G132"/>
    <mergeCell ref="A133:K133"/>
    <mergeCell ref="A134:A135"/>
    <mergeCell ref="B134:D134"/>
    <mergeCell ref="E134:F134"/>
    <mergeCell ref="G134:G135"/>
    <mergeCell ref="H134:H135"/>
    <mergeCell ref="A122:K122"/>
    <mergeCell ref="B123:D123"/>
    <mergeCell ref="B124:D124"/>
    <mergeCell ref="B125:D125"/>
    <mergeCell ref="A127:F127"/>
    <mergeCell ref="G127:K127"/>
    <mergeCell ref="J94:K119"/>
    <mergeCell ref="A117:H117"/>
    <mergeCell ref="A118:H118"/>
    <mergeCell ref="A119:H119"/>
    <mergeCell ref="A120:K120"/>
    <mergeCell ref="B121:K121"/>
    <mergeCell ref="A91:K91"/>
    <mergeCell ref="A92:A93"/>
    <mergeCell ref="B92:D92"/>
    <mergeCell ref="E92:F92"/>
    <mergeCell ref="G92:G93"/>
    <mergeCell ref="H92:H93"/>
    <mergeCell ref="I92:I93"/>
    <mergeCell ref="J92:K93"/>
    <mergeCell ref="A85:F85"/>
    <mergeCell ref="G85:K85"/>
    <mergeCell ref="A86:K86"/>
    <mergeCell ref="B88:E88"/>
    <mergeCell ref="B89:G89"/>
    <mergeCell ref="B90:G90"/>
    <mergeCell ref="A78:K78"/>
    <mergeCell ref="B79:K79"/>
    <mergeCell ref="A80:K80"/>
    <mergeCell ref="B81:D81"/>
    <mergeCell ref="B82:D82"/>
    <mergeCell ref="B83:D83"/>
    <mergeCell ref="I50:I51"/>
    <mergeCell ref="J50:K51"/>
    <mergeCell ref="J52:K77"/>
    <mergeCell ref="A75:H75"/>
    <mergeCell ref="A76:H76"/>
    <mergeCell ref="A77:H77"/>
    <mergeCell ref="A44:K44"/>
    <mergeCell ref="B46:E46"/>
    <mergeCell ref="B47:G47"/>
    <mergeCell ref="B48:G48"/>
    <mergeCell ref="A49:K49"/>
    <mergeCell ref="A50:A51"/>
    <mergeCell ref="B50:D50"/>
    <mergeCell ref="E50:F50"/>
    <mergeCell ref="G50:G51"/>
    <mergeCell ref="H50:H51"/>
    <mergeCell ref="A38:K38"/>
    <mergeCell ref="B39:D39"/>
    <mergeCell ref="B40:D40"/>
    <mergeCell ref="B41:D41"/>
    <mergeCell ref="A43:F43"/>
    <mergeCell ref="G43:K43"/>
    <mergeCell ref="J10:K35"/>
    <mergeCell ref="A33:H33"/>
    <mergeCell ref="A34:H34"/>
    <mergeCell ref="A35:H35"/>
    <mergeCell ref="A36:K36"/>
    <mergeCell ref="B37:K37"/>
    <mergeCell ref="A7:K7"/>
    <mergeCell ref="A8:A9"/>
    <mergeCell ref="B8:D8"/>
    <mergeCell ref="E8:F8"/>
    <mergeCell ref="G8:G9"/>
    <mergeCell ref="H8:H9"/>
    <mergeCell ref="I8:I9"/>
    <mergeCell ref="J8:K9"/>
    <mergeCell ref="A1:F1"/>
    <mergeCell ref="G1:K1"/>
    <mergeCell ref="A2:K2"/>
    <mergeCell ref="B4:E4"/>
    <mergeCell ref="B5:G5"/>
    <mergeCell ref="B6:G6"/>
  </mergeCells>
  <pageMargins left="0" right="0" top="0" bottom="0" header="0.31496062992125984" footer="0.31496062992125984"/>
  <pageSetup paperSize="9"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8E7C6-7DB8-4DFB-A73F-F4C00862A53B}">
  <sheetPr>
    <tabColor theme="5" tint="0.59999389629810485"/>
  </sheetPr>
  <dimension ref="A1:AN406"/>
  <sheetViews>
    <sheetView view="pageBreakPreview" zoomScale="80" zoomScaleNormal="80" zoomScaleSheetLayoutView="80" workbookViewId="0">
      <selection activeCell="I7" sqref="I7:AN7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33" width="3.6640625" style="2" customWidth="1"/>
    <col min="34" max="34" width="3.6640625" style="17" customWidth="1"/>
    <col min="35" max="35" width="35.77734375" style="2" customWidth="1"/>
    <col min="36" max="36" width="11.33203125" style="2" customWidth="1"/>
    <col min="37" max="37" width="10.88671875" style="2" customWidth="1"/>
    <col min="38" max="38" width="13.5546875" style="2" customWidth="1"/>
    <col min="39" max="39" width="11.5546875" style="2" customWidth="1"/>
    <col min="40" max="40" width="20.109375" style="6" customWidth="1"/>
    <col min="41" max="16384" width="11.44140625" style="2"/>
  </cols>
  <sheetData>
    <row r="1" spans="1:40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6"/>
      <c r="AL1" s="312"/>
      <c r="AM1" s="313"/>
      <c r="AN1" s="314"/>
    </row>
    <row r="2" spans="1:40" ht="84.6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27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8"/>
      <c r="AH2" s="328"/>
      <c r="AI2" s="328"/>
      <c r="AJ2" s="328"/>
      <c r="AK2" s="329"/>
      <c r="AL2" s="315"/>
      <c r="AM2" s="316"/>
      <c r="AN2" s="317"/>
    </row>
    <row r="3" spans="1:40" ht="21.6" thickBot="1" x14ac:dyDescent="0.35">
      <c r="A3" s="13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81"/>
      <c r="AN3" s="382"/>
    </row>
    <row r="4" spans="1:40" ht="21" thickBot="1" x14ac:dyDescent="0.35">
      <c r="A4" s="383" t="s">
        <v>5</v>
      </c>
      <c r="B4" s="384"/>
      <c r="C4" s="384"/>
      <c r="D4" s="384"/>
      <c r="E4" s="385"/>
      <c r="F4" s="386" t="s">
        <v>6</v>
      </c>
      <c r="G4" s="385"/>
      <c r="H4" s="332"/>
      <c r="I4" s="334"/>
      <c r="J4" s="386" t="s">
        <v>7</v>
      </c>
      <c r="K4" s="385"/>
      <c r="L4" s="332"/>
      <c r="M4" s="334"/>
      <c r="N4" s="386" t="s">
        <v>8</v>
      </c>
      <c r="O4" s="385"/>
      <c r="P4" s="332"/>
      <c r="Q4" s="391"/>
      <c r="R4" s="3"/>
      <c r="S4" s="3"/>
      <c r="T4" s="3"/>
      <c r="U4" s="383" t="s">
        <v>9</v>
      </c>
      <c r="V4" s="384"/>
      <c r="W4" s="384"/>
      <c r="X4" s="384"/>
      <c r="Y4" s="385"/>
      <c r="Z4" s="392"/>
      <c r="AA4" s="393"/>
      <c r="AB4" s="393"/>
      <c r="AC4" s="393"/>
      <c r="AD4" s="394"/>
      <c r="AE4" s="3"/>
      <c r="AF4" s="3"/>
      <c r="AG4" s="383" t="s">
        <v>10</v>
      </c>
      <c r="AH4" s="384"/>
      <c r="AI4" s="385"/>
      <c r="AJ4" s="395"/>
      <c r="AK4" s="396"/>
      <c r="AL4" s="396"/>
      <c r="AM4" s="396"/>
      <c r="AN4" s="397"/>
    </row>
    <row r="5" spans="1:40" ht="20.399999999999999" x14ac:dyDescent="0.3">
      <c r="A5" s="13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98"/>
      <c r="AN5" s="399"/>
    </row>
    <row r="6" spans="1:40" ht="21" thickBot="1" x14ac:dyDescent="0.35">
      <c r="A6" s="13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133"/>
    </row>
    <row r="7" spans="1:40" ht="33.6" customHeight="1" x14ac:dyDescent="0.3">
      <c r="A7" s="387" t="s">
        <v>11</v>
      </c>
      <c r="B7" s="388"/>
      <c r="C7" s="388"/>
      <c r="D7" s="388"/>
      <c r="E7" s="388"/>
      <c r="F7" s="388"/>
      <c r="G7" s="388"/>
      <c r="H7" s="389"/>
      <c r="I7" s="279" t="s">
        <v>399</v>
      </c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1"/>
    </row>
    <row r="8" spans="1:40" ht="20.399999999999999" x14ac:dyDescent="0.3">
      <c r="A8" s="390" t="s">
        <v>12</v>
      </c>
      <c r="B8" s="286"/>
      <c r="C8" s="286"/>
      <c r="D8" s="286"/>
      <c r="E8" s="286"/>
      <c r="F8" s="286"/>
      <c r="G8" s="286"/>
      <c r="H8" s="287"/>
      <c r="I8" s="288"/>
      <c r="J8" s="289"/>
      <c r="K8" s="289"/>
      <c r="L8" s="289"/>
      <c r="M8" s="289"/>
      <c r="N8" s="289"/>
      <c r="O8" s="289"/>
      <c r="P8" s="289"/>
      <c r="Q8" s="289"/>
      <c r="R8" s="289"/>
      <c r="S8" s="289"/>
      <c r="T8" s="289"/>
      <c r="U8" s="289"/>
      <c r="V8" s="289"/>
      <c r="W8" s="289"/>
      <c r="X8" s="289"/>
      <c r="Y8" s="289"/>
      <c r="Z8" s="289"/>
      <c r="AA8" s="289"/>
      <c r="AB8" s="289"/>
      <c r="AC8" s="289"/>
      <c r="AD8" s="330"/>
      <c r="AE8" s="285" t="s">
        <v>13</v>
      </c>
      <c r="AF8" s="286"/>
      <c r="AG8" s="286"/>
      <c r="AH8" s="287"/>
      <c r="AI8" s="27"/>
      <c r="AJ8" s="285" t="s">
        <v>14</v>
      </c>
      <c r="AK8" s="287"/>
      <c r="AL8" s="288"/>
      <c r="AM8" s="289"/>
      <c r="AN8" s="290"/>
    </row>
    <row r="9" spans="1:40" ht="21" thickBot="1" x14ac:dyDescent="0.35">
      <c r="A9" s="401" t="s">
        <v>15</v>
      </c>
      <c r="B9" s="295"/>
      <c r="C9" s="295"/>
      <c r="D9" s="295"/>
      <c r="E9" s="295"/>
      <c r="F9" s="295"/>
      <c r="G9" s="295"/>
      <c r="H9" s="296"/>
      <c r="I9" s="297"/>
      <c r="J9" s="298"/>
      <c r="K9" s="298"/>
      <c r="L9" s="298"/>
      <c r="M9" s="298"/>
      <c r="N9" s="298"/>
      <c r="O9" s="298"/>
      <c r="P9" s="298"/>
      <c r="Q9" s="298"/>
      <c r="R9" s="298"/>
      <c r="S9" s="298"/>
      <c r="T9" s="298"/>
      <c r="U9" s="298"/>
      <c r="V9" s="298"/>
      <c r="W9" s="298"/>
      <c r="X9" s="298"/>
      <c r="Y9" s="298"/>
      <c r="Z9" s="298"/>
      <c r="AA9" s="298"/>
      <c r="AB9" s="298"/>
      <c r="AC9" s="298"/>
      <c r="AD9" s="331"/>
      <c r="AE9" s="294" t="s">
        <v>13</v>
      </c>
      <c r="AF9" s="295"/>
      <c r="AG9" s="295"/>
      <c r="AH9" s="296"/>
      <c r="AI9" s="63"/>
      <c r="AJ9" s="294" t="s">
        <v>14</v>
      </c>
      <c r="AK9" s="296"/>
      <c r="AL9" s="297"/>
      <c r="AM9" s="298"/>
      <c r="AN9" s="299"/>
    </row>
    <row r="10" spans="1:40" ht="16.2" thickBot="1" x14ac:dyDescent="0.35">
      <c r="A10" s="134"/>
      <c r="AH10" s="2"/>
      <c r="AI10" s="89"/>
      <c r="AJ10" s="89"/>
      <c r="AK10" s="89"/>
      <c r="AL10" s="89"/>
      <c r="AM10" s="11"/>
      <c r="AN10" s="135"/>
    </row>
    <row r="11" spans="1:40" ht="16.2" thickBot="1" x14ac:dyDescent="0.35">
      <c r="A11" s="383" t="s">
        <v>16</v>
      </c>
      <c r="B11" s="384"/>
      <c r="C11" s="384"/>
      <c r="D11" s="384"/>
      <c r="E11" s="384"/>
      <c r="F11" s="384"/>
      <c r="G11" s="385"/>
      <c r="H11" s="332">
        <v>4</v>
      </c>
      <c r="I11" s="333"/>
      <c r="J11" s="333"/>
      <c r="K11" s="333"/>
      <c r="L11" s="333"/>
      <c r="M11" s="333"/>
      <c r="N11" s="333"/>
      <c r="O11" s="333"/>
      <c r="P11" s="333"/>
      <c r="Q11" s="333"/>
      <c r="R11" s="333"/>
      <c r="S11" s="333"/>
      <c r="T11" s="334"/>
      <c r="U11" s="386" t="s">
        <v>354</v>
      </c>
      <c r="V11" s="384"/>
      <c r="W11" s="384"/>
      <c r="X11" s="384"/>
      <c r="Y11" s="384"/>
      <c r="Z11" s="384"/>
      <c r="AA11" s="384"/>
      <c r="AB11" s="384"/>
      <c r="AC11" s="384"/>
      <c r="AD11" s="385"/>
      <c r="AE11" s="402" t="s">
        <v>355</v>
      </c>
      <c r="AF11" s="403"/>
      <c r="AG11" s="403"/>
      <c r="AH11" s="403"/>
      <c r="AI11" s="404"/>
      <c r="AJ11" s="87" t="s">
        <v>17</v>
      </c>
      <c r="AK11" s="18" t="s">
        <v>2</v>
      </c>
      <c r="AL11" s="5" t="s">
        <v>151</v>
      </c>
      <c r="AM11" s="405"/>
      <c r="AN11" s="406"/>
    </row>
    <row r="12" spans="1:40" ht="13.8" x14ac:dyDescent="0.3">
      <c r="A12" s="66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8"/>
      <c r="S12" s="69"/>
      <c r="T12" s="69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68"/>
      <c r="AF12" s="68"/>
      <c r="AG12" s="68"/>
      <c r="AH12" s="71"/>
      <c r="AI12" s="407" t="s">
        <v>19</v>
      </c>
      <c r="AJ12" s="408" t="s">
        <v>20</v>
      </c>
      <c r="AK12" s="409"/>
      <c r="AL12" s="410"/>
      <c r="AM12" s="411" t="s">
        <v>146</v>
      </c>
      <c r="AN12" s="400" t="s">
        <v>22</v>
      </c>
    </row>
    <row r="13" spans="1:40" ht="14.4" x14ac:dyDescent="0.3">
      <c r="A13" s="72"/>
      <c r="B13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  <c r="T13" s="37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73"/>
      <c r="AI13" s="268"/>
      <c r="AJ13" s="86" t="s">
        <v>23</v>
      </c>
      <c r="AK13" s="86" t="s">
        <v>24</v>
      </c>
      <c r="AL13" s="86" t="s">
        <v>25</v>
      </c>
      <c r="AM13" s="412"/>
      <c r="AN13" s="273"/>
    </row>
    <row r="14" spans="1:40" ht="15.6" x14ac:dyDescent="0.3">
      <c r="A14" s="72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  <c r="T14" s="37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73"/>
      <c r="AI14" s="124"/>
      <c r="AJ14" s="82"/>
      <c r="AK14" s="82"/>
      <c r="AL14" s="82"/>
      <c r="AM14" s="83"/>
      <c r="AN14" s="84"/>
    </row>
    <row r="15" spans="1:40" ht="15" x14ac:dyDescent="0.3">
      <c r="A15" s="72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  <c r="S15" s="37"/>
      <c r="T15" s="37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73"/>
      <c r="AI15" s="81"/>
      <c r="AJ15" s="82"/>
      <c r="AK15" s="82"/>
      <c r="AL15" s="82"/>
      <c r="AM15" s="83"/>
      <c r="AN15" s="84"/>
    </row>
    <row r="16" spans="1:40" ht="15.6" x14ac:dyDescent="0.3">
      <c r="A16" s="72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  <c r="S16" s="37"/>
      <c r="T16" s="37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73"/>
      <c r="AI16" s="50"/>
      <c r="AJ16" s="64"/>
      <c r="AK16" s="64"/>
      <c r="AL16" s="64"/>
      <c r="AM16" s="65"/>
      <c r="AN16" s="84"/>
    </row>
    <row r="17" spans="1:40" ht="15" x14ac:dyDescent="0.3">
      <c r="A17" s="72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6"/>
      <c r="S17" s="37"/>
      <c r="T17" s="37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73"/>
      <c r="AI17" s="51"/>
      <c r="AJ17" s="64"/>
      <c r="AK17" s="64"/>
      <c r="AL17" s="64"/>
      <c r="AM17" s="65"/>
      <c r="AN17" s="84"/>
    </row>
    <row r="18" spans="1:40" ht="15" x14ac:dyDescent="0.3">
      <c r="A18" s="72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  <c r="S18" s="37"/>
      <c r="T18" s="37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73"/>
      <c r="AI18" s="51"/>
      <c r="AJ18" s="64"/>
      <c r="AK18" s="64"/>
      <c r="AL18" s="64"/>
      <c r="AM18" s="65"/>
      <c r="AN18" s="187"/>
    </row>
    <row r="19" spans="1:40" ht="15" x14ac:dyDescent="0.3">
      <c r="A19" s="72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7"/>
      <c r="T19" s="37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73"/>
      <c r="AI19" s="51"/>
      <c r="AJ19" s="64"/>
      <c r="AK19" s="64"/>
      <c r="AL19" s="64"/>
      <c r="AM19" s="65"/>
      <c r="AN19" s="84"/>
    </row>
    <row r="20" spans="1:40" ht="15" x14ac:dyDescent="0.3">
      <c r="A20" s="74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39"/>
      <c r="AF20" s="39"/>
      <c r="AG20" s="41"/>
      <c r="AH20" s="75"/>
      <c r="AI20" s="129"/>
      <c r="AJ20" s="32"/>
      <c r="AK20" s="32"/>
      <c r="AL20" s="32"/>
      <c r="AM20" s="33"/>
      <c r="AN20" s="84"/>
    </row>
    <row r="21" spans="1:40" ht="15" x14ac:dyDescent="0.3">
      <c r="A21" s="74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36"/>
      <c r="AF21" s="42"/>
      <c r="AG21" s="36"/>
      <c r="AH21" s="75"/>
      <c r="AI21" s="81" t="s">
        <v>356</v>
      </c>
      <c r="AJ21" s="82"/>
      <c r="AK21" s="82"/>
      <c r="AL21" s="82">
        <v>51</v>
      </c>
      <c r="AM21" s="83">
        <v>1</v>
      </c>
      <c r="AN21" s="84">
        <f>AL21</f>
        <v>51</v>
      </c>
    </row>
    <row r="22" spans="1:40" ht="15" x14ac:dyDescent="0.3">
      <c r="A22" s="74"/>
      <c r="B22" s="36"/>
      <c r="C22" s="36"/>
      <c r="D22" s="36"/>
      <c r="E22" s="36"/>
      <c r="F22" s="36"/>
      <c r="G22" s="36"/>
      <c r="H22" s="38"/>
      <c r="I22" s="36"/>
      <c r="J22" s="36"/>
      <c r="K22" s="36"/>
      <c r="L22" s="36"/>
      <c r="M22" s="36"/>
      <c r="N22" s="38"/>
      <c r="O22" s="38"/>
      <c r="P22" s="38"/>
      <c r="Q22" s="38"/>
      <c r="R22" s="38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38"/>
      <c r="AF22" s="43"/>
      <c r="AG22" s="38"/>
      <c r="AH22" s="75"/>
      <c r="AI22" s="51"/>
      <c r="AJ22" s="34"/>
      <c r="AK22" s="34"/>
      <c r="AL22" s="34"/>
      <c r="AM22" s="34"/>
      <c r="AN22" s="84"/>
    </row>
    <row r="23" spans="1:40" ht="15" x14ac:dyDescent="0.3">
      <c r="A23" s="74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36"/>
      <c r="AF23" s="42"/>
      <c r="AG23" s="36"/>
      <c r="AH23" s="75"/>
      <c r="AI23" s="51"/>
      <c r="AJ23" s="34"/>
      <c r="AK23" s="34"/>
      <c r="AL23" s="34"/>
      <c r="AM23" s="34"/>
      <c r="AN23" s="84"/>
    </row>
    <row r="24" spans="1:40" ht="17.399999999999999" x14ac:dyDescent="0.3">
      <c r="A24" s="74"/>
      <c r="B24" s="44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36"/>
      <c r="AF24" s="42"/>
      <c r="AG24" s="36"/>
      <c r="AH24" s="75"/>
      <c r="AI24" s="50"/>
      <c r="AJ24" s="28"/>
      <c r="AK24" s="29"/>
      <c r="AL24" s="30"/>
      <c r="AM24" s="31"/>
      <c r="AN24" s="84"/>
    </row>
    <row r="25" spans="1:40" ht="15" x14ac:dyDescent="0.3">
      <c r="A25" s="74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36"/>
      <c r="AF25" s="42"/>
      <c r="AG25" s="36"/>
      <c r="AH25" s="75"/>
      <c r="AI25" s="51"/>
      <c r="AJ25" s="34"/>
      <c r="AK25" s="34"/>
      <c r="AL25" s="34"/>
      <c r="AM25" s="34"/>
      <c r="AN25" s="84"/>
    </row>
    <row r="26" spans="1:40" ht="15" x14ac:dyDescent="0.3">
      <c r="A26" s="74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36"/>
      <c r="AF26" s="42"/>
      <c r="AG26" s="36"/>
      <c r="AH26" s="75"/>
      <c r="AI26" s="51"/>
      <c r="AJ26" s="34"/>
      <c r="AK26" s="34"/>
      <c r="AL26" s="34"/>
      <c r="AM26" s="34"/>
      <c r="AN26" s="84"/>
    </row>
    <row r="27" spans="1:40" ht="15" x14ac:dyDescent="0.3">
      <c r="A27" s="74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36"/>
      <c r="AF27" s="42"/>
      <c r="AG27" s="36"/>
      <c r="AH27" s="75"/>
      <c r="AI27" s="51"/>
      <c r="AJ27" s="34"/>
      <c r="AK27" s="34"/>
      <c r="AL27" s="34"/>
      <c r="AM27" s="34"/>
      <c r="AN27" s="84"/>
    </row>
    <row r="28" spans="1:40" ht="17.399999999999999" x14ac:dyDescent="0.3">
      <c r="A28" s="74"/>
      <c r="B28" s="44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36"/>
      <c r="AF28" s="42"/>
      <c r="AG28" s="36"/>
      <c r="AH28" s="75"/>
      <c r="AI28" s="51"/>
      <c r="AJ28" s="34"/>
      <c r="AK28" s="34"/>
      <c r="AL28" s="34"/>
      <c r="AM28" s="34"/>
      <c r="AN28" s="84"/>
    </row>
    <row r="29" spans="1:40" ht="15.6" x14ac:dyDescent="0.3">
      <c r="A29" s="7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36"/>
      <c r="AF29" s="42"/>
      <c r="AG29" s="36"/>
      <c r="AH29" s="77"/>
      <c r="AI29" s="50"/>
      <c r="AJ29" s="29"/>
      <c r="AK29" s="29"/>
      <c r="AL29" s="30"/>
      <c r="AM29" s="31"/>
      <c r="AN29" s="84"/>
    </row>
    <row r="30" spans="1:40" ht="15" x14ac:dyDescent="0.3">
      <c r="A30" s="7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75"/>
      <c r="AI30" s="51"/>
      <c r="AJ30" s="34"/>
      <c r="AK30" s="34"/>
      <c r="AL30" s="34"/>
      <c r="AM30" s="34"/>
      <c r="AN30" s="84"/>
    </row>
    <row r="31" spans="1:40" ht="15" x14ac:dyDescent="0.3">
      <c r="A31" s="184"/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5"/>
      <c r="T31" s="185"/>
      <c r="U31" s="185"/>
      <c r="V31" s="185"/>
      <c r="W31" s="185"/>
      <c r="X31" s="185"/>
      <c r="Y31" s="185"/>
      <c r="Z31" s="185"/>
      <c r="AA31" s="185"/>
      <c r="AB31" s="185"/>
      <c r="AC31" s="185"/>
      <c r="AD31" s="185"/>
      <c r="AE31" s="185"/>
      <c r="AF31" s="185"/>
      <c r="AG31" s="185"/>
      <c r="AH31" s="186"/>
      <c r="AI31" s="51"/>
      <c r="AJ31" s="34"/>
      <c r="AK31" s="34"/>
      <c r="AL31" s="34"/>
      <c r="AM31" s="34"/>
      <c r="AN31" s="84"/>
    </row>
    <row r="32" spans="1:40" ht="15" x14ac:dyDescent="0.3">
      <c r="A32" s="184"/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5"/>
      <c r="T32" s="185"/>
      <c r="U32" s="185"/>
      <c r="V32" s="185"/>
      <c r="W32" s="185"/>
      <c r="X32" s="185"/>
      <c r="Y32" s="185"/>
      <c r="Z32" s="185"/>
      <c r="AA32" s="185"/>
      <c r="AB32" s="185"/>
      <c r="AC32" s="185"/>
      <c r="AD32" s="185"/>
      <c r="AE32" s="185"/>
      <c r="AF32" s="185"/>
      <c r="AG32" s="185"/>
      <c r="AH32" s="186"/>
      <c r="AI32" s="51"/>
      <c r="AJ32" s="34"/>
      <c r="AK32" s="34"/>
      <c r="AL32" s="34"/>
      <c r="AM32" s="34"/>
      <c r="AN32" s="84"/>
    </row>
    <row r="33" spans="1:40" ht="15" x14ac:dyDescent="0.3">
      <c r="A33" s="184"/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5"/>
      <c r="X33" s="185"/>
      <c r="Y33" s="185"/>
      <c r="Z33" s="185"/>
      <c r="AA33" s="185"/>
      <c r="AB33" s="185"/>
      <c r="AC33" s="185"/>
      <c r="AD33" s="185"/>
      <c r="AE33" s="185"/>
      <c r="AF33" s="185"/>
      <c r="AG33" s="185"/>
      <c r="AH33" s="186"/>
      <c r="AI33" s="51"/>
      <c r="AJ33" s="34"/>
      <c r="AK33" s="34"/>
      <c r="AL33" s="34"/>
      <c r="AM33" s="34"/>
      <c r="AN33" s="84"/>
    </row>
    <row r="34" spans="1:40" ht="15" x14ac:dyDescent="0.3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5"/>
      <c r="AE34" s="185"/>
      <c r="AF34" s="185"/>
      <c r="AG34" s="185"/>
      <c r="AH34" s="186"/>
      <c r="AI34" s="51"/>
      <c r="AJ34" s="34"/>
      <c r="AK34" s="34"/>
      <c r="AL34" s="34"/>
      <c r="AM34" s="34"/>
      <c r="AN34" s="84"/>
    </row>
    <row r="35" spans="1:40" ht="15" x14ac:dyDescent="0.3">
      <c r="A35" s="184"/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185"/>
      <c r="X35" s="185"/>
      <c r="Y35" s="185"/>
      <c r="Z35" s="185"/>
      <c r="AA35" s="185"/>
      <c r="AB35" s="185"/>
      <c r="AC35" s="185"/>
      <c r="AD35" s="185"/>
      <c r="AE35" s="185"/>
      <c r="AF35" s="185"/>
      <c r="AG35" s="185"/>
      <c r="AH35" s="186"/>
      <c r="AI35" s="51"/>
      <c r="AJ35" s="34"/>
      <c r="AK35" s="34"/>
      <c r="AL35" s="34"/>
      <c r="AM35" s="34"/>
      <c r="AN35" s="84"/>
    </row>
    <row r="36" spans="1:40" ht="15" x14ac:dyDescent="0.3">
      <c r="A36" s="184"/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5"/>
      <c r="AE36" s="185"/>
      <c r="AF36" s="185"/>
      <c r="AG36" s="185"/>
      <c r="AH36" s="186"/>
      <c r="AI36" s="51"/>
      <c r="AJ36" s="34"/>
      <c r="AK36" s="34"/>
      <c r="AL36" s="34"/>
      <c r="AM36" s="34"/>
      <c r="AN36" s="84"/>
    </row>
    <row r="37" spans="1:40" ht="15" x14ac:dyDescent="0.3">
      <c r="A37" s="184"/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  <c r="Z37" s="185"/>
      <c r="AA37" s="185"/>
      <c r="AB37" s="185"/>
      <c r="AC37" s="185"/>
      <c r="AD37" s="185"/>
      <c r="AE37" s="185"/>
      <c r="AF37" s="185"/>
      <c r="AG37" s="185"/>
      <c r="AH37" s="186"/>
      <c r="AI37" s="51"/>
      <c r="AJ37" s="34"/>
      <c r="AK37" s="34"/>
      <c r="AL37" s="34"/>
      <c r="AM37" s="34"/>
      <c r="AN37" s="84"/>
    </row>
    <row r="38" spans="1:40" ht="15.6" thickBot="1" x14ac:dyDescent="0.35">
      <c r="A38" s="184"/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  <c r="X38" s="185"/>
      <c r="Y38" s="185"/>
      <c r="Z38" s="185"/>
      <c r="AA38" s="185"/>
      <c r="AB38" s="185"/>
      <c r="AC38" s="185"/>
      <c r="AD38" s="185"/>
      <c r="AE38" s="185"/>
      <c r="AF38" s="185"/>
      <c r="AG38" s="185"/>
      <c r="AH38" s="186"/>
      <c r="AI38" s="51"/>
      <c r="AJ38" s="34"/>
      <c r="AK38" s="34"/>
      <c r="AL38" s="34"/>
      <c r="AM38" s="34"/>
      <c r="AN38" s="84"/>
    </row>
    <row r="39" spans="1:40" ht="16.2" thickBot="1" x14ac:dyDescent="0.35">
      <c r="A39" s="251"/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2"/>
      <c r="AE39" s="252"/>
      <c r="AF39" s="252"/>
      <c r="AG39" s="252"/>
      <c r="AH39" s="253"/>
      <c r="AI39" s="335" t="s">
        <v>27</v>
      </c>
      <c r="AJ39" s="336"/>
      <c r="AK39" s="336"/>
      <c r="AL39" s="336"/>
      <c r="AM39" s="337"/>
      <c r="AN39" s="52"/>
    </row>
    <row r="40" spans="1:40" ht="18" thickBot="1" x14ac:dyDescent="0.35">
      <c r="A40" s="54"/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58"/>
      <c r="S40" s="57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6"/>
      <c r="AI40" s="338" t="s">
        <v>28</v>
      </c>
      <c r="AJ40" s="339"/>
      <c r="AK40" s="339"/>
      <c r="AL40" s="339"/>
      <c r="AM40" s="340"/>
      <c r="AN40" s="53">
        <f>AN15+AN17+AN19+AN21</f>
        <v>51</v>
      </c>
    </row>
    <row r="41" spans="1:40" ht="13.8" thickBot="1" x14ac:dyDescent="0.35">
      <c r="A41" s="13"/>
      <c r="B41" s="257"/>
      <c r="C41" s="257"/>
      <c r="D41" s="257"/>
      <c r="E41" s="257"/>
      <c r="F41" s="257"/>
      <c r="G41" s="257"/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59"/>
      <c r="T41" s="7" t="s">
        <v>30</v>
      </c>
      <c r="U41" s="8"/>
      <c r="AH41" s="24"/>
      <c r="AI41" s="21" t="s">
        <v>136</v>
      </c>
      <c r="AJ41" s="47"/>
      <c r="AK41" s="22"/>
      <c r="AL41" s="22"/>
      <c r="AM41" s="22"/>
      <c r="AN41" s="10"/>
    </row>
    <row r="42" spans="1:40" ht="13.8" thickBot="1" x14ac:dyDescent="0.35">
      <c r="A42" s="23"/>
      <c r="B42" s="2" t="s">
        <v>31</v>
      </c>
      <c r="E42" s="260" t="s">
        <v>163</v>
      </c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T42" s="2" t="s">
        <v>31</v>
      </c>
      <c r="W42" s="261"/>
      <c r="X42" s="261"/>
      <c r="Y42" s="261"/>
      <c r="Z42" s="261"/>
      <c r="AA42" s="261"/>
      <c r="AB42" s="261"/>
      <c r="AC42" s="261"/>
      <c r="AD42" s="261"/>
      <c r="AE42" s="261"/>
      <c r="AF42" s="261"/>
      <c r="AG42" s="261"/>
      <c r="AH42" s="24"/>
      <c r="AI42" s="2" t="s">
        <v>31</v>
      </c>
      <c r="AJ42" s="245"/>
      <c r="AK42" s="245"/>
      <c r="AL42" s="245"/>
      <c r="AM42" s="245"/>
      <c r="AN42" s="10"/>
    </row>
    <row r="43" spans="1:40" ht="13.8" thickBot="1" x14ac:dyDescent="0.35">
      <c r="A43" s="23"/>
      <c r="B43" s="11" t="s">
        <v>32</v>
      </c>
      <c r="F43" s="244" t="s">
        <v>164</v>
      </c>
      <c r="G43" s="244"/>
      <c r="H43" s="244"/>
      <c r="I43" s="244"/>
      <c r="J43" s="244"/>
      <c r="K43" s="244"/>
      <c r="L43" s="244"/>
      <c r="M43" s="244"/>
      <c r="N43" s="244"/>
      <c r="O43" s="244"/>
      <c r="P43" s="244"/>
      <c r="Q43" s="244"/>
      <c r="T43" s="11" t="s">
        <v>32</v>
      </c>
      <c r="X43" s="245"/>
      <c r="Y43" s="245"/>
      <c r="Z43" s="245"/>
      <c r="AA43" s="245"/>
      <c r="AB43" s="245"/>
      <c r="AC43" s="245"/>
      <c r="AD43" s="245"/>
      <c r="AE43" s="245"/>
      <c r="AF43" s="245"/>
      <c r="AG43" s="245"/>
      <c r="AH43" s="24"/>
      <c r="AI43" s="11" t="s">
        <v>32</v>
      </c>
      <c r="AJ43" s="245"/>
      <c r="AK43" s="245"/>
      <c r="AL43" s="245"/>
      <c r="AM43" s="245"/>
      <c r="AN43" s="10"/>
    </row>
    <row r="44" spans="1:40" ht="13.8" thickBot="1" x14ac:dyDescent="0.35">
      <c r="A44" s="25" t="s">
        <v>33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26"/>
      <c r="AI44" s="15"/>
      <c r="AJ44" s="14"/>
      <c r="AK44" s="15"/>
      <c r="AL44" s="15"/>
      <c r="AM44" s="15"/>
      <c r="AN44" s="16"/>
    </row>
    <row r="45" spans="1:40" ht="13.8" thickBot="1" x14ac:dyDescent="0.35"/>
    <row r="46" spans="1:40" x14ac:dyDescent="0.3">
      <c r="A46" s="300"/>
      <c r="B46" s="301"/>
      <c r="C46" s="301"/>
      <c r="D46" s="301"/>
      <c r="E46" s="301"/>
      <c r="F46" s="301"/>
      <c r="G46" s="301"/>
      <c r="H46" s="302"/>
      <c r="I46" s="306" t="s">
        <v>4</v>
      </c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7"/>
      <c r="AE46" s="307"/>
      <c r="AF46" s="307"/>
      <c r="AG46" s="307"/>
      <c r="AH46" s="307"/>
      <c r="AI46" s="307"/>
      <c r="AJ46" s="307"/>
      <c r="AK46" s="308"/>
      <c r="AL46" s="312"/>
      <c r="AM46" s="313"/>
      <c r="AN46" s="314"/>
    </row>
    <row r="47" spans="1:40" ht="87.6" customHeight="1" thickBot="1" x14ac:dyDescent="0.35">
      <c r="A47" s="303"/>
      <c r="B47" s="304"/>
      <c r="C47" s="304"/>
      <c r="D47" s="304"/>
      <c r="E47" s="304"/>
      <c r="F47" s="304"/>
      <c r="G47" s="304"/>
      <c r="H47" s="305"/>
      <c r="I47" s="309"/>
      <c r="J47" s="310"/>
      <c r="K47" s="310"/>
      <c r="L47" s="310"/>
      <c r="M47" s="310"/>
      <c r="N47" s="310"/>
      <c r="O47" s="310"/>
      <c r="P47" s="310"/>
      <c r="Q47" s="310"/>
      <c r="R47" s="310"/>
      <c r="S47" s="310"/>
      <c r="T47" s="310"/>
      <c r="U47" s="310"/>
      <c r="V47" s="310"/>
      <c r="W47" s="310"/>
      <c r="X47" s="310"/>
      <c r="Y47" s="310"/>
      <c r="Z47" s="310"/>
      <c r="AA47" s="310"/>
      <c r="AB47" s="310"/>
      <c r="AC47" s="310"/>
      <c r="AD47" s="310"/>
      <c r="AE47" s="310"/>
      <c r="AF47" s="310"/>
      <c r="AG47" s="310"/>
      <c r="AH47" s="310"/>
      <c r="AI47" s="310"/>
      <c r="AJ47" s="310"/>
      <c r="AK47" s="311"/>
      <c r="AL47" s="315"/>
      <c r="AM47" s="316"/>
      <c r="AN47" s="317"/>
    </row>
    <row r="48" spans="1:40" ht="21.6" thickBot="1" x14ac:dyDescent="0.35">
      <c r="A48" s="13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18"/>
      <c r="AN48" s="319"/>
    </row>
    <row r="49" spans="1:40" ht="21" thickBot="1" x14ac:dyDescent="0.35">
      <c r="A49" s="262" t="s">
        <v>5</v>
      </c>
      <c r="B49" s="263"/>
      <c r="C49" s="263"/>
      <c r="D49" s="263"/>
      <c r="E49" s="263"/>
      <c r="F49" s="263" t="s">
        <v>6</v>
      </c>
      <c r="G49" s="263"/>
      <c r="H49" s="264"/>
      <c r="I49" s="264"/>
      <c r="J49" s="263" t="s">
        <v>7</v>
      </c>
      <c r="K49" s="263"/>
      <c r="L49" s="264"/>
      <c r="M49" s="264"/>
      <c r="N49" s="263" t="s">
        <v>8</v>
      </c>
      <c r="O49" s="263"/>
      <c r="P49" s="264"/>
      <c r="Q49" s="320"/>
      <c r="R49" s="3"/>
      <c r="S49" s="3"/>
      <c r="T49" s="3"/>
      <c r="U49" s="262" t="s">
        <v>9</v>
      </c>
      <c r="V49" s="263"/>
      <c r="W49" s="263"/>
      <c r="X49" s="263"/>
      <c r="Y49" s="263"/>
      <c r="Z49" s="321"/>
      <c r="AA49" s="321"/>
      <c r="AB49" s="321"/>
      <c r="AC49" s="321"/>
      <c r="AD49" s="322"/>
      <c r="AE49" s="3"/>
      <c r="AF49" s="3"/>
      <c r="AG49" s="262" t="s">
        <v>10</v>
      </c>
      <c r="AH49" s="263"/>
      <c r="AI49" s="263"/>
      <c r="AJ49" s="323"/>
      <c r="AK49" s="323"/>
      <c r="AL49" s="323"/>
      <c r="AM49" s="323"/>
      <c r="AN49" s="324"/>
    </row>
    <row r="50" spans="1:40" ht="20.399999999999999" x14ac:dyDescent="0.3">
      <c r="A50" s="13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275"/>
      <c r="AN50" s="276"/>
    </row>
    <row r="51" spans="1:40" ht="21" thickBot="1" x14ac:dyDescent="0.35">
      <c r="A51" s="13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88"/>
      <c r="AN51" s="133"/>
    </row>
    <row r="52" spans="1:40" ht="39.6" customHeight="1" x14ac:dyDescent="0.3">
      <c r="A52" s="277" t="s">
        <v>11</v>
      </c>
      <c r="B52" s="278"/>
      <c r="C52" s="278"/>
      <c r="D52" s="278"/>
      <c r="E52" s="278"/>
      <c r="F52" s="278"/>
      <c r="G52" s="278"/>
      <c r="H52" s="278"/>
      <c r="I52" s="279" t="s">
        <v>399</v>
      </c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0"/>
      <c r="AE52" s="280"/>
      <c r="AF52" s="280"/>
      <c r="AG52" s="280"/>
      <c r="AH52" s="280"/>
      <c r="AI52" s="280"/>
      <c r="AJ52" s="280"/>
      <c r="AK52" s="280"/>
      <c r="AL52" s="280"/>
      <c r="AM52" s="280"/>
      <c r="AN52" s="281"/>
    </row>
    <row r="53" spans="1:40" ht="20.399999999999999" x14ac:dyDescent="0.3">
      <c r="A53" s="282" t="s">
        <v>12</v>
      </c>
      <c r="B53" s="283"/>
      <c r="C53" s="283"/>
      <c r="D53" s="283"/>
      <c r="E53" s="283"/>
      <c r="F53" s="283"/>
      <c r="G53" s="283"/>
      <c r="H53" s="283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4"/>
      <c r="AE53" s="285" t="s">
        <v>13</v>
      </c>
      <c r="AF53" s="286"/>
      <c r="AG53" s="286"/>
      <c r="AH53" s="287"/>
      <c r="AI53" s="27"/>
      <c r="AJ53" s="285" t="s">
        <v>14</v>
      </c>
      <c r="AK53" s="287"/>
      <c r="AL53" s="288"/>
      <c r="AM53" s="289"/>
      <c r="AN53" s="290"/>
    </row>
    <row r="54" spans="1:40" ht="21" thickBot="1" x14ac:dyDescent="0.35">
      <c r="A54" s="291" t="s">
        <v>15</v>
      </c>
      <c r="B54" s="292"/>
      <c r="C54" s="292"/>
      <c r="D54" s="292"/>
      <c r="E54" s="292"/>
      <c r="F54" s="292"/>
      <c r="G54" s="292"/>
      <c r="H54" s="292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293"/>
      <c r="AE54" s="294" t="s">
        <v>13</v>
      </c>
      <c r="AF54" s="295"/>
      <c r="AG54" s="295"/>
      <c r="AH54" s="296"/>
      <c r="AI54" s="63"/>
      <c r="AJ54" s="294" t="s">
        <v>14</v>
      </c>
      <c r="AK54" s="296"/>
      <c r="AL54" s="297"/>
      <c r="AM54" s="298"/>
      <c r="AN54" s="299"/>
    </row>
    <row r="55" spans="1:40" ht="16.2" thickBot="1" x14ac:dyDescent="0.35">
      <c r="A55" s="134"/>
      <c r="AH55" s="2"/>
      <c r="AI55" s="89"/>
      <c r="AJ55" s="89"/>
      <c r="AK55" s="89"/>
      <c r="AL55" s="89"/>
      <c r="AM55" s="11"/>
      <c r="AN55" s="135"/>
    </row>
    <row r="56" spans="1:40" ht="16.2" thickBot="1" x14ac:dyDescent="0.35">
      <c r="A56" s="262" t="s">
        <v>16</v>
      </c>
      <c r="B56" s="263"/>
      <c r="C56" s="263"/>
      <c r="D56" s="263"/>
      <c r="E56" s="263"/>
      <c r="F56" s="263"/>
      <c r="G56" s="263"/>
      <c r="H56" s="264">
        <v>4</v>
      </c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3" t="s">
        <v>361</v>
      </c>
      <c r="V56" s="263"/>
      <c r="W56" s="263"/>
      <c r="X56" s="263"/>
      <c r="Y56" s="263"/>
      <c r="Z56" s="263"/>
      <c r="AA56" s="263"/>
      <c r="AB56" s="263"/>
      <c r="AC56" s="263"/>
      <c r="AD56" s="263"/>
      <c r="AE56" s="265" t="s">
        <v>362</v>
      </c>
      <c r="AF56" s="265"/>
      <c r="AG56" s="265"/>
      <c r="AH56" s="265"/>
      <c r="AI56" s="265"/>
      <c r="AJ56" s="87" t="s">
        <v>17</v>
      </c>
      <c r="AK56" s="18" t="s">
        <v>2</v>
      </c>
      <c r="AL56" s="5" t="s">
        <v>151</v>
      </c>
      <c r="AM56" s="266"/>
      <c r="AN56" s="267"/>
    </row>
    <row r="57" spans="1:40" ht="13.8" x14ac:dyDescent="0.3">
      <c r="A57" s="66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8"/>
      <c r="S57" s="69"/>
      <c r="T57" s="69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68"/>
      <c r="AF57" s="68"/>
      <c r="AG57" s="68"/>
      <c r="AH57" s="71"/>
      <c r="AI57" s="268" t="s">
        <v>19</v>
      </c>
      <c r="AJ57" s="270" t="s">
        <v>20</v>
      </c>
      <c r="AK57" s="271"/>
      <c r="AL57" s="271"/>
      <c r="AM57" s="412" t="s">
        <v>146</v>
      </c>
      <c r="AN57" s="273" t="s">
        <v>22</v>
      </c>
    </row>
    <row r="58" spans="1:40" ht="14.4" x14ac:dyDescent="0.3">
      <c r="A58" s="72"/>
      <c r="B58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6"/>
      <c r="S58" s="37"/>
      <c r="T58" s="37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73"/>
      <c r="AI58" s="269"/>
      <c r="AJ58" s="86" t="s">
        <v>23</v>
      </c>
      <c r="AK58" s="86" t="s">
        <v>24</v>
      </c>
      <c r="AL58" s="86" t="s">
        <v>25</v>
      </c>
      <c r="AM58" s="413"/>
      <c r="AN58" s="274"/>
    </row>
    <row r="59" spans="1:40" ht="15.6" x14ac:dyDescent="0.3">
      <c r="A59" s="72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6"/>
      <c r="S59" s="37"/>
      <c r="T59" s="37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73"/>
      <c r="AI59" s="124"/>
      <c r="AJ59" s="82"/>
      <c r="AK59" s="82"/>
      <c r="AL59" s="82"/>
      <c r="AM59" s="83"/>
      <c r="AN59" s="84"/>
    </row>
    <row r="60" spans="1:40" ht="15" x14ac:dyDescent="0.3">
      <c r="A60" s="72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6"/>
      <c r="S60" s="37"/>
      <c r="T60" s="37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73"/>
      <c r="AI60" s="81" t="s">
        <v>348</v>
      </c>
      <c r="AJ60" s="82"/>
      <c r="AK60" s="82"/>
      <c r="AL60" s="82">
        <v>7.1</v>
      </c>
      <c r="AM60" s="83">
        <v>2</v>
      </c>
      <c r="AN60" s="84">
        <f>AL60*AM60</f>
        <v>14.2</v>
      </c>
    </row>
    <row r="61" spans="1:40" ht="15.6" x14ac:dyDescent="0.3">
      <c r="A61" s="72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6"/>
      <c r="S61" s="37"/>
      <c r="T61" s="37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73"/>
      <c r="AI61" s="50"/>
      <c r="AJ61" s="64"/>
      <c r="AK61" s="64"/>
      <c r="AL61" s="64"/>
      <c r="AM61" s="65"/>
      <c r="AN61" s="84"/>
    </row>
    <row r="62" spans="1:40" ht="15" x14ac:dyDescent="0.3">
      <c r="A62" s="72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6"/>
      <c r="S62" s="37"/>
      <c r="T62" s="37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73"/>
      <c r="AI62" s="51"/>
      <c r="AJ62" s="64"/>
      <c r="AK62" s="64"/>
      <c r="AL62" s="64"/>
      <c r="AM62" s="65"/>
      <c r="AN62" s="84"/>
    </row>
    <row r="63" spans="1:40" ht="15" x14ac:dyDescent="0.3">
      <c r="A63" s="72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6"/>
      <c r="S63" s="37"/>
      <c r="T63" s="37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73"/>
      <c r="AI63" s="51"/>
      <c r="AJ63" s="64"/>
      <c r="AK63" s="64"/>
      <c r="AL63" s="64"/>
      <c r="AM63" s="65"/>
      <c r="AN63" s="187"/>
    </row>
    <row r="64" spans="1:40" ht="15" x14ac:dyDescent="0.3">
      <c r="A64" s="72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6"/>
      <c r="S64" s="37"/>
      <c r="T64" s="37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73"/>
      <c r="AI64" s="51"/>
      <c r="AJ64" s="64"/>
      <c r="AK64" s="64"/>
      <c r="AL64" s="64"/>
      <c r="AM64" s="65"/>
      <c r="AN64" s="84"/>
    </row>
    <row r="65" spans="1:40" ht="15" x14ac:dyDescent="0.3">
      <c r="A65" s="74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9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39"/>
      <c r="AF65" s="39"/>
      <c r="AG65" s="41"/>
      <c r="AH65" s="75"/>
      <c r="AI65" s="129"/>
      <c r="AJ65" s="32"/>
      <c r="AK65" s="32"/>
      <c r="AL65" s="32"/>
      <c r="AM65" s="33"/>
      <c r="AN65" s="84"/>
    </row>
    <row r="66" spans="1:40" ht="15.6" x14ac:dyDescent="0.3">
      <c r="A66" s="74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36"/>
      <c r="AF66" s="42"/>
      <c r="AG66" s="36"/>
      <c r="AH66" s="75"/>
      <c r="AI66" s="50"/>
      <c r="AJ66" s="28"/>
      <c r="AK66" s="29"/>
      <c r="AL66" s="30"/>
      <c r="AM66" s="31"/>
      <c r="AN66" s="84"/>
    </row>
    <row r="67" spans="1:40" ht="15" x14ac:dyDescent="0.3">
      <c r="A67" s="74"/>
      <c r="B67" s="36"/>
      <c r="C67" s="36"/>
      <c r="D67" s="36"/>
      <c r="E67" s="36"/>
      <c r="F67" s="36"/>
      <c r="G67" s="36"/>
      <c r="H67" s="38"/>
      <c r="I67" s="36"/>
      <c r="J67" s="36"/>
      <c r="K67" s="36"/>
      <c r="L67" s="36"/>
      <c r="M67" s="36"/>
      <c r="N67" s="38"/>
      <c r="O67" s="38"/>
      <c r="P67" s="38"/>
      <c r="Q67" s="38"/>
      <c r="R67" s="38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38"/>
      <c r="AF67" s="43"/>
      <c r="AG67" s="38"/>
      <c r="AH67" s="75"/>
      <c r="AI67" s="51"/>
      <c r="AJ67" s="34"/>
      <c r="AK67" s="34"/>
      <c r="AL67" s="34"/>
      <c r="AM67" s="34"/>
      <c r="AN67" s="84"/>
    </row>
    <row r="68" spans="1:40" ht="15" x14ac:dyDescent="0.3">
      <c r="A68" s="74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36"/>
      <c r="AF68" s="42"/>
      <c r="AG68" s="36"/>
      <c r="AH68" s="75"/>
      <c r="AI68" s="51"/>
      <c r="AJ68" s="34"/>
      <c r="AK68" s="34"/>
      <c r="AL68" s="34"/>
      <c r="AM68" s="34"/>
      <c r="AN68" s="84"/>
    </row>
    <row r="69" spans="1:40" ht="17.399999999999999" x14ac:dyDescent="0.3">
      <c r="A69" s="74"/>
      <c r="B69" s="44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36"/>
      <c r="AF69" s="42"/>
      <c r="AG69" s="36"/>
      <c r="AH69" s="75"/>
      <c r="AI69" s="50"/>
      <c r="AJ69" s="28"/>
      <c r="AK69" s="29"/>
      <c r="AL69" s="30"/>
      <c r="AM69" s="31"/>
      <c r="AN69" s="84"/>
    </row>
    <row r="70" spans="1:40" ht="15" x14ac:dyDescent="0.3">
      <c r="A70" s="74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36"/>
      <c r="AF70" s="42"/>
      <c r="AG70" s="36"/>
      <c r="AH70" s="75"/>
      <c r="AI70" s="51"/>
      <c r="AJ70" s="34"/>
      <c r="AK70" s="34"/>
      <c r="AL70" s="34"/>
      <c r="AM70" s="34"/>
      <c r="AN70" s="84"/>
    </row>
    <row r="71" spans="1:40" ht="15" x14ac:dyDescent="0.3">
      <c r="A71" s="74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36"/>
      <c r="AF71" s="42"/>
      <c r="AG71" s="36"/>
      <c r="AH71" s="75"/>
      <c r="AI71" s="51"/>
      <c r="AJ71" s="34"/>
      <c r="AK71" s="34"/>
      <c r="AL71" s="34"/>
      <c r="AM71" s="34"/>
      <c r="AN71" s="84"/>
    </row>
    <row r="72" spans="1:40" ht="15" x14ac:dyDescent="0.3">
      <c r="A72" s="74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36"/>
      <c r="AF72" s="42"/>
      <c r="AG72" s="36"/>
      <c r="AH72" s="75"/>
      <c r="AI72" s="51"/>
      <c r="AJ72" s="34"/>
      <c r="AK72" s="34"/>
      <c r="AL72" s="34"/>
      <c r="AM72" s="34"/>
      <c r="AN72" s="84"/>
    </row>
    <row r="73" spans="1:40" ht="17.399999999999999" x14ac:dyDescent="0.3">
      <c r="A73" s="74"/>
      <c r="B73" s="44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36"/>
      <c r="AF73" s="42"/>
      <c r="AG73" s="36"/>
      <c r="AH73" s="75"/>
      <c r="AI73" s="51"/>
      <c r="AJ73" s="34"/>
      <c r="AK73" s="34"/>
      <c r="AL73" s="34"/>
      <c r="AM73" s="34"/>
      <c r="AN73" s="84"/>
    </row>
    <row r="74" spans="1:40" ht="15.6" x14ac:dyDescent="0.3">
      <c r="A74" s="7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36"/>
      <c r="AF74" s="42"/>
      <c r="AG74" s="36"/>
      <c r="AH74" s="77"/>
      <c r="AI74" s="50"/>
      <c r="AJ74" s="29"/>
      <c r="AK74" s="29"/>
      <c r="AL74" s="30"/>
      <c r="AM74" s="31"/>
      <c r="AN74" s="84"/>
    </row>
    <row r="75" spans="1:40" ht="15" x14ac:dyDescent="0.3">
      <c r="A75" s="74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75"/>
      <c r="AI75" s="51"/>
      <c r="AJ75" s="34"/>
      <c r="AK75" s="34"/>
      <c r="AL75" s="34"/>
      <c r="AM75" s="34"/>
      <c r="AN75" s="84"/>
    </row>
    <row r="76" spans="1:40" ht="15" x14ac:dyDescent="0.3">
      <c r="A76" s="184"/>
      <c r="B76" s="185"/>
      <c r="C76" s="185"/>
      <c r="D76" s="185"/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  <c r="Q76" s="185"/>
      <c r="R76" s="185"/>
      <c r="S76" s="185"/>
      <c r="T76" s="185"/>
      <c r="U76" s="185"/>
      <c r="V76" s="185"/>
      <c r="W76" s="185"/>
      <c r="X76" s="185"/>
      <c r="Y76" s="185"/>
      <c r="Z76" s="185"/>
      <c r="AA76" s="185"/>
      <c r="AB76" s="185"/>
      <c r="AC76" s="185"/>
      <c r="AD76" s="185"/>
      <c r="AE76" s="185"/>
      <c r="AF76" s="185"/>
      <c r="AG76" s="185"/>
      <c r="AH76" s="186"/>
      <c r="AI76" s="51"/>
      <c r="AJ76" s="34"/>
      <c r="AK76" s="34"/>
      <c r="AL76" s="34"/>
      <c r="AM76" s="34"/>
      <c r="AN76" s="84"/>
    </row>
    <row r="77" spans="1:40" ht="15" x14ac:dyDescent="0.3">
      <c r="A77" s="184"/>
      <c r="B77" s="185"/>
      <c r="C77" s="185"/>
      <c r="D77" s="185"/>
      <c r="E77" s="185"/>
      <c r="F77" s="185"/>
      <c r="G77" s="185"/>
      <c r="H77" s="185"/>
      <c r="I77" s="185"/>
      <c r="J77" s="185"/>
      <c r="K77" s="185"/>
      <c r="L77" s="185"/>
      <c r="M77" s="185"/>
      <c r="N77" s="185"/>
      <c r="O77" s="185"/>
      <c r="P77" s="185"/>
      <c r="Q77" s="185"/>
      <c r="R77" s="185"/>
      <c r="S77" s="185"/>
      <c r="T77" s="185"/>
      <c r="U77" s="185"/>
      <c r="V77" s="185"/>
      <c r="W77" s="185"/>
      <c r="X77" s="185"/>
      <c r="Y77" s="185"/>
      <c r="Z77" s="185"/>
      <c r="AA77" s="185"/>
      <c r="AB77" s="185"/>
      <c r="AC77" s="185"/>
      <c r="AD77" s="185"/>
      <c r="AE77" s="185"/>
      <c r="AF77" s="185"/>
      <c r="AG77" s="185"/>
      <c r="AH77" s="186"/>
      <c r="AI77" s="51"/>
      <c r="AJ77" s="34"/>
      <c r="AK77" s="34"/>
      <c r="AL77" s="34"/>
      <c r="AM77" s="34"/>
      <c r="AN77" s="84"/>
    </row>
    <row r="78" spans="1:40" ht="15" x14ac:dyDescent="0.3">
      <c r="A78" s="184"/>
      <c r="B78" s="185"/>
      <c r="C78" s="185"/>
      <c r="D78" s="185"/>
      <c r="E78" s="185"/>
      <c r="F78" s="185"/>
      <c r="G78" s="185"/>
      <c r="H78" s="185"/>
      <c r="I78" s="185"/>
      <c r="J78" s="185"/>
      <c r="K78" s="185"/>
      <c r="L78" s="185"/>
      <c r="M78" s="185"/>
      <c r="N78" s="185"/>
      <c r="O78" s="185"/>
      <c r="P78" s="185"/>
      <c r="Q78" s="185"/>
      <c r="R78" s="185"/>
      <c r="S78" s="185"/>
      <c r="T78" s="185"/>
      <c r="U78" s="185"/>
      <c r="V78" s="185"/>
      <c r="W78" s="185"/>
      <c r="X78" s="185"/>
      <c r="Y78" s="185"/>
      <c r="Z78" s="185"/>
      <c r="AA78" s="185"/>
      <c r="AB78" s="185"/>
      <c r="AC78" s="185"/>
      <c r="AD78" s="185"/>
      <c r="AE78" s="185"/>
      <c r="AF78" s="185"/>
      <c r="AG78" s="185"/>
      <c r="AH78" s="186"/>
      <c r="AI78" s="51"/>
      <c r="AJ78" s="34"/>
      <c r="AK78" s="34"/>
      <c r="AL78" s="34"/>
      <c r="AM78" s="34"/>
      <c r="AN78" s="84"/>
    </row>
    <row r="79" spans="1:40" ht="15" x14ac:dyDescent="0.3">
      <c r="A79" s="184"/>
      <c r="B79" s="185"/>
      <c r="C79" s="185"/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185"/>
      <c r="P79" s="185"/>
      <c r="Q79" s="185"/>
      <c r="R79" s="185"/>
      <c r="S79" s="185"/>
      <c r="T79" s="185"/>
      <c r="U79" s="185"/>
      <c r="V79" s="185"/>
      <c r="W79" s="185"/>
      <c r="X79" s="185"/>
      <c r="Y79" s="185"/>
      <c r="Z79" s="185"/>
      <c r="AA79" s="185"/>
      <c r="AB79" s="185"/>
      <c r="AC79" s="185"/>
      <c r="AD79" s="185"/>
      <c r="AE79" s="185"/>
      <c r="AF79" s="185"/>
      <c r="AG79" s="185"/>
      <c r="AH79" s="186"/>
      <c r="AI79" s="51"/>
      <c r="AJ79" s="34"/>
      <c r="AK79" s="34"/>
      <c r="AL79" s="34"/>
      <c r="AM79" s="34"/>
      <c r="AN79" s="84"/>
    </row>
    <row r="80" spans="1:40" ht="15" x14ac:dyDescent="0.3">
      <c r="A80" s="184"/>
      <c r="B80" s="185"/>
      <c r="C80" s="185"/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  <c r="V80" s="185"/>
      <c r="W80" s="185"/>
      <c r="X80" s="185"/>
      <c r="Y80" s="185"/>
      <c r="Z80" s="185"/>
      <c r="AA80" s="185"/>
      <c r="AB80" s="185"/>
      <c r="AC80" s="185"/>
      <c r="AD80" s="185"/>
      <c r="AE80" s="185"/>
      <c r="AF80" s="185"/>
      <c r="AG80" s="185"/>
      <c r="AH80" s="186"/>
      <c r="AI80" s="51"/>
      <c r="AJ80" s="34"/>
      <c r="AK80" s="34"/>
      <c r="AL80" s="34"/>
      <c r="AM80" s="34"/>
      <c r="AN80" s="84"/>
    </row>
    <row r="81" spans="1:40" ht="15" x14ac:dyDescent="0.3">
      <c r="A81" s="184"/>
      <c r="B81" s="185"/>
      <c r="C81" s="185"/>
      <c r="D81" s="185"/>
      <c r="E81" s="185"/>
      <c r="F81" s="185"/>
      <c r="G81" s="185"/>
      <c r="H81" s="185"/>
      <c r="I81" s="185"/>
      <c r="J81" s="185"/>
      <c r="K81" s="185"/>
      <c r="L81" s="185"/>
      <c r="M81" s="185"/>
      <c r="N81" s="185"/>
      <c r="O81" s="185"/>
      <c r="P81" s="185"/>
      <c r="Q81" s="185"/>
      <c r="R81" s="185"/>
      <c r="S81" s="185"/>
      <c r="T81" s="185"/>
      <c r="U81" s="185"/>
      <c r="V81" s="185"/>
      <c r="W81" s="185"/>
      <c r="X81" s="185"/>
      <c r="Y81" s="185"/>
      <c r="Z81" s="185"/>
      <c r="AA81" s="185"/>
      <c r="AB81" s="185"/>
      <c r="AC81" s="185"/>
      <c r="AD81" s="185"/>
      <c r="AE81" s="185"/>
      <c r="AF81" s="185"/>
      <c r="AG81" s="185"/>
      <c r="AH81" s="186"/>
      <c r="AI81" s="51"/>
      <c r="AJ81" s="34"/>
      <c r="AK81" s="34"/>
      <c r="AL81" s="34"/>
      <c r="AM81" s="34"/>
      <c r="AN81" s="84"/>
    </row>
    <row r="82" spans="1:40" ht="15" x14ac:dyDescent="0.3">
      <c r="A82" s="184"/>
      <c r="B82" s="185"/>
      <c r="C82" s="185"/>
      <c r="D82" s="185"/>
      <c r="E82" s="185"/>
      <c r="F82" s="185"/>
      <c r="G82" s="185"/>
      <c r="H82" s="185"/>
      <c r="I82" s="185"/>
      <c r="J82" s="185"/>
      <c r="K82" s="185"/>
      <c r="L82" s="185"/>
      <c r="M82" s="185"/>
      <c r="N82" s="185"/>
      <c r="O82" s="185"/>
      <c r="P82" s="185"/>
      <c r="Q82" s="185"/>
      <c r="R82" s="185"/>
      <c r="S82" s="185"/>
      <c r="T82" s="185"/>
      <c r="U82" s="185"/>
      <c r="V82" s="185"/>
      <c r="W82" s="185"/>
      <c r="X82" s="185"/>
      <c r="Y82" s="185"/>
      <c r="Z82" s="185"/>
      <c r="AA82" s="185"/>
      <c r="AB82" s="185"/>
      <c r="AC82" s="185"/>
      <c r="AD82" s="185"/>
      <c r="AE82" s="185"/>
      <c r="AF82" s="185"/>
      <c r="AG82" s="185"/>
      <c r="AH82" s="186"/>
      <c r="AI82" s="51"/>
      <c r="AJ82" s="34"/>
      <c r="AK82" s="34"/>
      <c r="AL82" s="34"/>
      <c r="AM82" s="34"/>
      <c r="AN82" s="84"/>
    </row>
    <row r="83" spans="1:40" ht="15.6" thickBot="1" x14ac:dyDescent="0.35">
      <c r="A83" s="184"/>
      <c r="B83" s="185"/>
      <c r="C83" s="185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5"/>
      <c r="O83" s="185"/>
      <c r="P83" s="185"/>
      <c r="Q83" s="185"/>
      <c r="R83" s="185"/>
      <c r="S83" s="185"/>
      <c r="T83" s="185"/>
      <c r="U83" s="185"/>
      <c r="V83" s="185"/>
      <c r="W83" s="185"/>
      <c r="X83" s="185"/>
      <c r="Y83" s="185"/>
      <c r="Z83" s="185"/>
      <c r="AA83" s="185"/>
      <c r="AB83" s="185"/>
      <c r="AC83" s="185"/>
      <c r="AD83" s="185"/>
      <c r="AE83" s="185"/>
      <c r="AF83" s="185"/>
      <c r="AG83" s="185"/>
      <c r="AH83" s="186"/>
      <c r="AI83" s="51"/>
      <c r="AJ83" s="34"/>
      <c r="AK83" s="34"/>
      <c r="AL83" s="34"/>
      <c r="AM83" s="34"/>
      <c r="AN83" s="84"/>
    </row>
    <row r="84" spans="1:40" ht="15.6" thickBot="1" x14ac:dyDescent="0.35">
      <c r="A84" s="251"/>
      <c r="B84" s="252"/>
      <c r="C84" s="252"/>
      <c r="D84" s="252"/>
      <c r="E84" s="252"/>
      <c r="F84" s="252"/>
      <c r="G84" s="252"/>
      <c r="H84" s="252"/>
      <c r="I84" s="252"/>
      <c r="J84" s="252"/>
      <c r="K84" s="252"/>
      <c r="L84" s="252"/>
      <c r="M84" s="252"/>
      <c r="N84" s="252"/>
      <c r="O84" s="252"/>
      <c r="P84" s="252"/>
      <c r="Q84" s="252"/>
      <c r="R84" s="252"/>
      <c r="S84" s="252"/>
      <c r="T84" s="252"/>
      <c r="U84" s="252"/>
      <c r="V84" s="252"/>
      <c r="W84" s="252"/>
      <c r="X84" s="252"/>
      <c r="Y84" s="252"/>
      <c r="Z84" s="252"/>
      <c r="AA84" s="252"/>
      <c r="AB84" s="252"/>
      <c r="AC84" s="252"/>
      <c r="AD84" s="252"/>
      <c r="AE84" s="252"/>
      <c r="AF84" s="252"/>
      <c r="AG84" s="252"/>
      <c r="AH84" s="253"/>
      <c r="AI84" s="254" t="s">
        <v>27</v>
      </c>
      <c r="AJ84" s="255"/>
      <c r="AK84" s="255"/>
      <c r="AL84" s="255"/>
      <c r="AM84" s="255"/>
      <c r="AN84" s="52"/>
    </row>
    <row r="85" spans="1:40" ht="18" thickBot="1" x14ac:dyDescent="0.35">
      <c r="A85" s="54"/>
      <c r="B85" s="256"/>
      <c r="C85" s="256"/>
      <c r="D85" s="256"/>
      <c r="E85" s="256"/>
      <c r="F85" s="256"/>
      <c r="G85" s="256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58"/>
      <c r="S85" s="57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6"/>
      <c r="AI85" s="258" t="s">
        <v>28</v>
      </c>
      <c r="AJ85" s="259"/>
      <c r="AK85" s="259"/>
      <c r="AL85" s="259"/>
      <c r="AM85" s="259"/>
      <c r="AN85" s="53">
        <f>AN60+AN62+AN64</f>
        <v>14.2</v>
      </c>
    </row>
    <row r="86" spans="1:40" ht="13.8" thickBot="1" x14ac:dyDescent="0.35">
      <c r="A86" s="13"/>
      <c r="B86" s="257"/>
      <c r="C86" s="257"/>
      <c r="D86" s="257"/>
      <c r="E86" s="257"/>
      <c r="F86" s="257"/>
      <c r="G86" s="257"/>
      <c r="H86" s="257"/>
      <c r="I86" s="257"/>
      <c r="J86" s="257"/>
      <c r="K86" s="257"/>
      <c r="L86" s="257"/>
      <c r="M86" s="257"/>
      <c r="N86" s="257"/>
      <c r="O86" s="257"/>
      <c r="P86" s="257"/>
      <c r="Q86" s="257"/>
      <c r="R86" s="59"/>
      <c r="T86" s="7" t="s">
        <v>30</v>
      </c>
      <c r="U86" s="8"/>
      <c r="AH86" s="24"/>
      <c r="AI86" s="21" t="s">
        <v>136</v>
      </c>
      <c r="AJ86" s="47"/>
      <c r="AK86" s="22"/>
      <c r="AL86" s="22"/>
      <c r="AM86" s="22"/>
      <c r="AN86" s="10"/>
    </row>
    <row r="87" spans="1:40" ht="13.8" thickBot="1" x14ac:dyDescent="0.35">
      <c r="A87" s="23"/>
      <c r="B87" s="2" t="s">
        <v>31</v>
      </c>
      <c r="E87" s="260" t="s">
        <v>163</v>
      </c>
      <c r="F87" s="260"/>
      <c r="G87" s="260"/>
      <c r="H87" s="260"/>
      <c r="I87" s="260"/>
      <c r="J87" s="260"/>
      <c r="K87" s="260"/>
      <c r="L87" s="260"/>
      <c r="M87" s="260"/>
      <c r="N87" s="260"/>
      <c r="O87" s="260"/>
      <c r="P87" s="260"/>
      <c r="Q87" s="260"/>
      <c r="T87" s="2" t="s">
        <v>31</v>
      </c>
      <c r="W87" s="261"/>
      <c r="X87" s="261"/>
      <c r="Y87" s="261"/>
      <c r="Z87" s="261"/>
      <c r="AA87" s="261"/>
      <c r="AB87" s="261"/>
      <c r="AC87" s="261"/>
      <c r="AD87" s="261"/>
      <c r="AE87" s="261"/>
      <c r="AF87" s="261"/>
      <c r="AG87" s="261"/>
      <c r="AH87" s="24"/>
      <c r="AI87" s="2" t="s">
        <v>31</v>
      </c>
      <c r="AJ87" s="245"/>
      <c r="AK87" s="245"/>
      <c r="AL87" s="245"/>
      <c r="AM87" s="245"/>
      <c r="AN87" s="10"/>
    </row>
    <row r="88" spans="1:40" ht="13.8" thickBot="1" x14ac:dyDescent="0.35">
      <c r="A88" s="23"/>
      <c r="B88" s="11" t="s">
        <v>32</v>
      </c>
      <c r="F88" s="244" t="s">
        <v>164</v>
      </c>
      <c r="G88" s="244"/>
      <c r="H88" s="244"/>
      <c r="I88" s="244"/>
      <c r="J88" s="244"/>
      <c r="K88" s="244"/>
      <c r="L88" s="244"/>
      <c r="M88" s="244"/>
      <c r="N88" s="244"/>
      <c r="O88" s="244"/>
      <c r="P88" s="244"/>
      <c r="Q88" s="244"/>
      <c r="T88" s="11" t="s">
        <v>32</v>
      </c>
      <c r="X88" s="245"/>
      <c r="Y88" s="245"/>
      <c r="Z88" s="245"/>
      <c r="AA88" s="245"/>
      <c r="AB88" s="245"/>
      <c r="AC88" s="245"/>
      <c r="AD88" s="245"/>
      <c r="AE88" s="245"/>
      <c r="AF88" s="245"/>
      <c r="AG88" s="245"/>
      <c r="AH88" s="24"/>
      <c r="AI88" s="11" t="s">
        <v>32</v>
      </c>
      <c r="AJ88" s="245"/>
      <c r="AK88" s="245"/>
      <c r="AL88" s="245"/>
      <c r="AM88" s="245"/>
      <c r="AN88" s="10"/>
    </row>
    <row r="89" spans="1:40" ht="13.8" thickBot="1" x14ac:dyDescent="0.35">
      <c r="A89" s="25" t="s">
        <v>33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26"/>
      <c r="AI89" s="15"/>
      <c r="AJ89" s="14"/>
      <c r="AK89" s="15"/>
      <c r="AL89" s="15"/>
      <c r="AM89" s="15"/>
      <c r="AN89" s="16"/>
    </row>
    <row r="90" spans="1:40" ht="13.8" thickBot="1" x14ac:dyDescent="0.35"/>
    <row r="91" spans="1:40" x14ac:dyDescent="0.3">
      <c r="A91" s="300"/>
      <c r="B91" s="301"/>
      <c r="C91" s="301"/>
      <c r="D91" s="301"/>
      <c r="E91" s="301"/>
      <c r="F91" s="301"/>
      <c r="G91" s="301"/>
      <c r="H91" s="302"/>
      <c r="I91" s="306" t="s">
        <v>4</v>
      </c>
      <c r="J91" s="307"/>
      <c r="K91" s="307"/>
      <c r="L91" s="307"/>
      <c r="M91" s="307"/>
      <c r="N91" s="307"/>
      <c r="O91" s="307"/>
      <c r="P91" s="307"/>
      <c r="Q91" s="307"/>
      <c r="R91" s="307"/>
      <c r="S91" s="307"/>
      <c r="T91" s="307"/>
      <c r="U91" s="307"/>
      <c r="V91" s="307"/>
      <c r="W91" s="307"/>
      <c r="X91" s="307"/>
      <c r="Y91" s="307"/>
      <c r="Z91" s="307"/>
      <c r="AA91" s="307"/>
      <c r="AB91" s="307"/>
      <c r="AC91" s="307"/>
      <c r="AD91" s="307"/>
      <c r="AE91" s="307"/>
      <c r="AF91" s="307"/>
      <c r="AG91" s="307"/>
      <c r="AH91" s="307"/>
      <c r="AI91" s="307"/>
      <c r="AJ91" s="307"/>
      <c r="AK91" s="308"/>
      <c r="AL91" s="312"/>
      <c r="AM91" s="313"/>
      <c r="AN91" s="314"/>
    </row>
    <row r="92" spans="1:40" ht="92.4" customHeight="1" thickBot="1" x14ac:dyDescent="0.35">
      <c r="A92" s="303"/>
      <c r="B92" s="304"/>
      <c r="C92" s="304"/>
      <c r="D92" s="304"/>
      <c r="E92" s="304"/>
      <c r="F92" s="304"/>
      <c r="G92" s="304"/>
      <c r="H92" s="305"/>
      <c r="I92" s="309"/>
      <c r="J92" s="310"/>
      <c r="K92" s="310"/>
      <c r="L92" s="310"/>
      <c r="M92" s="310"/>
      <c r="N92" s="310"/>
      <c r="O92" s="310"/>
      <c r="P92" s="310"/>
      <c r="Q92" s="310"/>
      <c r="R92" s="310"/>
      <c r="S92" s="310"/>
      <c r="T92" s="310"/>
      <c r="U92" s="310"/>
      <c r="V92" s="310"/>
      <c r="W92" s="310"/>
      <c r="X92" s="310"/>
      <c r="Y92" s="310"/>
      <c r="Z92" s="310"/>
      <c r="AA92" s="310"/>
      <c r="AB92" s="310"/>
      <c r="AC92" s="310"/>
      <c r="AD92" s="310"/>
      <c r="AE92" s="310"/>
      <c r="AF92" s="310"/>
      <c r="AG92" s="310"/>
      <c r="AH92" s="310"/>
      <c r="AI92" s="310"/>
      <c r="AJ92" s="310"/>
      <c r="AK92" s="311"/>
      <c r="AL92" s="315"/>
      <c r="AM92" s="316"/>
      <c r="AN92" s="317"/>
    </row>
    <row r="93" spans="1:40" ht="21.6" thickBot="1" x14ac:dyDescent="0.35">
      <c r="A93" s="13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18"/>
      <c r="AN93" s="319"/>
    </row>
    <row r="94" spans="1:40" ht="21" thickBot="1" x14ac:dyDescent="0.35">
      <c r="A94" s="262" t="s">
        <v>5</v>
      </c>
      <c r="B94" s="263"/>
      <c r="C94" s="263"/>
      <c r="D94" s="263"/>
      <c r="E94" s="263"/>
      <c r="F94" s="263" t="s">
        <v>6</v>
      </c>
      <c r="G94" s="263"/>
      <c r="H94" s="264"/>
      <c r="I94" s="264"/>
      <c r="J94" s="263" t="s">
        <v>7</v>
      </c>
      <c r="K94" s="263"/>
      <c r="L94" s="264"/>
      <c r="M94" s="264"/>
      <c r="N94" s="263" t="s">
        <v>8</v>
      </c>
      <c r="O94" s="263"/>
      <c r="P94" s="264"/>
      <c r="Q94" s="320"/>
      <c r="R94" s="3"/>
      <c r="S94" s="3"/>
      <c r="T94" s="3"/>
      <c r="U94" s="262" t="s">
        <v>9</v>
      </c>
      <c r="V94" s="263"/>
      <c r="W94" s="263"/>
      <c r="X94" s="263"/>
      <c r="Y94" s="263"/>
      <c r="Z94" s="321"/>
      <c r="AA94" s="321"/>
      <c r="AB94" s="321"/>
      <c r="AC94" s="321"/>
      <c r="AD94" s="322"/>
      <c r="AE94" s="3"/>
      <c r="AF94" s="3"/>
      <c r="AG94" s="262" t="s">
        <v>10</v>
      </c>
      <c r="AH94" s="263"/>
      <c r="AI94" s="263"/>
      <c r="AJ94" s="323"/>
      <c r="AK94" s="323"/>
      <c r="AL94" s="323"/>
      <c r="AM94" s="323"/>
      <c r="AN94" s="324"/>
    </row>
    <row r="95" spans="1:40" ht="20.399999999999999" x14ac:dyDescent="0.3">
      <c r="A95" s="132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275"/>
      <c r="AN95" s="276"/>
    </row>
    <row r="96" spans="1:40" ht="21" thickBot="1" x14ac:dyDescent="0.35">
      <c r="A96" s="132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88"/>
      <c r="AN96" s="133"/>
    </row>
    <row r="97" spans="1:40" ht="39" customHeight="1" x14ac:dyDescent="0.3">
      <c r="A97" s="277" t="s">
        <v>11</v>
      </c>
      <c r="B97" s="278"/>
      <c r="C97" s="278"/>
      <c r="D97" s="278"/>
      <c r="E97" s="278"/>
      <c r="F97" s="278"/>
      <c r="G97" s="278"/>
      <c r="H97" s="278"/>
      <c r="I97" s="279" t="s">
        <v>399</v>
      </c>
      <c r="J97" s="280"/>
      <c r="K97" s="280"/>
      <c r="L97" s="280"/>
      <c r="M97" s="280"/>
      <c r="N97" s="280"/>
      <c r="O97" s="280"/>
      <c r="P97" s="280"/>
      <c r="Q97" s="280"/>
      <c r="R97" s="280"/>
      <c r="S97" s="280"/>
      <c r="T97" s="280"/>
      <c r="U97" s="280"/>
      <c r="V97" s="280"/>
      <c r="W97" s="280"/>
      <c r="X97" s="280"/>
      <c r="Y97" s="280"/>
      <c r="Z97" s="280"/>
      <c r="AA97" s="280"/>
      <c r="AB97" s="280"/>
      <c r="AC97" s="280"/>
      <c r="AD97" s="280"/>
      <c r="AE97" s="280"/>
      <c r="AF97" s="280"/>
      <c r="AG97" s="280"/>
      <c r="AH97" s="280"/>
      <c r="AI97" s="280"/>
      <c r="AJ97" s="280"/>
      <c r="AK97" s="280"/>
      <c r="AL97" s="280"/>
      <c r="AM97" s="280"/>
      <c r="AN97" s="281"/>
    </row>
    <row r="98" spans="1:40" ht="20.399999999999999" x14ac:dyDescent="0.3">
      <c r="A98" s="282" t="s">
        <v>12</v>
      </c>
      <c r="B98" s="283"/>
      <c r="C98" s="283"/>
      <c r="D98" s="283"/>
      <c r="E98" s="283"/>
      <c r="F98" s="283"/>
      <c r="G98" s="283"/>
      <c r="H98" s="283"/>
      <c r="I98" s="284"/>
      <c r="J98" s="284"/>
      <c r="K98" s="284"/>
      <c r="L98" s="284"/>
      <c r="M98" s="284"/>
      <c r="N98" s="284"/>
      <c r="O98" s="284"/>
      <c r="P98" s="284"/>
      <c r="Q98" s="284"/>
      <c r="R98" s="284"/>
      <c r="S98" s="284"/>
      <c r="T98" s="284"/>
      <c r="U98" s="284"/>
      <c r="V98" s="284"/>
      <c r="W98" s="284"/>
      <c r="X98" s="284"/>
      <c r="Y98" s="284"/>
      <c r="Z98" s="284"/>
      <c r="AA98" s="284"/>
      <c r="AB98" s="284"/>
      <c r="AC98" s="284"/>
      <c r="AD98" s="284"/>
      <c r="AE98" s="285" t="s">
        <v>13</v>
      </c>
      <c r="AF98" s="286"/>
      <c r="AG98" s="286"/>
      <c r="AH98" s="287"/>
      <c r="AI98" s="27"/>
      <c r="AJ98" s="285" t="s">
        <v>14</v>
      </c>
      <c r="AK98" s="287"/>
      <c r="AL98" s="288"/>
      <c r="AM98" s="289"/>
      <c r="AN98" s="290"/>
    </row>
    <row r="99" spans="1:40" ht="21" thickBot="1" x14ac:dyDescent="0.35">
      <c r="A99" s="291" t="s">
        <v>15</v>
      </c>
      <c r="B99" s="292"/>
      <c r="C99" s="292"/>
      <c r="D99" s="292"/>
      <c r="E99" s="292"/>
      <c r="F99" s="292"/>
      <c r="G99" s="292"/>
      <c r="H99" s="292"/>
      <c r="I99" s="293"/>
      <c r="J99" s="293"/>
      <c r="K99" s="293"/>
      <c r="L99" s="293"/>
      <c r="M99" s="293"/>
      <c r="N99" s="293"/>
      <c r="O99" s="293"/>
      <c r="P99" s="293"/>
      <c r="Q99" s="293"/>
      <c r="R99" s="293"/>
      <c r="S99" s="293"/>
      <c r="T99" s="293"/>
      <c r="U99" s="293"/>
      <c r="V99" s="293"/>
      <c r="W99" s="293"/>
      <c r="X99" s="293"/>
      <c r="Y99" s="293"/>
      <c r="Z99" s="293"/>
      <c r="AA99" s="293"/>
      <c r="AB99" s="293"/>
      <c r="AC99" s="293"/>
      <c r="AD99" s="293"/>
      <c r="AE99" s="294" t="s">
        <v>13</v>
      </c>
      <c r="AF99" s="295"/>
      <c r="AG99" s="295"/>
      <c r="AH99" s="296"/>
      <c r="AI99" s="63"/>
      <c r="AJ99" s="294" t="s">
        <v>14</v>
      </c>
      <c r="AK99" s="296"/>
      <c r="AL99" s="297"/>
      <c r="AM99" s="298"/>
      <c r="AN99" s="299"/>
    </row>
    <row r="100" spans="1:40" ht="16.2" thickBot="1" x14ac:dyDescent="0.35">
      <c r="A100" s="134"/>
      <c r="AH100" s="2"/>
      <c r="AI100" s="89"/>
      <c r="AJ100" s="89"/>
      <c r="AK100" s="89"/>
      <c r="AL100" s="89"/>
      <c r="AM100" s="11"/>
      <c r="AN100" s="135"/>
    </row>
    <row r="101" spans="1:40" ht="16.2" thickBot="1" x14ac:dyDescent="0.35">
      <c r="A101" s="262" t="s">
        <v>16</v>
      </c>
      <c r="B101" s="263"/>
      <c r="C101" s="263"/>
      <c r="D101" s="263"/>
      <c r="E101" s="263"/>
      <c r="F101" s="263"/>
      <c r="G101" s="263"/>
      <c r="H101" s="264">
        <v>4</v>
      </c>
      <c r="I101" s="264"/>
      <c r="J101" s="264"/>
      <c r="K101" s="264"/>
      <c r="L101" s="264"/>
      <c r="M101" s="264"/>
      <c r="N101" s="264"/>
      <c r="O101" s="264"/>
      <c r="P101" s="264"/>
      <c r="Q101" s="264"/>
      <c r="R101" s="264"/>
      <c r="S101" s="264"/>
      <c r="T101" s="264"/>
      <c r="U101" s="263" t="s">
        <v>364</v>
      </c>
      <c r="V101" s="263"/>
      <c r="W101" s="263"/>
      <c r="X101" s="263"/>
      <c r="Y101" s="263"/>
      <c r="Z101" s="263"/>
      <c r="AA101" s="263"/>
      <c r="AB101" s="263"/>
      <c r="AC101" s="263"/>
      <c r="AD101" s="263"/>
      <c r="AE101" s="265" t="s">
        <v>363</v>
      </c>
      <c r="AF101" s="265"/>
      <c r="AG101" s="265"/>
      <c r="AH101" s="265"/>
      <c r="AI101" s="265"/>
      <c r="AJ101" s="87" t="s">
        <v>17</v>
      </c>
      <c r="AK101" s="18" t="s">
        <v>0</v>
      </c>
      <c r="AL101" s="5" t="s">
        <v>151</v>
      </c>
      <c r="AM101" s="266"/>
      <c r="AN101" s="267"/>
    </row>
    <row r="102" spans="1:40" ht="13.8" x14ac:dyDescent="0.3">
      <c r="A102" s="66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8"/>
      <c r="S102" s="69"/>
      <c r="T102" s="69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68"/>
      <c r="AF102" s="68"/>
      <c r="AG102" s="68"/>
      <c r="AH102" s="71"/>
      <c r="AI102" s="268" t="s">
        <v>19</v>
      </c>
      <c r="AJ102" s="270" t="s">
        <v>20</v>
      </c>
      <c r="AK102" s="271"/>
      <c r="AL102" s="271"/>
      <c r="AM102" s="412" t="s">
        <v>146</v>
      </c>
      <c r="AN102" s="273" t="s">
        <v>22</v>
      </c>
    </row>
    <row r="103" spans="1:40" ht="14.4" x14ac:dyDescent="0.3">
      <c r="A103" s="72"/>
      <c r="B103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S103" s="37"/>
      <c r="T103" s="37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73"/>
      <c r="AI103" s="269"/>
      <c r="AJ103" s="86" t="s">
        <v>23</v>
      </c>
      <c r="AK103" s="86" t="s">
        <v>24</v>
      </c>
      <c r="AL103" s="86" t="s">
        <v>25</v>
      </c>
      <c r="AM103" s="413"/>
      <c r="AN103" s="274"/>
    </row>
    <row r="104" spans="1:40" ht="15.6" x14ac:dyDescent="0.3">
      <c r="A104" s="72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6"/>
      <c r="S104" s="37"/>
      <c r="T104" s="37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73"/>
      <c r="AI104" s="124"/>
      <c r="AJ104" s="82"/>
      <c r="AK104" s="82"/>
      <c r="AL104" s="82"/>
      <c r="AM104" s="83"/>
      <c r="AN104" s="84"/>
    </row>
    <row r="105" spans="1:40" ht="15" x14ac:dyDescent="0.3">
      <c r="A105" s="72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6"/>
      <c r="S105" s="37"/>
      <c r="T105" s="37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73"/>
      <c r="AI105" s="81" t="s">
        <v>348</v>
      </c>
      <c r="AJ105" s="82">
        <v>7.1</v>
      </c>
      <c r="AK105" s="82"/>
      <c r="AL105" s="82">
        <v>2.54</v>
      </c>
      <c r="AM105" s="83">
        <v>2</v>
      </c>
      <c r="AN105" s="84" t="s">
        <v>400</v>
      </c>
    </row>
    <row r="106" spans="1:40" ht="15.6" x14ac:dyDescent="0.3">
      <c r="A106" s="72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6"/>
      <c r="S106" s="37"/>
      <c r="T106" s="37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73"/>
      <c r="AI106" s="50"/>
      <c r="AJ106" s="64"/>
      <c r="AK106" s="64"/>
      <c r="AL106" s="64"/>
      <c r="AM106" s="65"/>
      <c r="AN106" s="84"/>
    </row>
    <row r="107" spans="1:40" ht="15" x14ac:dyDescent="0.3">
      <c r="A107" s="72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6"/>
      <c r="S107" s="37"/>
      <c r="T107" s="37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73"/>
      <c r="AI107" s="51"/>
      <c r="AJ107" s="64"/>
      <c r="AK107" s="64"/>
      <c r="AL107" s="64"/>
      <c r="AM107" s="65"/>
      <c r="AN107" s="84"/>
    </row>
    <row r="108" spans="1:40" ht="15" x14ac:dyDescent="0.3">
      <c r="A108" s="72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6"/>
      <c r="S108" s="37"/>
      <c r="T108" s="37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73"/>
      <c r="AI108" s="51"/>
      <c r="AJ108" s="64"/>
      <c r="AK108" s="64"/>
      <c r="AL108" s="64"/>
      <c r="AM108" s="65"/>
      <c r="AN108" s="187"/>
    </row>
    <row r="109" spans="1:40" ht="15" x14ac:dyDescent="0.3">
      <c r="A109" s="72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6"/>
      <c r="S109" s="37"/>
      <c r="T109" s="37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73"/>
      <c r="AI109" s="194"/>
      <c r="AJ109" s="192"/>
      <c r="AK109" s="192"/>
      <c r="AL109" s="192"/>
      <c r="AM109" s="192"/>
      <c r="AN109" s="195"/>
    </row>
    <row r="110" spans="1:40" ht="15" x14ac:dyDescent="0.3">
      <c r="A110" s="74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9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39"/>
      <c r="AF110" s="39"/>
      <c r="AG110" s="41"/>
      <c r="AH110" s="75"/>
      <c r="AI110" s="194"/>
      <c r="AJ110" s="192"/>
      <c r="AK110" s="192"/>
      <c r="AL110" s="192"/>
      <c r="AM110" s="192"/>
      <c r="AN110" s="195"/>
    </row>
    <row r="111" spans="1:40" ht="15" x14ac:dyDescent="0.3">
      <c r="A111" s="74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36"/>
      <c r="AF111" s="42"/>
      <c r="AG111" s="36"/>
      <c r="AH111" s="75"/>
      <c r="AI111" s="194"/>
      <c r="AJ111" s="196"/>
      <c r="AK111" s="192"/>
      <c r="AL111" s="192"/>
      <c r="AM111" s="192"/>
      <c r="AN111" s="195"/>
    </row>
    <row r="112" spans="1:40" ht="15" x14ac:dyDescent="0.3">
      <c r="A112" s="74"/>
      <c r="B112" s="36"/>
      <c r="C112" s="36"/>
      <c r="D112" s="36"/>
      <c r="E112" s="36"/>
      <c r="F112" s="36"/>
      <c r="G112" s="36"/>
      <c r="H112" s="38"/>
      <c r="I112" s="36"/>
      <c r="J112" s="36"/>
      <c r="K112" s="36"/>
      <c r="L112" s="36"/>
      <c r="M112" s="36"/>
      <c r="N112" s="38"/>
      <c r="O112" s="38"/>
      <c r="P112" s="38"/>
      <c r="Q112" s="38"/>
      <c r="R112" s="38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38"/>
      <c r="AF112" s="43"/>
      <c r="AG112" s="38"/>
      <c r="AH112" s="75"/>
      <c r="AI112" s="194"/>
      <c r="AJ112" s="196"/>
      <c r="AK112" s="192"/>
      <c r="AL112" s="192"/>
      <c r="AM112" s="192"/>
      <c r="AN112" s="195"/>
    </row>
    <row r="113" spans="1:40" ht="15" x14ac:dyDescent="0.3">
      <c r="A113" s="74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36"/>
      <c r="AF113" s="42"/>
      <c r="AG113" s="36"/>
      <c r="AH113" s="75"/>
      <c r="AI113" s="194"/>
      <c r="AJ113" s="196"/>
      <c r="AK113" s="192"/>
      <c r="AL113" s="192"/>
      <c r="AM113" s="192"/>
      <c r="AN113" s="195"/>
    </row>
    <row r="114" spans="1:40" ht="17.399999999999999" x14ac:dyDescent="0.3">
      <c r="A114" s="74"/>
      <c r="B114" s="44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36"/>
      <c r="AF114" s="42"/>
      <c r="AG114" s="36"/>
      <c r="AH114" s="75"/>
      <c r="AI114" s="50"/>
      <c r="AJ114" s="28"/>
      <c r="AK114" s="29"/>
      <c r="AL114" s="30"/>
      <c r="AM114" s="31"/>
      <c r="AN114" s="84"/>
    </row>
    <row r="115" spans="1:40" ht="15" x14ac:dyDescent="0.3">
      <c r="A115" s="74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36"/>
      <c r="AF115" s="42"/>
      <c r="AG115" s="36"/>
      <c r="AH115" s="75"/>
      <c r="AI115" s="51"/>
      <c r="AJ115" s="34"/>
      <c r="AK115" s="34"/>
      <c r="AL115" s="34"/>
      <c r="AM115" s="34"/>
      <c r="AN115" s="84"/>
    </row>
    <row r="116" spans="1:40" ht="15" x14ac:dyDescent="0.3">
      <c r="A116" s="74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36"/>
      <c r="AF116" s="42"/>
      <c r="AG116" s="36"/>
      <c r="AH116" s="75"/>
      <c r="AI116" s="51"/>
      <c r="AJ116" s="34"/>
      <c r="AK116" s="34"/>
      <c r="AL116" s="34"/>
      <c r="AM116" s="34"/>
      <c r="AN116" s="84"/>
    </row>
    <row r="117" spans="1:40" ht="15" x14ac:dyDescent="0.3">
      <c r="A117" s="74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36"/>
      <c r="AF117" s="42"/>
      <c r="AG117" s="36"/>
      <c r="AH117" s="75"/>
      <c r="AI117" s="51"/>
      <c r="AJ117" s="34"/>
      <c r="AK117" s="34"/>
      <c r="AL117" s="34"/>
      <c r="AM117" s="34"/>
      <c r="AN117" s="84"/>
    </row>
    <row r="118" spans="1:40" ht="17.399999999999999" x14ac:dyDescent="0.3">
      <c r="A118" s="74"/>
      <c r="B118" s="44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36"/>
      <c r="AF118" s="42"/>
      <c r="AG118" s="36"/>
      <c r="AH118" s="75"/>
      <c r="AI118" s="51"/>
      <c r="AJ118" s="34"/>
      <c r="AK118" s="34"/>
      <c r="AL118" s="34"/>
      <c r="AM118" s="34"/>
      <c r="AN118" s="84"/>
    </row>
    <row r="119" spans="1:40" ht="15.6" x14ac:dyDescent="0.3">
      <c r="A119" s="7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36"/>
      <c r="AF119" s="42"/>
      <c r="AG119" s="36"/>
      <c r="AH119" s="77"/>
      <c r="AI119" s="50"/>
      <c r="AJ119" s="29"/>
      <c r="AK119" s="29"/>
      <c r="AL119" s="30"/>
      <c r="AM119" s="31"/>
      <c r="AN119" s="84"/>
    </row>
    <row r="120" spans="1:40" ht="15" x14ac:dyDescent="0.3">
      <c r="A120" s="74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75"/>
      <c r="AI120" s="51"/>
      <c r="AJ120" s="34"/>
      <c r="AK120" s="34"/>
      <c r="AL120" s="34"/>
      <c r="AM120" s="34"/>
      <c r="AN120" s="84"/>
    </row>
    <row r="121" spans="1:40" ht="15" x14ac:dyDescent="0.3">
      <c r="A121" s="184"/>
      <c r="B121" s="185"/>
      <c r="C121" s="185"/>
      <c r="D121" s="185"/>
      <c r="E121" s="185"/>
      <c r="F121" s="185"/>
      <c r="G121" s="185"/>
      <c r="H121" s="185"/>
      <c r="I121" s="185"/>
      <c r="J121" s="185"/>
      <c r="K121" s="185"/>
      <c r="L121" s="185"/>
      <c r="M121" s="185"/>
      <c r="N121" s="185"/>
      <c r="O121" s="185"/>
      <c r="P121" s="185"/>
      <c r="Q121" s="185"/>
      <c r="R121" s="185"/>
      <c r="S121" s="185"/>
      <c r="T121" s="185"/>
      <c r="U121" s="185"/>
      <c r="V121" s="185"/>
      <c r="W121" s="185"/>
      <c r="X121" s="185"/>
      <c r="Y121" s="185"/>
      <c r="Z121" s="185"/>
      <c r="AA121" s="185"/>
      <c r="AB121" s="185"/>
      <c r="AC121" s="185"/>
      <c r="AD121" s="185"/>
      <c r="AE121" s="185"/>
      <c r="AF121" s="185"/>
      <c r="AG121" s="185"/>
      <c r="AH121" s="186"/>
      <c r="AI121" s="51"/>
      <c r="AJ121" s="34"/>
      <c r="AK121" s="34"/>
      <c r="AL121" s="34"/>
      <c r="AM121" s="34"/>
      <c r="AN121" s="84"/>
    </row>
    <row r="122" spans="1:40" ht="15" x14ac:dyDescent="0.3">
      <c r="A122" s="184"/>
      <c r="B122" s="185"/>
      <c r="C122" s="185"/>
      <c r="D122" s="185"/>
      <c r="E122" s="185"/>
      <c r="F122" s="185"/>
      <c r="G122" s="185"/>
      <c r="H122" s="185"/>
      <c r="I122" s="185"/>
      <c r="J122" s="185"/>
      <c r="K122" s="185"/>
      <c r="L122" s="185"/>
      <c r="M122" s="185"/>
      <c r="N122" s="185"/>
      <c r="O122" s="185"/>
      <c r="P122" s="185"/>
      <c r="Q122" s="185"/>
      <c r="R122" s="185"/>
      <c r="S122" s="185"/>
      <c r="T122" s="185"/>
      <c r="U122" s="185"/>
      <c r="V122" s="185"/>
      <c r="W122" s="185"/>
      <c r="X122" s="185"/>
      <c r="Y122" s="185"/>
      <c r="Z122" s="185"/>
      <c r="AA122" s="185"/>
      <c r="AB122" s="185"/>
      <c r="AC122" s="185"/>
      <c r="AD122" s="185"/>
      <c r="AE122" s="185"/>
      <c r="AF122" s="185"/>
      <c r="AG122" s="185"/>
      <c r="AH122" s="186"/>
      <c r="AI122" s="51"/>
      <c r="AJ122" s="34"/>
      <c r="AK122" s="34"/>
      <c r="AL122" s="34"/>
      <c r="AM122" s="34"/>
      <c r="AN122" s="84"/>
    </row>
    <row r="123" spans="1:40" ht="15" x14ac:dyDescent="0.3">
      <c r="A123" s="184"/>
      <c r="B123" s="185"/>
      <c r="C123" s="185"/>
      <c r="D123" s="185"/>
      <c r="E123" s="185"/>
      <c r="F123" s="185"/>
      <c r="G123" s="185"/>
      <c r="H123" s="185"/>
      <c r="I123" s="185"/>
      <c r="J123" s="185"/>
      <c r="K123" s="185"/>
      <c r="L123" s="185"/>
      <c r="M123" s="185"/>
      <c r="N123" s="185"/>
      <c r="O123" s="185"/>
      <c r="P123" s="185"/>
      <c r="Q123" s="185"/>
      <c r="R123" s="185"/>
      <c r="S123" s="185"/>
      <c r="T123" s="185"/>
      <c r="U123" s="185"/>
      <c r="V123" s="185"/>
      <c r="W123" s="185"/>
      <c r="X123" s="185"/>
      <c r="Y123" s="185"/>
      <c r="Z123" s="185"/>
      <c r="AA123" s="185"/>
      <c r="AB123" s="185"/>
      <c r="AC123" s="185"/>
      <c r="AD123" s="185"/>
      <c r="AE123" s="185"/>
      <c r="AF123" s="185"/>
      <c r="AG123" s="185"/>
      <c r="AH123" s="186"/>
      <c r="AI123" s="51"/>
      <c r="AJ123" s="34"/>
      <c r="AK123" s="34"/>
      <c r="AL123" s="34"/>
      <c r="AM123" s="34"/>
      <c r="AN123" s="84"/>
    </row>
    <row r="124" spans="1:40" ht="15" x14ac:dyDescent="0.3">
      <c r="A124" s="184"/>
      <c r="B124" s="185"/>
      <c r="C124" s="185"/>
      <c r="D124" s="185"/>
      <c r="E124" s="185"/>
      <c r="F124" s="185"/>
      <c r="G124" s="185"/>
      <c r="H124" s="185"/>
      <c r="I124" s="185"/>
      <c r="J124" s="185"/>
      <c r="K124" s="185"/>
      <c r="L124" s="185"/>
      <c r="M124" s="185"/>
      <c r="N124" s="185"/>
      <c r="O124" s="185"/>
      <c r="P124" s="185"/>
      <c r="Q124" s="185"/>
      <c r="R124" s="185"/>
      <c r="S124" s="185"/>
      <c r="T124" s="185"/>
      <c r="U124" s="185"/>
      <c r="V124" s="185"/>
      <c r="W124" s="185"/>
      <c r="X124" s="185"/>
      <c r="Y124" s="185"/>
      <c r="Z124" s="185"/>
      <c r="AA124" s="185"/>
      <c r="AB124" s="185"/>
      <c r="AC124" s="185"/>
      <c r="AD124" s="185"/>
      <c r="AE124" s="185"/>
      <c r="AF124" s="185"/>
      <c r="AG124" s="185"/>
      <c r="AH124" s="186"/>
      <c r="AI124" s="51"/>
      <c r="AJ124" s="34"/>
      <c r="AK124" s="34"/>
      <c r="AL124" s="34"/>
      <c r="AM124" s="34"/>
      <c r="AN124" s="84"/>
    </row>
    <row r="125" spans="1:40" ht="15" x14ac:dyDescent="0.3">
      <c r="A125" s="184"/>
      <c r="B125" s="185"/>
      <c r="C125" s="185"/>
      <c r="D125" s="185"/>
      <c r="E125" s="185"/>
      <c r="F125" s="185"/>
      <c r="G125" s="185"/>
      <c r="H125" s="185"/>
      <c r="I125" s="185"/>
      <c r="J125" s="185"/>
      <c r="K125" s="185"/>
      <c r="L125" s="185"/>
      <c r="M125" s="185"/>
      <c r="N125" s="185"/>
      <c r="O125" s="185"/>
      <c r="P125" s="185"/>
      <c r="Q125" s="185"/>
      <c r="R125" s="185"/>
      <c r="S125" s="185"/>
      <c r="T125" s="185"/>
      <c r="U125" s="185"/>
      <c r="V125" s="185"/>
      <c r="W125" s="185"/>
      <c r="X125" s="185"/>
      <c r="Y125" s="185"/>
      <c r="Z125" s="185"/>
      <c r="AA125" s="185"/>
      <c r="AB125" s="185"/>
      <c r="AC125" s="185"/>
      <c r="AD125" s="185"/>
      <c r="AE125" s="185"/>
      <c r="AF125" s="185"/>
      <c r="AG125" s="185"/>
      <c r="AH125" s="186"/>
      <c r="AI125" s="51"/>
      <c r="AJ125" s="34"/>
      <c r="AK125" s="34"/>
      <c r="AL125" s="34"/>
      <c r="AM125" s="34"/>
      <c r="AN125" s="84"/>
    </row>
    <row r="126" spans="1:40" ht="15" x14ac:dyDescent="0.3">
      <c r="A126" s="184"/>
      <c r="B126" s="185"/>
      <c r="C126" s="185"/>
      <c r="D126" s="185"/>
      <c r="E126" s="185"/>
      <c r="F126" s="185"/>
      <c r="G126" s="185"/>
      <c r="H126" s="185"/>
      <c r="I126" s="185"/>
      <c r="J126" s="185"/>
      <c r="K126" s="185"/>
      <c r="L126" s="185"/>
      <c r="M126" s="185"/>
      <c r="N126" s="185"/>
      <c r="O126" s="185"/>
      <c r="P126" s="185"/>
      <c r="Q126" s="185"/>
      <c r="R126" s="185"/>
      <c r="S126" s="185"/>
      <c r="T126" s="185"/>
      <c r="U126" s="185"/>
      <c r="V126" s="185"/>
      <c r="W126" s="185"/>
      <c r="X126" s="185"/>
      <c r="Y126" s="185"/>
      <c r="Z126" s="185"/>
      <c r="AA126" s="185"/>
      <c r="AB126" s="185"/>
      <c r="AC126" s="185"/>
      <c r="AD126" s="185"/>
      <c r="AE126" s="185"/>
      <c r="AF126" s="185"/>
      <c r="AG126" s="185"/>
      <c r="AH126" s="186"/>
      <c r="AI126" s="51"/>
      <c r="AJ126" s="34"/>
      <c r="AK126" s="34"/>
      <c r="AL126" s="34"/>
      <c r="AM126" s="34"/>
      <c r="AN126" s="84"/>
    </row>
    <row r="127" spans="1:40" ht="15" x14ac:dyDescent="0.3">
      <c r="A127" s="184"/>
      <c r="B127" s="185"/>
      <c r="C127" s="185"/>
      <c r="D127" s="185"/>
      <c r="E127" s="185"/>
      <c r="F127" s="185"/>
      <c r="G127" s="185"/>
      <c r="H127" s="185"/>
      <c r="I127" s="185"/>
      <c r="J127" s="185"/>
      <c r="K127" s="185"/>
      <c r="L127" s="185"/>
      <c r="M127" s="185"/>
      <c r="N127" s="185"/>
      <c r="O127" s="185"/>
      <c r="P127" s="185"/>
      <c r="Q127" s="185"/>
      <c r="R127" s="185"/>
      <c r="S127" s="185"/>
      <c r="T127" s="185"/>
      <c r="U127" s="185"/>
      <c r="V127" s="185"/>
      <c r="W127" s="185"/>
      <c r="X127" s="185"/>
      <c r="Y127" s="185"/>
      <c r="Z127" s="185"/>
      <c r="AA127" s="185"/>
      <c r="AB127" s="185"/>
      <c r="AC127" s="185"/>
      <c r="AD127" s="185"/>
      <c r="AE127" s="185"/>
      <c r="AF127" s="185"/>
      <c r="AG127" s="185"/>
      <c r="AH127" s="186"/>
      <c r="AI127" s="51"/>
      <c r="AJ127" s="34"/>
      <c r="AK127" s="34"/>
      <c r="AL127" s="34"/>
      <c r="AM127" s="34"/>
      <c r="AN127" s="84"/>
    </row>
    <row r="128" spans="1:40" ht="15.6" thickBot="1" x14ac:dyDescent="0.35">
      <c r="A128" s="184"/>
      <c r="B128" s="185"/>
      <c r="C128" s="185"/>
      <c r="D128" s="185"/>
      <c r="E128" s="185"/>
      <c r="F128" s="185"/>
      <c r="G128" s="185"/>
      <c r="H128" s="185"/>
      <c r="I128" s="185"/>
      <c r="J128" s="185"/>
      <c r="K128" s="185"/>
      <c r="L128" s="185"/>
      <c r="M128" s="185"/>
      <c r="N128" s="185"/>
      <c r="O128" s="185"/>
      <c r="P128" s="185"/>
      <c r="Q128" s="185"/>
      <c r="R128" s="185"/>
      <c r="S128" s="185"/>
      <c r="T128" s="185"/>
      <c r="U128" s="185"/>
      <c r="V128" s="185"/>
      <c r="W128" s="185"/>
      <c r="X128" s="185"/>
      <c r="Y128" s="185"/>
      <c r="Z128" s="185"/>
      <c r="AA128" s="185"/>
      <c r="AB128" s="185"/>
      <c r="AC128" s="185"/>
      <c r="AD128" s="185"/>
      <c r="AE128" s="185"/>
      <c r="AF128" s="185"/>
      <c r="AG128" s="185"/>
      <c r="AH128" s="186"/>
      <c r="AI128" s="51"/>
      <c r="AJ128" s="34"/>
      <c r="AK128" s="34"/>
      <c r="AL128" s="34"/>
      <c r="AM128" s="34"/>
      <c r="AN128" s="84"/>
    </row>
    <row r="129" spans="1:40" ht="15.6" thickBot="1" x14ac:dyDescent="0.35">
      <c r="A129" s="251"/>
      <c r="B129" s="252"/>
      <c r="C129" s="252"/>
      <c r="D129" s="252"/>
      <c r="E129" s="252"/>
      <c r="F129" s="252"/>
      <c r="G129" s="252"/>
      <c r="H129" s="252"/>
      <c r="I129" s="252"/>
      <c r="J129" s="252"/>
      <c r="K129" s="252"/>
      <c r="L129" s="252"/>
      <c r="M129" s="252"/>
      <c r="N129" s="252"/>
      <c r="O129" s="252"/>
      <c r="P129" s="252"/>
      <c r="Q129" s="252"/>
      <c r="R129" s="252"/>
      <c r="S129" s="252"/>
      <c r="T129" s="252"/>
      <c r="U129" s="252"/>
      <c r="V129" s="252"/>
      <c r="W129" s="252"/>
      <c r="X129" s="252"/>
      <c r="Y129" s="252"/>
      <c r="Z129" s="252"/>
      <c r="AA129" s="252"/>
      <c r="AB129" s="252"/>
      <c r="AC129" s="252"/>
      <c r="AD129" s="252"/>
      <c r="AE129" s="252"/>
      <c r="AF129" s="252"/>
      <c r="AG129" s="252"/>
      <c r="AH129" s="253"/>
      <c r="AI129" s="254" t="s">
        <v>27</v>
      </c>
      <c r="AJ129" s="255"/>
      <c r="AK129" s="255"/>
      <c r="AL129" s="255"/>
      <c r="AM129" s="255"/>
      <c r="AN129" s="52"/>
    </row>
    <row r="130" spans="1:40" ht="18" thickBot="1" x14ac:dyDescent="0.35">
      <c r="A130" s="54"/>
      <c r="B130" s="256"/>
      <c r="C130" s="256"/>
      <c r="D130" s="256"/>
      <c r="E130" s="256"/>
      <c r="F130" s="256"/>
      <c r="G130" s="256"/>
      <c r="H130" s="256"/>
      <c r="I130" s="256"/>
      <c r="J130" s="256"/>
      <c r="K130" s="256"/>
      <c r="L130" s="256"/>
      <c r="M130" s="256"/>
      <c r="N130" s="256"/>
      <c r="O130" s="256"/>
      <c r="P130" s="256"/>
      <c r="Q130" s="256"/>
      <c r="R130" s="58"/>
      <c r="S130" s="57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6"/>
      <c r="AI130" s="258" t="s">
        <v>28</v>
      </c>
      <c r="AJ130" s="259"/>
      <c r="AK130" s="259"/>
      <c r="AL130" s="259"/>
      <c r="AM130" s="259"/>
      <c r="AN130" s="53" t="str">
        <f>AN105</f>
        <v>36.08</v>
      </c>
    </row>
    <row r="131" spans="1:40" ht="13.8" thickBot="1" x14ac:dyDescent="0.35">
      <c r="A131" s="13"/>
      <c r="B131" s="257"/>
      <c r="C131" s="257"/>
      <c r="D131" s="257"/>
      <c r="E131" s="257"/>
      <c r="F131" s="257"/>
      <c r="G131" s="257"/>
      <c r="H131" s="257"/>
      <c r="I131" s="257"/>
      <c r="J131" s="257"/>
      <c r="K131" s="257"/>
      <c r="L131" s="257"/>
      <c r="M131" s="257"/>
      <c r="N131" s="257"/>
      <c r="O131" s="257"/>
      <c r="P131" s="257"/>
      <c r="Q131" s="257"/>
      <c r="R131" s="59"/>
      <c r="T131" s="7" t="s">
        <v>30</v>
      </c>
      <c r="U131" s="8"/>
      <c r="AH131" s="24"/>
      <c r="AI131" s="21" t="s">
        <v>136</v>
      </c>
      <c r="AJ131" s="47"/>
      <c r="AK131" s="22"/>
      <c r="AL131" s="22"/>
      <c r="AM131" s="22"/>
      <c r="AN131" s="10"/>
    </row>
    <row r="132" spans="1:40" ht="13.8" thickBot="1" x14ac:dyDescent="0.35">
      <c r="A132" s="23"/>
      <c r="B132" s="2" t="s">
        <v>31</v>
      </c>
      <c r="E132" s="260" t="s">
        <v>163</v>
      </c>
      <c r="F132" s="260"/>
      <c r="G132" s="260"/>
      <c r="H132" s="260"/>
      <c r="I132" s="260"/>
      <c r="J132" s="260"/>
      <c r="K132" s="260"/>
      <c r="L132" s="260"/>
      <c r="M132" s="260"/>
      <c r="N132" s="260"/>
      <c r="O132" s="260"/>
      <c r="P132" s="260"/>
      <c r="Q132" s="260"/>
      <c r="T132" s="2" t="s">
        <v>31</v>
      </c>
      <c r="W132" s="261"/>
      <c r="X132" s="261"/>
      <c r="Y132" s="261"/>
      <c r="Z132" s="261"/>
      <c r="AA132" s="261"/>
      <c r="AB132" s="261"/>
      <c r="AC132" s="261"/>
      <c r="AD132" s="261"/>
      <c r="AE132" s="261"/>
      <c r="AF132" s="261"/>
      <c r="AG132" s="261"/>
      <c r="AH132" s="24"/>
      <c r="AI132" s="2" t="s">
        <v>31</v>
      </c>
      <c r="AJ132" s="245"/>
      <c r="AK132" s="245"/>
      <c r="AL132" s="245"/>
      <c r="AM132" s="245"/>
      <c r="AN132" s="10"/>
    </row>
    <row r="133" spans="1:40" ht="13.8" thickBot="1" x14ac:dyDescent="0.35">
      <c r="A133" s="23"/>
      <c r="B133" s="11" t="s">
        <v>32</v>
      </c>
      <c r="F133" s="244" t="s">
        <v>164</v>
      </c>
      <c r="G133" s="244"/>
      <c r="H133" s="244"/>
      <c r="I133" s="244"/>
      <c r="J133" s="244"/>
      <c r="K133" s="244"/>
      <c r="L133" s="244"/>
      <c r="M133" s="244"/>
      <c r="N133" s="244"/>
      <c r="O133" s="244"/>
      <c r="P133" s="244"/>
      <c r="Q133" s="244"/>
      <c r="T133" s="11" t="s">
        <v>32</v>
      </c>
      <c r="X133" s="245"/>
      <c r="Y133" s="245"/>
      <c r="Z133" s="245"/>
      <c r="AA133" s="245"/>
      <c r="AB133" s="245"/>
      <c r="AC133" s="245"/>
      <c r="AD133" s="245"/>
      <c r="AE133" s="245"/>
      <c r="AF133" s="245"/>
      <c r="AG133" s="245"/>
      <c r="AH133" s="24"/>
      <c r="AI133" s="11" t="s">
        <v>32</v>
      </c>
      <c r="AJ133" s="245"/>
      <c r="AK133" s="245"/>
      <c r="AL133" s="245"/>
      <c r="AM133" s="245"/>
      <c r="AN133" s="10"/>
    </row>
    <row r="134" spans="1:40" ht="13.8" thickBot="1" x14ac:dyDescent="0.35">
      <c r="A134" s="25" t="s">
        <v>33</v>
      </c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26"/>
      <c r="AI134" s="15"/>
      <c r="AJ134" s="14"/>
      <c r="AK134" s="15"/>
      <c r="AL134" s="15"/>
      <c r="AM134" s="15"/>
      <c r="AN134" s="16"/>
    </row>
    <row r="136" spans="1:40" ht="13.8" thickBot="1" x14ac:dyDescent="0.35">
      <c r="A136" s="25" t="s">
        <v>33</v>
      </c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26"/>
      <c r="AI136" s="15"/>
      <c r="AJ136" s="14"/>
      <c r="AK136" s="15"/>
      <c r="AL136" s="15"/>
      <c r="AM136" s="15"/>
      <c r="AN136" s="16"/>
    </row>
    <row r="137" spans="1:40" ht="13.8" thickBot="1" x14ac:dyDescent="0.35"/>
    <row r="138" spans="1:40" x14ac:dyDescent="0.3">
      <c r="A138" s="300"/>
      <c r="B138" s="301"/>
      <c r="C138" s="301"/>
      <c r="D138" s="301"/>
      <c r="E138" s="301"/>
      <c r="F138" s="301"/>
      <c r="G138" s="301"/>
      <c r="H138" s="302"/>
      <c r="I138" s="306" t="s">
        <v>4</v>
      </c>
      <c r="J138" s="307"/>
      <c r="K138" s="307"/>
      <c r="L138" s="307"/>
      <c r="M138" s="307"/>
      <c r="N138" s="307"/>
      <c r="O138" s="307"/>
      <c r="P138" s="307"/>
      <c r="Q138" s="307"/>
      <c r="R138" s="307"/>
      <c r="S138" s="307"/>
      <c r="T138" s="307"/>
      <c r="U138" s="307"/>
      <c r="V138" s="307"/>
      <c r="W138" s="307"/>
      <c r="X138" s="307"/>
      <c r="Y138" s="307"/>
      <c r="Z138" s="307"/>
      <c r="AA138" s="307"/>
      <c r="AB138" s="307"/>
      <c r="AC138" s="307"/>
      <c r="AD138" s="307"/>
      <c r="AE138" s="307"/>
      <c r="AF138" s="307"/>
      <c r="AG138" s="307"/>
      <c r="AH138" s="307"/>
      <c r="AI138" s="307"/>
      <c r="AJ138" s="307"/>
      <c r="AK138" s="308"/>
      <c r="AL138" s="312"/>
      <c r="AM138" s="313"/>
      <c r="AN138" s="314"/>
    </row>
    <row r="139" spans="1:40" ht="92.4" customHeight="1" thickBot="1" x14ac:dyDescent="0.35">
      <c r="A139" s="303"/>
      <c r="B139" s="304"/>
      <c r="C139" s="304"/>
      <c r="D139" s="304"/>
      <c r="E139" s="304"/>
      <c r="F139" s="304"/>
      <c r="G139" s="304"/>
      <c r="H139" s="305"/>
      <c r="I139" s="309"/>
      <c r="J139" s="310"/>
      <c r="K139" s="310"/>
      <c r="L139" s="310"/>
      <c r="M139" s="310"/>
      <c r="N139" s="310"/>
      <c r="O139" s="310"/>
      <c r="P139" s="310"/>
      <c r="Q139" s="310"/>
      <c r="R139" s="310"/>
      <c r="S139" s="310"/>
      <c r="T139" s="310"/>
      <c r="U139" s="310"/>
      <c r="V139" s="310"/>
      <c r="W139" s="310"/>
      <c r="X139" s="310"/>
      <c r="Y139" s="310"/>
      <c r="Z139" s="310"/>
      <c r="AA139" s="310"/>
      <c r="AB139" s="310"/>
      <c r="AC139" s="310"/>
      <c r="AD139" s="310"/>
      <c r="AE139" s="310"/>
      <c r="AF139" s="310"/>
      <c r="AG139" s="310"/>
      <c r="AH139" s="310"/>
      <c r="AI139" s="310"/>
      <c r="AJ139" s="310"/>
      <c r="AK139" s="311"/>
      <c r="AL139" s="315"/>
      <c r="AM139" s="316"/>
      <c r="AN139" s="317"/>
    </row>
    <row r="140" spans="1:40" ht="21.6" thickBot="1" x14ac:dyDescent="0.35">
      <c r="A140" s="13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18"/>
      <c r="AN140" s="319"/>
    </row>
    <row r="141" spans="1:40" ht="21" thickBot="1" x14ac:dyDescent="0.35">
      <c r="A141" s="262" t="s">
        <v>5</v>
      </c>
      <c r="B141" s="263"/>
      <c r="C141" s="263"/>
      <c r="D141" s="263"/>
      <c r="E141" s="263"/>
      <c r="F141" s="263" t="s">
        <v>6</v>
      </c>
      <c r="G141" s="263"/>
      <c r="H141" s="264"/>
      <c r="I141" s="264"/>
      <c r="J141" s="263" t="s">
        <v>7</v>
      </c>
      <c r="K141" s="263"/>
      <c r="L141" s="264"/>
      <c r="M141" s="264"/>
      <c r="N141" s="263" t="s">
        <v>8</v>
      </c>
      <c r="O141" s="263"/>
      <c r="P141" s="264"/>
      <c r="Q141" s="320"/>
      <c r="R141" s="3"/>
      <c r="S141" s="3"/>
      <c r="T141" s="3"/>
      <c r="U141" s="262" t="s">
        <v>9</v>
      </c>
      <c r="V141" s="263"/>
      <c r="W141" s="263"/>
      <c r="X141" s="263"/>
      <c r="Y141" s="263"/>
      <c r="Z141" s="321"/>
      <c r="AA141" s="321"/>
      <c r="AB141" s="321"/>
      <c r="AC141" s="321"/>
      <c r="AD141" s="322"/>
      <c r="AE141" s="3"/>
      <c r="AF141" s="3"/>
      <c r="AG141" s="262" t="s">
        <v>10</v>
      </c>
      <c r="AH141" s="263"/>
      <c r="AI141" s="263"/>
      <c r="AJ141" s="323"/>
      <c r="AK141" s="323"/>
      <c r="AL141" s="323"/>
      <c r="AM141" s="323"/>
      <c r="AN141" s="324"/>
    </row>
    <row r="142" spans="1:40" ht="20.399999999999999" x14ac:dyDescent="0.3">
      <c r="A142" s="132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275"/>
      <c r="AN142" s="276"/>
    </row>
    <row r="143" spans="1:40" ht="21" thickBot="1" x14ac:dyDescent="0.35">
      <c r="A143" s="132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88"/>
      <c r="AN143" s="133"/>
    </row>
    <row r="144" spans="1:40" ht="13.8" customHeight="1" x14ac:dyDescent="0.3">
      <c r="A144" s="277" t="s">
        <v>11</v>
      </c>
      <c r="B144" s="278"/>
      <c r="C144" s="278"/>
      <c r="D144" s="278"/>
      <c r="E144" s="278"/>
      <c r="F144" s="278"/>
      <c r="G144" s="278"/>
      <c r="H144" s="278"/>
      <c r="I144" s="279" t="s">
        <v>399</v>
      </c>
      <c r="J144" s="280"/>
      <c r="K144" s="280"/>
      <c r="L144" s="280"/>
      <c r="M144" s="280"/>
      <c r="N144" s="280"/>
      <c r="O144" s="280"/>
      <c r="P144" s="280"/>
      <c r="Q144" s="280"/>
      <c r="R144" s="280"/>
      <c r="S144" s="280"/>
      <c r="T144" s="280"/>
      <c r="U144" s="280"/>
      <c r="V144" s="280"/>
      <c r="W144" s="280"/>
      <c r="X144" s="280"/>
      <c r="Y144" s="280"/>
      <c r="Z144" s="280"/>
      <c r="AA144" s="280"/>
      <c r="AB144" s="280"/>
      <c r="AC144" s="280"/>
      <c r="AD144" s="280"/>
      <c r="AE144" s="280"/>
      <c r="AF144" s="280"/>
      <c r="AG144" s="280"/>
      <c r="AH144" s="280"/>
      <c r="AI144" s="280"/>
      <c r="AJ144" s="280"/>
      <c r="AK144" s="280"/>
      <c r="AL144" s="280"/>
      <c r="AM144" s="280"/>
      <c r="AN144" s="281"/>
    </row>
    <row r="145" spans="1:40" ht="20.399999999999999" x14ac:dyDescent="0.3">
      <c r="A145" s="282" t="s">
        <v>12</v>
      </c>
      <c r="B145" s="283"/>
      <c r="C145" s="283"/>
      <c r="D145" s="283"/>
      <c r="E145" s="283"/>
      <c r="F145" s="283"/>
      <c r="G145" s="283"/>
      <c r="H145" s="283"/>
      <c r="I145" s="284"/>
      <c r="J145" s="284"/>
      <c r="K145" s="284"/>
      <c r="L145" s="284"/>
      <c r="M145" s="284"/>
      <c r="N145" s="284"/>
      <c r="O145" s="284"/>
      <c r="P145" s="284"/>
      <c r="Q145" s="284"/>
      <c r="R145" s="284"/>
      <c r="S145" s="284"/>
      <c r="T145" s="284"/>
      <c r="U145" s="284"/>
      <c r="V145" s="284"/>
      <c r="W145" s="284"/>
      <c r="X145" s="284"/>
      <c r="Y145" s="284"/>
      <c r="Z145" s="284"/>
      <c r="AA145" s="284"/>
      <c r="AB145" s="284"/>
      <c r="AC145" s="284"/>
      <c r="AD145" s="284"/>
      <c r="AE145" s="285" t="s">
        <v>13</v>
      </c>
      <c r="AF145" s="286"/>
      <c r="AG145" s="286"/>
      <c r="AH145" s="287"/>
      <c r="AI145" s="27"/>
      <c r="AJ145" s="285" t="s">
        <v>14</v>
      </c>
      <c r="AK145" s="287"/>
      <c r="AL145" s="288"/>
      <c r="AM145" s="289"/>
      <c r="AN145" s="290"/>
    </row>
    <row r="146" spans="1:40" ht="21" thickBot="1" x14ac:dyDescent="0.35">
      <c r="A146" s="291" t="s">
        <v>15</v>
      </c>
      <c r="B146" s="292"/>
      <c r="C146" s="292"/>
      <c r="D146" s="292"/>
      <c r="E146" s="292"/>
      <c r="F146" s="292"/>
      <c r="G146" s="292"/>
      <c r="H146" s="292"/>
      <c r="I146" s="293"/>
      <c r="J146" s="293"/>
      <c r="K146" s="293"/>
      <c r="L146" s="293"/>
      <c r="M146" s="293"/>
      <c r="N146" s="293"/>
      <c r="O146" s="293"/>
      <c r="P146" s="293"/>
      <c r="Q146" s="293"/>
      <c r="R146" s="293"/>
      <c r="S146" s="293"/>
      <c r="T146" s="293"/>
      <c r="U146" s="293"/>
      <c r="V146" s="293"/>
      <c r="W146" s="293"/>
      <c r="X146" s="293"/>
      <c r="Y146" s="293"/>
      <c r="Z146" s="293"/>
      <c r="AA146" s="293"/>
      <c r="AB146" s="293"/>
      <c r="AC146" s="293"/>
      <c r="AD146" s="293"/>
      <c r="AE146" s="294" t="s">
        <v>13</v>
      </c>
      <c r="AF146" s="295"/>
      <c r="AG146" s="295"/>
      <c r="AH146" s="296"/>
      <c r="AI146" s="63"/>
      <c r="AJ146" s="294" t="s">
        <v>14</v>
      </c>
      <c r="AK146" s="296"/>
      <c r="AL146" s="297"/>
      <c r="AM146" s="298"/>
      <c r="AN146" s="299"/>
    </row>
    <row r="147" spans="1:40" ht="16.2" thickBot="1" x14ac:dyDescent="0.35">
      <c r="A147" s="134"/>
      <c r="AH147" s="2"/>
      <c r="AI147" s="89"/>
      <c r="AJ147" s="89"/>
      <c r="AK147" s="89"/>
      <c r="AL147" s="89"/>
      <c r="AM147" s="11"/>
      <c r="AN147" s="135"/>
    </row>
    <row r="148" spans="1:40" ht="86.4" customHeight="1" thickBot="1" x14ac:dyDescent="0.35">
      <c r="A148" s="262" t="s">
        <v>16</v>
      </c>
      <c r="B148" s="263"/>
      <c r="C148" s="263"/>
      <c r="D148" s="263"/>
      <c r="E148" s="263"/>
      <c r="F148" s="263"/>
      <c r="G148" s="263"/>
      <c r="H148" s="264">
        <v>4</v>
      </c>
      <c r="I148" s="264"/>
      <c r="J148" s="264"/>
      <c r="K148" s="264"/>
      <c r="L148" s="264"/>
      <c r="M148" s="264"/>
      <c r="N148" s="264"/>
      <c r="O148" s="264"/>
      <c r="P148" s="264"/>
      <c r="Q148" s="264"/>
      <c r="R148" s="264"/>
      <c r="S148" s="264"/>
      <c r="T148" s="264"/>
      <c r="U148" s="263" t="s">
        <v>347</v>
      </c>
      <c r="V148" s="263"/>
      <c r="W148" s="263"/>
      <c r="X148" s="263"/>
      <c r="Y148" s="263"/>
      <c r="Z148" s="263"/>
      <c r="AA148" s="263"/>
      <c r="AB148" s="263"/>
      <c r="AC148" s="263"/>
      <c r="AD148" s="263"/>
      <c r="AE148" s="265" t="s">
        <v>166</v>
      </c>
      <c r="AF148" s="265"/>
      <c r="AG148" s="265"/>
      <c r="AH148" s="265"/>
      <c r="AI148" s="265"/>
      <c r="AJ148" s="87" t="s">
        <v>17</v>
      </c>
      <c r="AK148" s="18" t="s">
        <v>0</v>
      </c>
      <c r="AL148" s="5" t="s">
        <v>151</v>
      </c>
      <c r="AM148" s="266"/>
      <c r="AN148" s="267"/>
    </row>
    <row r="149" spans="1:40" ht="13.8" x14ac:dyDescent="0.3">
      <c r="A149" s="66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  <c r="S149" s="69"/>
      <c r="T149" s="69"/>
      <c r="U149" s="70"/>
      <c r="V149" s="70"/>
      <c r="W149" s="70"/>
      <c r="X149" s="70"/>
      <c r="Y149" s="70"/>
      <c r="Z149" s="70"/>
      <c r="AA149" s="70"/>
      <c r="AB149" s="70"/>
      <c r="AC149" s="70"/>
      <c r="AD149" s="70"/>
      <c r="AE149" s="68"/>
      <c r="AF149" s="68"/>
      <c r="AG149" s="68"/>
      <c r="AH149" s="71"/>
      <c r="AI149" s="268" t="s">
        <v>19</v>
      </c>
      <c r="AJ149" s="270" t="s">
        <v>20</v>
      </c>
      <c r="AK149" s="271"/>
      <c r="AL149" s="271"/>
      <c r="AM149" s="412" t="s">
        <v>146</v>
      </c>
      <c r="AN149" s="273" t="s">
        <v>22</v>
      </c>
    </row>
    <row r="150" spans="1:40" ht="14.4" x14ac:dyDescent="0.3">
      <c r="A150" s="72"/>
      <c r="B150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6"/>
      <c r="S150" s="37"/>
      <c r="T150" s="37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73"/>
      <c r="AI150" s="269"/>
      <c r="AJ150" s="86" t="s">
        <v>23</v>
      </c>
      <c r="AK150" s="86" t="s">
        <v>24</v>
      </c>
      <c r="AL150" s="86" t="s">
        <v>25</v>
      </c>
      <c r="AM150" s="413"/>
      <c r="AN150" s="274"/>
    </row>
    <row r="151" spans="1:40" ht="15.6" x14ac:dyDescent="0.3">
      <c r="A151" s="72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6"/>
      <c r="S151" s="37"/>
      <c r="T151" s="37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73"/>
      <c r="AI151" s="124"/>
      <c r="AJ151" s="82"/>
      <c r="AK151" s="82"/>
      <c r="AL151" s="82"/>
      <c r="AM151" s="83"/>
      <c r="AN151" s="84"/>
    </row>
    <row r="152" spans="1:40" ht="15" x14ac:dyDescent="0.3">
      <c r="A152" s="72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6"/>
      <c r="S152" s="37"/>
      <c r="T152" s="37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73"/>
      <c r="AI152" s="81" t="s">
        <v>348</v>
      </c>
      <c r="AJ152" s="82">
        <v>7.1</v>
      </c>
      <c r="AK152" s="82"/>
      <c r="AL152" s="82">
        <v>25.41</v>
      </c>
      <c r="AM152" s="83">
        <v>2</v>
      </c>
      <c r="AN152" s="84">
        <f>AJ152*AL152*AM152</f>
        <v>360.822</v>
      </c>
    </row>
    <row r="153" spans="1:40" ht="15.6" x14ac:dyDescent="0.3">
      <c r="A153" s="72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6"/>
      <c r="S153" s="37"/>
      <c r="T153" s="37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73"/>
      <c r="AI153" s="50"/>
      <c r="AJ153" s="64"/>
      <c r="AK153" s="64"/>
      <c r="AL153" s="64"/>
      <c r="AM153" s="65"/>
      <c r="AN153" s="84"/>
    </row>
    <row r="154" spans="1:40" ht="15" x14ac:dyDescent="0.3">
      <c r="A154" s="72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6"/>
      <c r="S154" s="37"/>
      <c r="T154" s="37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73"/>
      <c r="AI154" s="51"/>
      <c r="AJ154" s="64">
        <v>1</v>
      </c>
      <c r="AK154" s="64"/>
      <c r="AL154" s="64">
        <v>45</v>
      </c>
      <c r="AM154" s="65">
        <v>1</v>
      </c>
      <c r="AN154" s="84">
        <f>AJ154*AL154*AM154</f>
        <v>45</v>
      </c>
    </row>
    <row r="155" spans="1:40" ht="15" x14ac:dyDescent="0.3">
      <c r="A155" s="72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6"/>
      <c r="S155" s="37"/>
      <c r="T155" s="37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73"/>
      <c r="AI155" s="51"/>
      <c r="AJ155" s="64"/>
      <c r="AK155" s="64"/>
      <c r="AL155" s="64"/>
      <c r="AM155" s="65"/>
      <c r="AN155" s="187"/>
    </row>
    <row r="156" spans="1:40" ht="15.6" x14ac:dyDescent="0.3">
      <c r="A156" s="72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6"/>
      <c r="S156" s="37"/>
      <c r="T156" s="37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73"/>
      <c r="AI156" s="50"/>
      <c r="AJ156" s="64"/>
      <c r="AK156" s="64"/>
      <c r="AL156" s="64"/>
      <c r="AM156" s="65"/>
      <c r="AN156" s="84"/>
    </row>
    <row r="157" spans="1:40" ht="15" x14ac:dyDescent="0.3">
      <c r="A157" s="74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9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39"/>
      <c r="AF157" s="39"/>
      <c r="AG157" s="41"/>
      <c r="AH157" s="75"/>
      <c r="AI157" s="129"/>
      <c r="AJ157" s="32"/>
      <c r="AK157" s="32"/>
      <c r="AL157" s="32"/>
      <c r="AM157" s="33"/>
      <c r="AN157" s="84"/>
    </row>
    <row r="158" spans="1:40" ht="15.6" x14ac:dyDescent="0.3">
      <c r="A158" s="74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36"/>
      <c r="AF158" s="42"/>
      <c r="AG158" s="36"/>
      <c r="AH158" s="75"/>
      <c r="AI158" s="50"/>
      <c r="AJ158" s="28"/>
      <c r="AK158" s="29"/>
      <c r="AL158" s="30"/>
      <c r="AM158" s="31"/>
      <c r="AN158" s="84"/>
    </row>
    <row r="159" spans="1:40" ht="15" x14ac:dyDescent="0.3">
      <c r="A159" s="74"/>
      <c r="B159" s="36"/>
      <c r="C159" s="36"/>
      <c r="D159" s="36"/>
      <c r="E159" s="36"/>
      <c r="F159" s="36"/>
      <c r="G159" s="36"/>
      <c r="H159" s="38"/>
      <c r="I159" s="36"/>
      <c r="J159" s="36"/>
      <c r="K159" s="36"/>
      <c r="L159" s="36"/>
      <c r="M159" s="36"/>
      <c r="N159" s="38"/>
      <c r="O159" s="38"/>
      <c r="P159" s="38"/>
      <c r="Q159" s="38"/>
      <c r="R159" s="38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38"/>
      <c r="AF159" s="43"/>
      <c r="AG159" s="38"/>
      <c r="AH159" s="75"/>
      <c r="AI159" s="51"/>
      <c r="AJ159" s="34"/>
      <c r="AK159" s="34"/>
      <c r="AL159" s="34"/>
      <c r="AM159" s="34"/>
      <c r="AN159" s="84"/>
    </row>
    <row r="160" spans="1:40" ht="15" x14ac:dyDescent="0.3">
      <c r="A160" s="74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36"/>
      <c r="AF160" s="42"/>
      <c r="AG160" s="36"/>
      <c r="AH160" s="75"/>
      <c r="AI160" s="51"/>
      <c r="AJ160" s="34"/>
      <c r="AK160" s="34"/>
      <c r="AL160" s="34"/>
      <c r="AM160" s="34"/>
      <c r="AN160" s="84"/>
    </row>
    <row r="161" spans="1:40" ht="17.399999999999999" x14ac:dyDescent="0.3">
      <c r="A161" s="74"/>
      <c r="B161" s="44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36"/>
      <c r="AF161" s="42"/>
      <c r="AG161" s="36"/>
      <c r="AH161" s="75"/>
      <c r="AI161" s="50"/>
      <c r="AJ161" s="28"/>
      <c r="AK161" s="29"/>
      <c r="AL161" s="30"/>
      <c r="AM161" s="31"/>
      <c r="AN161" s="84"/>
    </row>
    <row r="162" spans="1:40" ht="15" x14ac:dyDescent="0.3">
      <c r="A162" s="74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36"/>
      <c r="AF162" s="42"/>
      <c r="AG162" s="36"/>
      <c r="AH162" s="75"/>
      <c r="AI162" s="51"/>
      <c r="AJ162" s="34"/>
      <c r="AK162" s="34"/>
      <c r="AL162" s="34"/>
      <c r="AM162" s="34"/>
      <c r="AN162" s="84"/>
    </row>
    <row r="163" spans="1:40" ht="15" x14ac:dyDescent="0.3">
      <c r="A163" s="74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36"/>
      <c r="AF163" s="42"/>
      <c r="AG163" s="36"/>
      <c r="AH163" s="75"/>
      <c r="AI163" s="51"/>
      <c r="AJ163" s="34"/>
      <c r="AK163" s="34"/>
      <c r="AL163" s="34"/>
      <c r="AM163" s="34"/>
      <c r="AN163" s="84"/>
    </row>
    <row r="164" spans="1:40" ht="15" x14ac:dyDescent="0.3">
      <c r="A164" s="74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36"/>
      <c r="AF164" s="42"/>
      <c r="AG164" s="36"/>
      <c r="AH164" s="75"/>
      <c r="AI164" s="51"/>
      <c r="AJ164" s="34"/>
      <c r="AK164" s="34"/>
      <c r="AL164" s="34"/>
      <c r="AM164" s="34"/>
      <c r="AN164" s="84"/>
    </row>
    <row r="165" spans="1:40" ht="17.399999999999999" x14ac:dyDescent="0.3">
      <c r="A165" s="74"/>
      <c r="B165" s="44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36"/>
      <c r="AF165" s="42"/>
      <c r="AG165" s="36"/>
      <c r="AH165" s="75"/>
      <c r="AI165" s="51"/>
      <c r="AJ165" s="34"/>
      <c r="AK165" s="34"/>
      <c r="AL165" s="34"/>
      <c r="AM165" s="34"/>
      <c r="AN165" s="84"/>
    </row>
    <row r="166" spans="1:40" ht="15.6" x14ac:dyDescent="0.3">
      <c r="A166" s="7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36"/>
      <c r="AF166" s="42"/>
      <c r="AG166" s="36"/>
      <c r="AH166" s="77"/>
      <c r="AI166" s="50"/>
      <c r="AJ166" s="29"/>
      <c r="AK166" s="29"/>
      <c r="AL166" s="30"/>
      <c r="AM166" s="31"/>
      <c r="AN166" s="84"/>
    </row>
    <row r="167" spans="1:40" ht="15" x14ac:dyDescent="0.3">
      <c r="A167" s="74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75"/>
      <c r="AI167" s="51"/>
      <c r="AJ167" s="34"/>
      <c r="AK167" s="34"/>
      <c r="AL167" s="34"/>
      <c r="AM167" s="34"/>
      <c r="AN167" s="84"/>
    </row>
    <row r="168" spans="1:40" ht="15" x14ac:dyDescent="0.3">
      <c r="A168" s="184"/>
      <c r="B168" s="185"/>
      <c r="C168" s="185"/>
      <c r="D168" s="185"/>
      <c r="E168" s="185"/>
      <c r="F168" s="185"/>
      <c r="G168" s="185"/>
      <c r="H168" s="185"/>
      <c r="I168" s="185"/>
      <c r="J168" s="185"/>
      <c r="K168" s="185"/>
      <c r="L168" s="185"/>
      <c r="M168" s="185"/>
      <c r="N168" s="185"/>
      <c r="O168" s="185"/>
      <c r="P168" s="185"/>
      <c r="Q168" s="185"/>
      <c r="R168" s="185"/>
      <c r="S168" s="185"/>
      <c r="T168" s="185"/>
      <c r="U168" s="185"/>
      <c r="V168" s="185"/>
      <c r="W168" s="185"/>
      <c r="X168" s="185"/>
      <c r="Y168" s="185"/>
      <c r="Z168" s="185"/>
      <c r="AA168" s="185"/>
      <c r="AB168" s="185"/>
      <c r="AC168" s="185"/>
      <c r="AD168" s="185"/>
      <c r="AE168" s="185"/>
      <c r="AF168" s="185"/>
      <c r="AG168" s="185"/>
      <c r="AH168" s="186"/>
      <c r="AI168" s="51"/>
      <c r="AJ168" s="34"/>
      <c r="AK168" s="34"/>
      <c r="AL168" s="34"/>
      <c r="AM168" s="34"/>
      <c r="AN168" s="84"/>
    </row>
    <row r="169" spans="1:40" ht="15" x14ac:dyDescent="0.3">
      <c r="A169" s="184"/>
      <c r="B169" s="185"/>
      <c r="C169" s="185"/>
      <c r="D169" s="185"/>
      <c r="E169" s="185"/>
      <c r="F169" s="185"/>
      <c r="G169" s="185"/>
      <c r="H169" s="185"/>
      <c r="I169" s="185"/>
      <c r="J169" s="185"/>
      <c r="K169" s="185"/>
      <c r="L169" s="185"/>
      <c r="M169" s="185"/>
      <c r="N169" s="185"/>
      <c r="O169" s="185"/>
      <c r="P169" s="185"/>
      <c r="Q169" s="185"/>
      <c r="R169" s="185"/>
      <c r="S169" s="185"/>
      <c r="T169" s="185"/>
      <c r="U169" s="185"/>
      <c r="V169" s="185"/>
      <c r="W169" s="185"/>
      <c r="X169" s="185"/>
      <c r="Y169" s="185"/>
      <c r="Z169" s="185"/>
      <c r="AA169" s="185"/>
      <c r="AB169" s="185"/>
      <c r="AC169" s="185"/>
      <c r="AD169" s="185"/>
      <c r="AE169" s="185"/>
      <c r="AF169" s="185"/>
      <c r="AG169" s="185"/>
      <c r="AH169" s="186"/>
      <c r="AI169" s="51"/>
      <c r="AJ169" s="34"/>
      <c r="AK169" s="34"/>
      <c r="AL169" s="34"/>
      <c r="AM169" s="34"/>
      <c r="AN169" s="84"/>
    </row>
    <row r="170" spans="1:40" ht="15" x14ac:dyDescent="0.3">
      <c r="A170" s="184"/>
      <c r="B170" s="185"/>
      <c r="C170" s="185"/>
      <c r="D170" s="185"/>
      <c r="E170" s="185"/>
      <c r="F170" s="185"/>
      <c r="G170" s="185"/>
      <c r="H170" s="185"/>
      <c r="I170" s="185"/>
      <c r="J170" s="185"/>
      <c r="K170" s="185"/>
      <c r="L170" s="185"/>
      <c r="M170" s="185"/>
      <c r="N170" s="185"/>
      <c r="O170" s="185"/>
      <c r="P170" s="185"/>
      <c r="Q170" s="185"/>
      <c r="R170" s="185"/>
      <c r="S170" s="185"/>
      <c r="T170" s="185"/>
      <c r="U170" s="185"/>
      <c r="V170" s="185"/>
      <c r="W170" s="185"/>
      <c r="X170" s="185"/>
      <c r="Y170" s="185"/>
      <c r="Z170" s="185"/>
      <c r="AA170" s="185"/>
      <c r="AB170" s="185"/>
      <c r="AC170" s="185"/>
      <c r="AD170" s="185"/>
      <c r="AE170" s="185"/>
      <c r="AF170" s="185"/>
      <c r="AG170" s="185"/>
      <c r="AH170" s="186"/>
      <c r="AI170" s="51"/>
      <c r="AJ170" s="34"/>
      <c r="AK170" s="34"/>
      <c r="AL170" s="34"/>
      <c r="AM170" s="34"/>
      <c r="AN170" s="84"/>
    </row>
    <row r="171" spans="1:40" ht="15" x14ac:dyDescent="0.3">
      <c r="A171" s="184"/>
      <c r="B171" s="185"/>
      <c r="C171" s="185"/>
      <c r="D171" s="185"/>
      <c r="E171" s="185"/>
      <c r="F171" s="185"/>
      <c r="G171" s="185"/>
      <c r="H171" s="185"/>
      <c r="I171" s="185"/>
      <c r="J171" s="185"/>
      <c r="K171" s="185"/>
      <c r="L171" s="185"/>
      <c r="M171" s="185"/>
      <c r="N171" s="185"/>
      <c r="O171" s="185"/>
      <c r="P171" s="185"/>
      <c r="Q171" s="185"/>
      <c r="R171" s="185"/>
      <c r="S171" s="185"/>
      <c r="T171" s="185"/>
      <c r="U171" s="185"/>
      <c r="V171" s="185"/>
      <c r="W171" s="185"/>
      <c r="X171" s="185"/>
      <c r="Y171" s="185"/>
      <c r="Z171" s="185"/>
      <c r="AA171" s="185"/>
      <c r="AB171" s="185"/>
      <c r="AC171" s="185"/>
      <c r="AD171" s="185"/>
      <c r="AE171" s="185"/>
      <c r="AF171" s="185"/>
      <c r="AG171" s="185"/>
      <c r="AH171" s="186"/>
      <c r="AI171" s="51"/>
      <c r="AJ171" s="34"/>
      <c r="AK171" s="34"/>
      <c r="AL171" s="34"/>
      <c r="AM171" s="34"/>
      <c r="AN171" s="84"/>
    </row>
    <row r="172" spans="1:40" ht="15" x14ac:dyDescent="0.3">
      <c r="A172" s="184"/>
      <c r="B172" s="185"/>
      <c r="C172" s="185"/>
      <c r="D172" s="185"/>
      <c r="E172" s="185"/>
      <c r="F172" s="185"/>
      <c r="G172" s="185"/>
      <c r="H172" s="185"/>
      <c r="I172" s="185"/>
      <c r="J172" s="185"/>
      <c r="K172" s="185"/>
      <c r="L172" s="185"/>
      <c r="M172" s="185"/>
      <c r="N172" s="185"/>
      <c r="O172" s="185"/>
      <c r="P172" s="185"/>
      <c r="Q172" s="185"/>
      <c r="R172" s="185"/>
      <c r="S172" s="185"/>
      <c r="T172" s="185"/>
      <c r="U172" s="185"/>
      <c r="V172" s="185"/>
      <c r="W172" s="185"/>
      <c r="X172" s="185"/>
      <c r="Y172" s="185"/>
      <c r="Z172" s="185"/>
      <c r="AA172" s="185"/>
      <c r="AB172" s="185"/>
      <c r="AC172" s="185"/>
      <c r="AD172" s="185"/>
      <c r="AE172" s="185"/>
      <c r="AF172" s="185"/>
      <c r="AG172" s="185"/>
      <c r="AH172" s="186"/>
      <c r="AI172" s="51"/>
      <c r="AJ172" s="34"/>
      <c r="AK172" s="34"/>
      <c r="AL172" s="34"/>
      <c r="AM172" s="34"/>
      <c r="AN172" s="84"/>
    </row>
    <row r="173" spans="1:40" ht="15" x14ac:dyDescent="0.3">
      <c r="A173" s="184"/>
      <c r="B173" s="185"/>
      <c r="C173" s="185"/>
      <c r="D173" s="185"/>
      <c r="E173" s="185"/>
      <c r="F173" s="185"/>
      <c r="G173" s="185"/>
      <c r="H173" s="185"/>
      <c r="I173" s="185"/>
      <c r="J173" s="185"/>
      <c r="K173" s="185"/>
      <c r="L173" s="185"/>
      <c r="M173" s="185"/>
      <c r="N173" s="185"/>
      <c r="O173" s="185"/>
      <c r="P173" s="185"/>
      <c r="Q173" s="185"/>
      <c r="R173" s="185"/>
      <c r="S173" s="185"/>
      <c r="T173" s="185"/>
      <c r="U173" s="185"/>
      <c r="V173" s="185"/>
      <c r="W173" s="185"/>
      <c r="X173" s="185"/>
      <c r="Y173" s="185"/>
      <c r="Z173" s="185"/>
      <c r="AA173" s="185"/>
      <c r="AB173" s="185"/>
      <c r="AC173" s="185"/>
      <c r="AD173" s="185"/>
      <c r="AE173" s="185"/>
      <c r="AF173" s="185"/>
      <c r="AG173" s="185"/>
      <c r="AH173" s="186"/>
      <c r="AI173" s="51"/>
      <c r="AJ173" s="34"/>
      <c r="AK173" s="34"/>
      <c r="AL173" s="34"/>
      <c r="AM173" s="34"/>
      <c r="AN173" s="84"/>
    </row>
    <row r="174" spans="1:40" ht="15" x14ac:dyDescent="0.3">
      <c r="A174" s="184"/>
      <c r="B174" s="185"/>
      <c r="C174" s="185"/>
      <c r="D174" s="185"/>
      <c r="E174" s="185"/>
      <c r="F174" s="185"/>
      <c r="G174" s="185"/>
      <c r="H174" s="185"/>
      <c r="I174" s="185"/>
      <c r="J174" s="185"/>
      <c r="K174" s="185"/>
      <c r="L174" s="185"/>
      <c r="M174" s="185"/>
      <c r="N174" s="185"/>
      <c r="O174" s="185"/>
      <c r="P174" s="185"/>
      <c r="Q174" s="185"/>
      <c r="R174" s="185"/>
      <c r="S174" s="185"/>
      <c r="T174" s="185"/>
      <c r="U174" s="185"/>
      <c r="V174" s="185"/>
      <c r="W174" s="185"/>
      <c r="X174" s="185"/>
      <c r="Y174" s="185"/>
      <c r="Z174" s="185"/>
      <c r="AA174" s="185"/>
      <c r="AB174" s="185"/>
      <c r="AC174" s="185"/>
      <c r="AD174" s="185"/>
      <c r="AE174" s="185"/>
      <c r="AF174" s="185"/>
      <c r="AG174" s="185"/>
      <c r="AH174" s="186"/>
      <c r="AI174" s="51"/>
      <c r="AJ174" s="34"/>
      <c r="AK174" s="34"/>
      <c r="AL174" s="34"/>
      <c r="AM174" s="34"/>
      <c r="AN174" s="84"/>
    </row>
    <row r="175" spans="1:40" ht="15.6" thickBot="1" x14ac:dyDescent="0.35">
      <c r="A175" s="184"/>
      <c r="B175" s="185"/>
      <c r="C175" s="185"/>
      <c r="D175" s="185"/>
      <c r="E175" s="185"/>
      <c r="F175" s="185"/>
      <c r="G175" s="185"/>
      <c r="H175" s="185"/>
      <c r="I175" s="185"/>
      <c r="J175" s="185"/>
      <c r="K175" s="185"/>
      <c r="L175" s="185"/>
      <c r="M175" s="185"/>
      <c r="N175" s="185"/>
      <c r="O175" s="185"/>
      <c r="P175" s="185"/>
      <c r="Q175" s="185"/>
      <c r="R175" s="185"/>
      <c r="S175" s="185"/>
      <c r="T175" s="185"/>
      <c r="U175" s="185"/>
      <c r="V175" s="185"/>
      <c r="W175" s="185"/>
      <c r="X175" s="185"/>
      <c r="Y175" s="185"/>
      <c r="Z175" s="185"/>
      <c r="AA175" s="185"/>
      <c r="AB175" s="185"/>
      <c r="AC175" s="185"/>
      <c r="AD175" s="185"/>
      <c r="AE175" s="185"/>
      <c r="AF175" s="185"/>
      <c r="AG175" s="185"/>
      <c r="AH175" s="186"/>
      <c r="AI175" s="51"/>
      <c r="AJ175" s="34"/>
      <c r="AK175" s="34"/>
      <c r="AL175" s="34"/>
      <c r="AM175" s="34"/>
      <c r="AN175" s="84"/>
    </row>
    <row r="176" spans="1:40" ht="15.6" thickBot="1" x14ac:dyDescent="0.35">
      <c r="A176" s="251"/>
      <c r="B176" s="252"/>
      <c r="C176" s="252"/>
      <c r="D176" s="252"/>
      <c r="E176" s="252"/>
      <c r="F176" s="252"/>
      <c r="G176" s="252"/>
      <c r="H176" s="252"/>
      <c r="I176" s="252"/>
      <c r="J176" s="252"/>
      <c r="K176" s="252"/>
      <c r="L176" s="252"/>
      <c r="M176" s="252"/>
      <c r="N176" s="252"/>
      <c r="O176" s="252"/>
      <c r="P176" s="252"/>
      <c r="Q176" s="252"/>
      <c r="R176" s="252"/>
      <c r="S176" s="252"/>
      <c r="T176" s="252"/>
      <c r="U176" s="252"/>
      <c r="V176" s="252"/>
      <c r="W176" s="252"/>
      <c r="X176" s="252"/>
      <c r="Y176" s="252"/>
      <c r="Z176" s="252"/>
      <c r="AA176" s="252"/>
      <c r="AB176" s="252"/>
      <c r="AC176" s="252"/>
      <c r="AD176" s="252"/>
      <c r="AE176" s="252"/>
      <c r="AF176" s="252"/>
      <c r="AG176" s="252"/>
      <c r="AH176" s="253"/>
      <c r="AI176" s="254" t="s">
        <v>27</v>
      </c>
      <c r="AJ176" s="255"/>
      <c r="AK176" s="255"/>
      <c r="AL176" s="255"/>
      <c r="AM176" s="255"/>
      <c r="AN176" s="52"/>
    </row>
    <row r="177" spans="1:40" ht="18" thickBot="1" x14ac:dyDescent="0.35">
      <c r="A177" s="54"/>
      <c r="B177" s="256"/>
      <c r="C177" s="256"/>
      <c r="D177" s="256"/>
      <c r="E177" s="256"/>
      <c r="F177" s="256"/>
      <c r="G177" s="256"/>
      <c r="H177" s="256"/>
      <c r="I177" s="256"/>
      <c r="J177" s="256"/>
      <c r="K177" s="256"/>
      <c r="L177" s="256"/>
      <c r="M177" s="256"/>
      <c r="N177" s="256"/>
      <c r="O177" s="256"/>
      <c r="P177" s="256"/>
      <c r="Q177" s="256"/>
      <c r="R177" s="58"/>
      <c r="S177" s="57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6"/>
      <c r="AI177" s="258" t="s">
        <v>28</v>
      </c>
      <c r="AJ177" s="259"/>
      <c r="AK177" s="259"/>
      <c r="AL177" s="259"/>
      <c r="AM177" s="259"/>
      <c r="AN177" s="53">
        <f>AN152+AN154</f>
        <v>405.822</v>
      </c>
    </row>
    <row r="178" spans="1:40" ht="13.8" thickBot="1" x14ac:dyDescent="0.35">
      <c r="A178" s="13"/>
      <c r="B178" s="257"/>
      <c r="C178" s="257"/>
      <c r="D178" s="257"/>
      <c r="E178" s="257"/>
      <c r="F178" s="257"/>
      <c r="G178" s="257"/>
      <c r="H178" s="257"/>
      <c r="I178" s="257"/>
      <c r="J178" s="257"/>
      <c r="K178" s="257"/>
      <c r="L178" s="257"/>
      <c r="M178" s="257"/>
      <c r="N178" s="257"/>
      <c r="O178" s="257"/>
      <c r="P178" s="257"/>
      <c r="Q178" s="257"/>
      <c r="R178" s="59"/>
      <c r="T178" s="7" t="s">
        <v>30</v>
      </c>
      <c r="U178" s="8"/>
      <c r="AH178" s="24"/>
      <c r="AI178" s="21" t="s">
        <v>136</v>
      </c>
      <c r="AJ178" s="47"/>
      <c r="AK178" s="22"/>
      <c r="AL178" s="22"/>
      <c r="AM178" s="22"/>
      <c r="AN178" s="10"/>
    </row>
    <row r="179" spans="1:40" ht="13.8" thickBot="1" x14ac:dyDescent="0.35">
      <c r="A179" s="23"/>
      <c r="B179" s="2" t="s">
        <v>31</v>
      </c>
      <c r="E179" s="260" t="s">
        <v>163</v>
      </c>
      <c r="F179" s="260"/>
      <c r="G179" s="260"/>
      <c r="H179" s="260"/>
      <c r="I179" s="260"/>
      <c r="J179" s="260"/>
      <c r="K179" s="260"/>
      <c r="L179" s="260"/>
      <c r="M179" s="260"/>
      <c r="N179" s="260"/>
      <c r="O179" s="260"/>
      <c r="P179" s="260"/>
      <c r="Q179" s="260"/>
      <c r="T179" s="2" t="s">
        <v>31</v>
      </c>
      <c r="W179" s="261"/>
      <c r="X179" s="261"/>
      <c r="Y179" s="261"/>
      <c r="Z179" s="261"/>
      <c r="AA179" s="261"/>
      <c r="AB179" s="261"/>
      <c r="AC179" s="261"/>
      <c r="AD179" s="261"/>
      <c r="AE179" s="261"/>
      <c r="AF179" s="261"/>
      <c r="AG179" s="261"/>
      <c r="AH179" s="24"/>
      <c r="AI179" s="2" t="s">
        <v>31</v>
      </c>
      <c r="AJ179" s="245"/>
      <c r="AK179" s="245"/>
      <c r="AL179" s="245"/>
      <c r="AM179" s="245"/>
      <c r="AN179" s="10"/>
    </row>
    <row r="180" spans="1:40" ht="13.8" thickBot="1" x14ac:dyDescent="0.35">
      <c r="A180" s="23"/>
      <c r="B180" s="11" t="s">
        <v>32</v>
      </c>
      <c r="F180" s="244" t="s">
        <v>164</v>
      </c>
      <c r="G180" s="244"/>
      <c r="H180" s="244"/>
      <c r="I180" s="244"/>
      <c r="J180" s="244"/>
      <c r="K180" s="244"/>
      <c r="L180" s="244"/>
      <c r="M180" s="244"/>
      <c r="N180" s="244"/>
      <c r="O180" s="244"/>
      <c r="P180" s="244"/>
      <c r="Q180" s="244"/>
      <c r="T180" s="11" t="s">
        <v>32</v>
      </c>
      <c r="X180" s="245"/>
      <c r="Y180" s="245"/>
      <c r="Z180" s="245"/>
      <c r="AA180" s="245"/>
      <c r="AB180" s="245"/>
      <c r="AC180" s="245"/>
      <c r="AD180" s="245"/>
      <c r="AE180" s="245"/>
      <c r="AF180" s="245"/>
      <c r="AG180" s="245"/>
      <c r="AH180" s="24"/>
      <c r="AI180" s="11" t="s">
        <v>32</v>
      </c>
      <c r="AJ180" s="245"/>
      <c r="AK180" s="245"/>
      <c r="AL180" s="245"/>
      <c r="AM180" s="245"/>
      <c r="AN180" s="10"/>
    </row>
    <row r="181" spans="1:40" ht="13.8" thickBot="1" x14ac:dyDescent="0.35">
      <c r="A181" s="25" t="s">
        <v>33</v>
      </c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26"/>
      <c r="AI181" s="15"/>
      <c r="AJ181" s="14"/>
      <c r="AK181" s="15"/>
      <c r="AL181" s="15"/>
      <c r="AM181" s="15"/>
      <c r="AN181" s="16"/>
    </row>
    <row r="182" spans="1:40" ht="13.8" thickBot="1" x14ac:dyDescent="0.35"/>
    <row r="183" spans="1:40" x14ac:dyDescent="0.3">
      <c r="A183" s="300"/>
      <c r="B183" s="301"/>
      <c r="C183" s="301"/>
      <c r="D183" s="301"/>
      <c r="E183" s="301"/>
      <c r="F183" s="301"/>
      <c r="G183" s="301"/>
      <c r="H183" s="302"/>
      <c r="I183" s="306" t="s">
        <v>4</v>
      </c>
      <c r="J183" s="307"/>
      <c r="K183" s="307"/>
      <c r="L183" s="307"/>
      <c r="M183" s="307"/>
      <c r="N183" s="307"/>
      <c r="O183" s="307"/>
      <c r="P183" s="307"/>
      <c r="Q183" s="307"/>
      <c r="R183" s="307"/>
      <c r="S183" s="307"/>
      <c r="T183" s="307"/>
      <c r="U183" s="307"/>
      <c r="V183" s="307"/>
      <c r="W183" s="307"/>
      <c r="X183" s="307"/>
      <c r="Y183" s="307"/>
      <c r="Z183" s="307"/>
      <c r="AA183" s="307"/>
      <c r="AB183" s="307"/>
      <c r="AC183" s="307"/>
      <c r="AD183" s="307"/>
      <c r="AE183" s="307"/>
      <c r="AF183" s="307"/>
      <c r="AG183" s="307"/>
      <c r="AH183" s="307"/>
      <c r="AI183" s="307"/>
      <c r="AJ183" s="307"/>
      <c r="AK183" s="308"/>
      <c r="AL183" s="312"/>
      <c r="AM183" s="313"/>
      <c r="AN183" s="314"/>
    </row>
    <row r="184" spans="1:40" ht="86.4" customHeight="1" thickBot="1" x14ac:dyDescent="0.35">
      <c r="A184" s="303"/>
      <c r="B184" s="304"/>
      <c r="C184" s="304"/>
      <c r="D184" s="304"/>
      <c r="E184" s="304"/>
      <c r="F184" s="304"/>
      <c r="G184" s="304"/>
      <c r="H184" s="305"/>
      <c r="I184" s="309"/>
      <c r="J184" s="310"/>
      <c r="K184" s="310"/>
      <c r="L184" s="310"/>
      <c r="M184" s="310"/>
      <c r="N184" s="310"/>
      <c r="O184" s="310"/>
      <c r="P184" s="310"/>
      <c r="Q184" s="310"/>
      <c r="R184" s="310"/>
      <c r="S184" s="310"/>
      <c r="T184" s="310"/>
      <c r="U184" s="310"/>
      <c r="V184" s="310"/>
      <c r="W184" s="310"/>
      <c r="X184" s="310"/>
      <c r="Y184" s="310"/>
      <c r="Z184" s="310"/>
      <c r="AA184" s="310"/>
      <c r="AB184" s="310"/>
      <c r="AC184" s="310"/>
      <c r="AD184" s="310"/>
      <c r="AE184" s="310"/>
      <c r="AF184" s="310"/>
      <c r="AG184" s="310"/>
      <c r="AH184" s="310"/>
      <c r="AI184" s="310"/>
      <c r="AJ184" s="310"/>
      <c r="AK184" s="311"/>
      <c r="AL184" s="315"/>
      <c r="AM184" s="316"/>
      <c r="AN184" s="317"/>
    </row>
    <row r="185" spans="1:40" ht="21.6" thickBot="1" x14ac:dyDescent="0.35">
      <c r="A185" s="13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18"/>
      <c r="AN185" s="319"/>
    </row>
    <row r="186" spans="1:40" ht="21" thickBot="1" x14ac:dyDescent="0.35">
      <c r="A186" s="262" t="s">
        <v>5</v>
      </c>
      <c r="B186" s="263"/>
      <c r="C186" s="263"/>
      <c r="D186" s="263"/>
      <c r="E186" s="263"/>
      <c r="F186" s="263" t="s">
        <v>6</v>
      </c>
      <c r="G186" s="263"/>
      <c r="H186" s="264"/>
      <c r="I186" s="264"/>
      <c r="J186" s="263" t="s">
        <v>7</v>
      </c>
      <c r="K186" s="263"/>
      <c r="L186" s="264"/>
      <c r="M186" s="264"/>
      <c r="N186" s="263" t="s">
        <v>8</v>
      </c>
      <c r="O186" s="263"/>
      <c r="P186" s="264"/>
      <c r="Q186" s="320"/>
      <c r="R186" s="3"/>
      <c r="S186" s="3"/>
      <c r="T186" s="3"/>
      <c r="U186" s="262" t="s">
        <v>9</v>
      </c>
      <c r="V186" s="263"/>
      <c r="W186" s="263"/>
      <c r="X186" s="263"/>
      <c r="Y186" s="263"/>
      <c r="Z186" s="321"/>
      <c r="AA186" s="321"/>
      <c r="AB186" s="321"/>
      <c r="AC186" s="321"/>
      <c r="AD186" s="322"/>
      <c r="AE186" s="3"/>
      <c r="AF186" s="3"/>
      <c r="AG186" s="262" t="s">
        <v>10</v>
      </c>
      <c r="AH186" s="263"/>
      <c r="AI186" s="263"/>
      <c r="AJ186" s="323"/>
      <c r="AK186" s="323"/>
      <c r="AL186" s="323"/>
      <c r="AM186" s="323"/>
      <c r="AN186" s="324"/>
    </row>
    <row r="187" spans="1:40" ht="20.399999999999999" x14ac:dyDescent="0.3">
      <c r="A187" s="132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275"/>
      <c r="AN187" s="276"/>
    </row>
    <row r="188" spans="1:40" ht="21" thickBot="1" x14ac:dyDescent="0.35">
      <c r="A188" s="132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88"/>
      <c r="AN188" s="133"/>
    </row>
    <row r="189" spans="1:40" ht="13.8" customHeight="1" x14ac:dyDescent="0.3">
      <c r="A189" s="277" t="s">
        <v>11</v>
      </c>
      <c r="B189" s="278"/>
      <c r="C189" s="278"/>
      <c r="D189" s="278"/>
      <c r="E189" s="278"/>
      <c r="F189" s="278"/>
      <c r="G189" s="278"/>
      <c r="H189" s="278"/>
      <c r="I189" s="279" t="s">
        <v>399</v>
      </c>
      <c r="J189" s="280"/>
      <c r="K189" s="280"/>
      <c r="L189" s="280"/>
      <c r="M189" s="280"/>
      <c r="N189" s="280"/>
      <c r="O189" s="280"/>
      <c r="P189" s="280"/>
      <c r="Q189" s="280"/>
      <c r="R189" s="280"/>
      <c r="S189" s="280"/>
      <c r="T189" s="280"/>
      <c r="U189" s="280"/>
      <c r="V189" s="280"/>
      <c r="W189" s="280"/>
      <c r="X189" s="280"/>
      <c r="Y189" s="280"/>
      <c r="Z189" s="280"/>
      <c r="AA189" s="280"/>
      <c r="AB189" s="280"/>
      <c r="AC189" s="280"/>
      <c r="AD189" s="280"/>
      <c r="AE189" s="280"/>
      <c r="AF189" s="280"/>
      <c r="AG189" s="280"/>
      <c r="AH189" s="280"/>
      <c r="AI189" s="280"/>
      <c r="AJ189" s="280"/>
      <c r="AK189" s="280"/>
      <c r="AL189" s="280"/>
      <c r="AM189" s="280"/>
      <c r="AN189" s="281"/>
    </row>
    <row r="190" spans="1:40" ht="20.399999999999999" x14ac:dyDescent="0.3">
      <c r="A190" s="282" t="s">
        <v>12</v>
      </c>
      <c r="B190" s="283"/>
      <c r="C190" s="283"/>
      <c r="D190" s="283"/>
      <c r="E190" s="283"/>
      <c r="F190" s="283"/>
      <c r="G190" s="283"/>
      <c r="H190" s="283"/>
      <c r="I190" s="284"/>
      <c r="J190" s="284"/>
      <c r="K190" s="284"/>
      <c r="L190" s="284"/>
      <c r="M190" s="284"/>
      <c r="N190" s="284"/>
      <c r="O190" s="284"/>
      <c r="P190" s="284"/>
      <c r="Q190" s="284"/>
      <c r="R190" s="284"/>
      <c r="S190" s="284"/>
      <c r="T190" s="284"/>
      <c r="U190" s="284"/>
      <c r="V190" s="284"/>
      <c r="W190" s="284"/>
      <c r="X190" s="284"/>
      <c r="Y190" s="284"/>
      <c r="Z190" s="284"/>
      <c r="AA190" s="284"/>
      <c r="AB190" s="284"/>
      <c r="AC190" s="284"/>
      <c r="AD190" s="284"/>
      <c r="AE190" s="285" t="s">
        <v>13</v>
      </c>
      <c r="AF190" s="286"/>
      <c r="AG190" s="286"/>
      <c r="AH190" s="287"/>
      <c r="AI190" s="27"/>
      <c r="AJ190" s="285" t="s">
        <v>14</v>
      </c>
      <c r="AK190" s="287"/>
      <c r="AL190" s="288"/>
      <c r="AM190" s="289"/>
      <c r="AN190" s="290"/>
    </row>
    <row r="191" spans="1:40" ht="21" thickBot="1" x14ac:dyDescent="0.35">
      <c r="A191" s="291" t="s">
        <v>15</v>
      </c>
      <c r="B191" s="292"/>
      <c r="C191" s="292"/>
      <c r="D191" s="292"/>
      <c r="E191" s="292"/>
      <c r="F191" s="292"/>
      <c r="G191" s="292"/>
      <c r="H191" s="292"/>
      <c r="I191" s="293"/>
      <c r="J191" s="293"/>
      <c r="K191" s="293"/>
      <c r="L191" s="293"/>
      <c r="M191" s="293"/>
      <c r="N191" s="293"/>
      <c r="O191" s="293"/>
      <c r="P191" s="293"/>
      <c r="Q191" s="293"/>
      <c r="R191" s="293"/>
      <c r="S191" s="293"/>
      <c r="T191" s="293"/>
      <c r="U191" s="293"/>
      <c r="V191" s="293"/>
      <c r="W191" s="293"/>
      <c r="X191" s="293"/>
      <c r="Y191" s="293"/>
      <c r="Z191" s="293"/>
      <c r="AA191" s="293"/>
      <c r="AB191" s="293"/>
      <c r="AC191" s="293"/>
      <c r="AD191" s="293"/>
      <c r="AE191" s="294" t="s">
        <v>13</v>
      </c>
      <c r="AF191" s="295"/>
      <c r="AG191" s="295"/>
      <c r="AH191" s="296"/>
      <c r="AI191" s="63"/>
      <c r="AJ191" s="294" t="s">
        <v>14</v>
      </c>
      <c r="AK191" s="296"/>
      <c r="AL191" s="297"/>
      <c r="AM191" s="298"/>
      <c r="AN191" s="299"/>
    </row>
    <row r="192" spans="1:40" ht="16.2" thickBot="1" x14ac:dyDescent="0.35">
      <c r="A192" s="134"/>
      <c r="AH192" s="2"/>
      <c r="AI192" s="89"/>
      <c r="AJ192" s="89"/>
      <c r="AK192" s="89"/>
      <c r="AL192" s="89"/>
      <c r="AM192" s="11"/>
      <c r="AN192" s="135"/>
    </row>
    <row r="193" spans="1:40" ht="16.2" thickBot="1" x14ac:dyDescent="0.35">
      <c r="A193" s="262" t="s">
        <v>16</v>
      </c>
      <c r="B193" s="263"/>
      <c r="C193" s="263"/>
      <c r="D193" s="263"/>
      <c r="E193" s="263"/>
      <c r="F193" s="263"/>
      <c r="G193" s="263"/>
      <c r="H193" s="264">
        <v>4</v>
      </c>
      <c r="I193" s="264"/>
      <c r="J193" s="264"/>
      <c r="K193" s="264"/>
      <c r="L193" s="264"/>
      <c r="M193" s="264"/>
      <c r="N193" s="264"/>
      <c r="O193" s="264"/>
      <c r="P193" s="264"/>
      <c r="Q193" s="264"/>
      <c r="R193" s="264"/>
      <c r="S193" s="264"/>
      <c r="T193" s="264"/>
      <c r="U193" s="263" t="s">
        <v>349</v>
      </c>
      <c r="V193" s="263"/>
      <c r="W193" s="263"/>
      <c r="X193" s="263"/>
      <c r="Y193" s="263"/>
      <c r="Z193" s="263"/>
      <c r="AA193" s="263"/>
      <c r="AB193" s="263"/>
      <c r="AC193" s="263"/>
      <c r="AD193" s="263"/>
      <c r="AE193" s="265" t="s">
        <v>167</v>
      </c>
      <c r="AF193" s="265"/>
      <c r="AG193" s="265"/>
      <c r="AH193" s="265"/>
      <c r="AI193" s="265"/>
      <c r="AJ193" s="87" t="s">
        <v>17</v>
      </c>
      <c r="AK193" s="18" t="s">
        <v>0</v>
      </c>
      <c r="AL193" s="5" t="s">
        <v>151</v>
      </c>
      <c r="AM193" s="266"/>
      <c r="AN193" s="267"/>
    </row>
    <row r="194" spans="1:40" ht="13.8" x14ac:dyDescent="0.3">
      <c r="A194" s="66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8"/>
      <c r="S194" s="69"/>
      <c r="T194" s="69"/>
      <c r="U194" s="70"/>
      <c r="V194" s="70"/>
      <c r="W194" s="70"/>
      <c r="X194" s="70"/>
      <c r="Y194" s="70"/>
      <c r="Z194" s="70"/>
      <c r="AA194" s="70"/>
      <c r="AB194" s="70"/>
      <c r="AC194" s="70"/>
      <c r="AD194" s="70"/>
      <c r="AE194" s="68"/>
      <c r="AF194" s="68"/>
      <c r="AG194" s="68"/>
      <c r="AH194" s="71"/>
      <c r="AI194" s="268" t="s">
        <v>19</v>
      </c>
      <c r="AJ194" s="270" t="s">
        <v>20</v>
      </c>
      <c r="AK194" s="271"/>
      <c r="AL194" s="271"/>
      <c r="AM194" s="412" t="s">
        <v>146</v>
      </c>
      <c r="AN194" s="273" t="s">
        <v>22</v>
      </c>
    </row>
    <row r="195" spans="1:40" ht="14.4" x14ac:dyDescent="0.3">
      <c r="A195" s="72"/>
      <c r="B19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6"/>
      <c r="S195" s="37"/>
      <c r="T195" s="37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73"/>
      <c r="AI195" s="269"/>
      <c r="AJ195" s="86" t="s">
        <v>23</v>
      </c>
      <c r="AK195" s="86" t="s">
        <v>24</v>
      </c>
      <c r="AL195" s="86" t="s">
        <v>25</v>
      </c>
      <c r="AM195" s="413"/>
      <c r="AN195" s="274"/>
    </row>
    <row r="196" spans="1:40" ht="15.6" x14ac:dyDescent="0.3">
      <c r="A196" s="72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6"/>
      <c r="S196" s="37"/>
      <c r="T196" s="37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73"/>
      <c r="AI196" s="124"/>
      <c r="AJ196" s="82"/>
      <c r="AK196" s="82"/>
      <c r="AL196" s="82"/>
      <c r="AM196" s="83"/>
      <c r="AN196" s="84"/>
    </row>
    <row r="197" spans="1:40" ht="15" x14ac:dyDescent="0.3">
      <c r="A197" s="72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6"/>
      <c r="S197" s="37"/>
      <c r="T197" s="37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73"/>
      <c r="AI197" s="81" t="s">
        <v>348</v>
      </c>
      <c r="AJ197" s="82">
        <v>7.1</v>
      </c>
      <c r="AK197" s="82"/>
      <c r="AL197" s="82">
        <v>25.41</v>
      </c>
      <c r="AM197" s="83">
        <v>2</v>
      </c>
      <c r="AN197" s="84">
        <f>AJ197*AL197*AM197</f>
        <v>360.822</v>
      </c>
    </row>
    <row r="198" spans="1:40" ht="15.6" x14ac:dyDescent="0.3">
      <c r="A198" s="72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6"/>
      <c r="S198" s="37"/>
      <c r="T198" s="37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73"/>
      <c r="AI198" s="50"/>
      <c r="AJ198" s="64"/>
      <c r="AK198" s="64"/>
      <c r="AL198" s="64"/>
      <c r="AM198" s="65"/>
      <c r="AN198" s="84"/>
    </row>
    <row r="199" spans="1:40" ht="15" x14ac:dyDescent="0.3">
      <c r="A199" s="72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6"/>
      <c r="S199" s="37"/>
      <c r="T199" s="37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73"/>
      <c r="AI199" s="51"/>
      <c r="AJ199" s="64"/>
      <c r="AK199" s="64"/>
      <c r="AL199" s="64">
        <v>45</v>
      </c>
      <c r="AM199" s="65">
        <v>1</v>
      </c>
      <c r="AN199" s="84">
        <f>AJ199*AL199*AM199</f>
        <v>0</v>
      </c>
    </row>
    <row r="200" spans="1:40" ht="15" x14ac:dyDescent="0.3">
      <c r="A200" s="72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6"/>
      <c r="S200" s="37"/>
      <c r="T200" s="37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73"/>
      <c r="AI200" s="51"/>
      <c r="AJ200" s="64"/>
      <c r="AK200" s="64"/>
      <c r="AL200" s="64"/>
      <c r="AM200" s="65"/>
      <c r="AN200" s="187"/>
    </row>
    <row r="201" spans="1:40" ht="15.6" x14ac:dyDescent="0.3">
      <c r="A201" s="72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6"/>
      <c r="S201" s="37"/>
      <c r="T201" s="37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73"/>
      <c r="AI201" s="50"/>
      <c r="AJ201" s="64"/>
      <c r="AK201" s="64"/>
      <c r="AL201" s="64"/>
      <c r="AM201" s="65"/>
      <c r="AN201" s="84"/>
    </row>
    <row r="202" spans="1:40" ht="15" x14ac:dyDescent="0.3">
      <c r="A202" s="74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9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39"/>
      <c r="AF202" s="39"/>
      <c r="AG202" s="41"/>
      <c r="AH202" s="75"/>
      <c r="AI202" s="129"/>
      <c r="AJ202" s="32"/>
      <c r="AK202" s="32"/>
      <c r="AL202" s="32"/>
      <c r="AM202" s="33"/>
      <c r="AN202" s="84"/>
    </row>
    <row r="203" spans="1:40" ht="15.6" x14ac:dyDescent="0.3">
      <c r="A203" s="74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36"/>
      <c r="AF203" s="42"/>
      <c r="AG203" s="36"/>
      <c r="AH203" s="75"/>
      <c r="AI203" s="50"/>
      <c r="AJ203" s="28"/>
      <c r="AK203" s="29"/>
      <c r="AL203" s="30"/>
      <c r="AM203" s="31"/>
      <c r="AN203" s="84"/>
    </row>
    <row r="204" spans="1:40" ht="15" x14ac:dyDescent="0.3">
      <c r="A204" s="74"/>
      <c r="B204" s="36"/>
      <c r="C204" s="36"/>
      <c r="D204" s="36"/>
      <c r="E204" s="36"/>
      <c r="F204" s="36"/>
      <c r="G204" s="36"/>
      <c r="H204" s="38"/>
      <c r="I204" s="36"/>
      <c r="J204" s="36"/>
      <c r="K204" s="36"/>
      <c r="L204" s="36"/>
      <c r="M204" s="36"/>
      <c r="N204" s="38"/>
      <c r="O204" s="38"/>
      <c r="P204" s="38"/>
      <c r="Q204" s="38"/>
      <c r="R204" s="38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38"/>
      <c r="AF204" s="43"/>
      <c r="AG204" s="38"/>
      <c r="AH204" s="75"/>
      <c r="AI204" s="51"/>
      <c r="AJ204" s="34"/>
      <c r="AK204" s="34"/>
      <c r="AL204" s="34"/>
      <c r="AM204" s="34"/>
      <c r="AN204" s="84"/>
    </row>
    <row r="205" spans="1:40" ht="15" x14ac:dyDescent="0.3">
      <c r="A205" s="74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36"/>
      <c r="AF205" s="42"/>
      <c r="AG205" s="36"/>
      <c r="AH205" s="75"/>
      <c r="AI205" s="51"/>
      <c r="AJ205" s="34"/>
      <c r="AK205" s="34"/>
      <c r="AL205" s="34"/>
      <c r="AM205" s="34"/>
      <c r="AN205" s="84"/>
    </row>
    <row r="206" spans="1:40" ht="17.399999999999999" x14ac:dyDescent="0.3">
      <c r="A206" s="74"/>
      <c r="B206" s="44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36"/>
      <c r="AF206" s="42"/>
      <c r="AG206" s="36"/>
      <c r="AH206" s="75"/>
      <c r="AI206" s="50"/>
      <c r="AJ206" s="28"/>
      <c r="AK206" s="29"/>
      <c r="AL206" s="30"/>
      <c r="AM206" s="31"/>
      <c r="AN206" s="84"/>
    </row>
    <row r="207" spans="1:40" ht="15" x14ac:dyDescent="0.3">
      <c r="A207" s="74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36"/>
      <c r="AF207" s="42"/>
      <c r="AG207" s="36"/>
      <c r="AH207" s="75"/>
      <c r="AI207" s="51"/>
      <c r="AJ207" s="34"/>
      <c r="AK207" s="34"/>
      <c r="AL207" s="34"/>
      <c r="AM207" s="34"/>
      <c r="AN207" s="84"/>
    </row>
    <row r="208" spans="1:40" ht="15" x14ac:dyDescent="0.3">
      <c r="A208" s="74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36"/>
      <c r="AF208" s="42"/>
      <c r="AG208" s="36"/>
      <c r="AH208" s="75"/>
      <c r="AI208" s="51"/>
      <c r="AJ208" s="34"/>
      <c r="AK208" s="34"/>
      <c r="AL208" s="34"/>
      <c r="AM208" s="34"/>
      <c r="AN208" s="84"/>
    </row>
    <row r="209" spans="1:40" ht="15" x14ac:dyDescent="0.3">
      <c r="A209" s="74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36"/>
      <c r="AF209" s="42"/>
      <c r="AG209" s="36"/>
      <c r="AH209" s="75"/>
      <c r="AI209" s="51"/>
      <c r="AJ209" s="34"/>
      <c r="AK209" s="34"/>
      <c r="AL209" s="34"/>
      <c r="AM209" s="34"/>
      <c r="AN209" s="84"/>
    </row>
    <row r="210" spans="1:40" ht="17.399999999999999" x14ac:dyDescent="0.3">
      <c r="A210" s="74"/>
      <c r="B210" s="44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36"/>
      <c r="AF210" s="42"/>
      <c r="AG210" s="36"/>
      <c r="AH210" s="75"/>
      <c r="AI210" s="51"/>
      <c r="AJ210" s="34"/>
      <c r="AK210" s="34"/>
      <c r="AL210" s="34"/>
      <c r="AM210" s="34"/>
      <c r="AN210" s="84"/>
    </row>
    <row r="211" spans="1:40" ht="15.6" x14ac:dyDescent="0.3">
      <c r="A211" s="7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36"/>
      <c r="AF211" s="42"/>
      <c r="AG211" s="36"/>
      <c r="AH211" s="77"/>
      <c r="AI211" s="50"/>
      <c r="AJ211" s="29"/>
      <c r="AK211" s="29"/>
      <c r="AL211" s="30"/>
      <c r="AM211" s="31"/>
      <c r="AN211" s="84"/>
    </row>
    <row r="212" spans="1:40" ht="15" x14ac:dyDescent="0.3">
      <c r="A212" s="74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75"/>
      <c r="AI212" s="51"/>
      <c r="AJ212" s="34"/>
      <c r="AK212" s="34"/>
      <c r="AL212" s="34"/>
      <c r="AM212" s="34"/>
      <c r="AN212" s="84"/>
    </row>
    <row r="213" spans="1:40" ht="15" x14ac:dyDescent="0.3">
      <c r="A213" s="184"/>
      <c r="B213" s="185"/>
      <c r="C213" s="185"/>
      <c r="D213" s="185"/>
      <c r="E213" s="185"/>
      <c r="F213" s="185"/>
      <c r="G213" s="185"/>
      <c r="H213" s="185"/>
      <c r="I213" s="185"/>
      <c r="J213" s="185"/>
      <c r="K213" s="185"/>
      <c r="L213" s="185"/>
      <c r="M213" s="185"/>
      <c r="N213" s="185"/>
      <c r="O213" s="185"/>
      <c r="P213" s="185"/>
      <c r="Q213" s="185"/>
      <c r="R213" s="185"/>
      <c r="S213" s="185"/>
      <c r="T213" s="185"/>
      <c r="U213" s="185"/>
      <c r="V213" s="185"/>
      <c r="W213" s="185"/>
      <c r="X213" s="185"/>
      <c r="Y213" s="185"/>
      <c r="Z213" s="185"/>
      <c r="AA213" s="185"/>
      <c r="AB213" s="185"/>
      <c r="AC213" s="185"/>
      <c r="AD213" s="185"/>
      <c r="AE213" s="185"/>
      <c r="AF213" s="185"/>
      <c r="AG213" s="185"/>
      <c r="AH213" s="186"/>
      <c r="AI213" s="51"/>
      <c r="AJ213" s="34"/>
      <c r="AK213" s="34"/>
      <c r="AL213" s="34"/>
      <c r="AM213" s="34"/>
      <c r="AN213" s="84"/>
    </row>
    <row r="214" spans="1:40" ht="15" x14ac:dyDescent="0.3">
      <c r="A214" s="184"/>
      <c r="B214" s="185"/>
      <c r="C214" s="185"/>
      <c r="D214" s="185"/>
      <c r="E214" s="185"/>
      <c r="F214" s="185"/>
      <c r="G214" s="185"/>
      <c r="H214" s="185"/>
      <c r="I214" s="185"/>
      <c r="J214" s="185"/>
      <c r="K214" s="185"/>
      <c r="L214" s="185"/>
      <c r="M214" s="185"/>
      <c r="N214" s="185"/>
      <c r="O214" s="185"/>
      <c r="P214" s="185"/>
      <c r="Q214" s="185"/>
      <c r="R214" s="185"/>
      <c r="S214" s="185"/>
      <c r="T214" s="185"/>
      <c r="U214" s="185"/>
      <c r="V214" s="185"/>
      <c r="W214" s="185"/>
      <c r="X214" s="185"/>
      <c r="Y214" s="185"/>
      <c r="Z214" s="185"/>
      <c r="AA214" s="185"/>
      <c r="AB214" s="185"/>
      <c r="AC214" s="185"/>
      <c r="AD214" s="185"/>
      <c r="AE214" s="185"/>
      <c r="AF214" s="185"/>
      <c r="AG214" s="185"/>
      <c r="AH214" s="186"/>
      <c r="AI214" s="51"/>
      <c r="AJ214" s="34"/>
      <c r="AK214" s="34"/>
      <c r="AL214" s="34"/>
      <c r="AM214" s="34"/>
      <c r="AN214" s="84"/>
    </row>
    <row r="215" spans="1:40" ht="15" x14ac:dyDescent="0.3">
      <c r="A215" s="184"/>
      <c r="B215" s="185"/>
      <c r="C215" s="185"/>
      <c r="D215" s="185"/>
      <c r="E215" s="185"/>
      <c r="F215" s="185"/>
      <c r="G215" s="185"/>
      <c r="H215" s="185"/>
      <c r="I215" s="185"/>
      <c r="J215" s="185"/>
      <c r="K215" s="185"/>
      <c r="L215" s="185"/>
      <c r="M215" s="185"/>
      <c r="N215" s="185"/>
      <c r="O215" s="185"/>
      <c r="P215" s="185"/>
      <c r="Q215" s="185"/>
      <c r="R215" s="185"/>
      <c r="S215" s="185"/>
      <c r="T215" s="185"/>
      <c r="U215" s="185"/>
      <c r="V215" s="185"/>
      <c r="W215" s="185"/>
      <c r="X215" s="185"/>
      <c r="Y215" s="185"/>
      <c r="Z215" s="185"/>
      <c r="AA215" s="185"/>
      <c r="AB215" s="185"/>
      <c r="AC215" s="185"/>
      <c r="AD215" s="185"/>
      <c r="AE215" s="185"/>
      <c r="AF215" s="185"/>
      <c r="AG215" s="185"/>
      <c r="AH215" s="186"/>
      <c r="AI215" s="51"/>
      <c r="AJ215" s="34"/>
      <c r="AK215" s="34"/>
      <c r="AL215" s="34"/>
      <c r="AM215" s="34"/>
      <c r="AN215" s="84"/>
    </row>
    <row r="216" spans="1:40" ht="15" x14ac:dyDescent="0.3">
      <c r="A216" s="184"/>
      <c r="B216" s="185"/>
      <c r="C216" s="185"/>
      <c r="D216" s="185"/>
      <c r="E216" s="185"/>
      <c r="F216" s="185"/>
      <c r="G216" s="185"/>
      <c r="H216" s="185"/>
      <c r="I216" s="185"/>
      <c r="J216" s="185"/>
      <c r="K216" s="185"/>
      <c r="L216" s="185"/>
      <c r="M216" s="185"/>
      <c r="N216" s="185"/>
      <c r="O216" s="185"/>
      <c r="P216" s="185"/>
      <c r="Q216" s="185"/>
      <c r="R216" s="185"/>
      <c r="S216" s="185"/>
      <c r="T216" s="185"/>
      <c r="U216" s="185"/>
      <c r="V216" s="185"/>
      <c r="W216" s="185"/>
      <c r="X216" s="185"/>
      <c r="Y216" s="185"/>
      <c r="Z216" s="185"/>
      <c r="AA216" s="185"/>
      <c r="AB216" s="185"/>
      <c r="AC216" s="185"/>
      <c r="AD216" s="185"/>
      <c r="AE216" s="185"/>
      <c r="AF216" s="185"/>
      <c r="AG216" s="185"/>
      <c r="AH216" s="186"/>
      <c r="AI216" s="51"/>
      <c r="AJ216" s="34"/>
      <c r="AK216" s="34"/>
      <c r="AL216" s="34"/>
      <c r="AM216" s="34"/>
      <c r="AN216" s="84"/>
    </row>
    <row r="217" spans="1:40" ht="15" x14ac:dyDescent="0.3">
      <c r="A217" s="184"/>
      <c r="B217" s="185"/>
      <c r="C217" s="185"/>
      <c r="D217" s="185"/>
      <c r="E217" s="185"/>
      <c r="F217" s="185"/>
      <c r="G217" s="185"/>
      <c r="H217" s="185"/>
      <c r="I217" s="185"/>
      <c r="J217" s="185"/>
      <c r="K217" s="185"/>
      <c r="L217" s="185"/>
      <c r="M217" s="185"/>
      <c r="N217" s="185"/>
      <c r="O217" s="185"/>
      <c r="P217" s="185"/>
      <c r="Q217" s="185"/>
      <c r="R217" s="185"/>
      <c r="S217" s="185"/>
      <c r="T217" s="185"/>
      <c r="U217" s="185"/>
      <c r="V217" s="185"/>
      <c r="W217" s="185"/>
      <c r="X217" s="185"/>
      <c r="Y217" s="185"/>
      <c r="Z217" s="185"/>
      <c r="AA217" s="185"/>
      <c r="AB217" s="185"/>
      <c r="AC217" s="185"/>
      <c r="AD217" s="185"/>
      <c r="AE217" s="185"/>
      <c r="AF217" s="185"/>
      <c r="AG217" s="185"/>
      <c r="AH217" s="186"/>
      <c r="AI217" s="51"/>
      <c r="AJ217" s="34"/>
      <c r="AK217" s="34"/>
      <c r="AL217" s="34"/>
      <c r="AM217" s="34"/>
      <c r="AN217" s="84"/>
    </row>
    <row r="218" spans="1:40" ht="15" x14ac:dyDescent="0.3">
      <c r="A218" s="184"/>
      <c r="B218" s="185"/>
      <c r="C218" s="185"/>
      <c r="D218" s="185"/>
      <c r="E218" s="185"/>
      <c r="F218" s="185"/>
      <c r="G218" s="185"/>
      <c r="H218" s="185"/>
      <c r="I218" s="185"/>
      <c r="J218" s="185"/>
      <c r="K218" s="185"/>
      <c r="L218" s="185"/>
      <c r="M218" s="185"/>
      <c r="N218" s="185"/>
      <c r="O218" s="185"/>
      <c r="P218" s="185"/>
      <c r="Q218" s="185"/>
      <c r="R218" s="185"/>
      <c r="S218" s="185"/>
      <c r="T218" s="185"/>
      <c r="U218" s="185"/>
      <c r="V218" s="185"/>
      <c r="W218" s="185"/>
      <c r="X218" s="185"/>
      <c r="Y218" s="185"/>
      <c r="Z218" s="185"/>
      <c r="AA218" s="185"/>
      <c r="AB218" s="185"/>
      <c r="AC218" s="185"/>
      <c r="AD218" s="185"/>
      <c r="AE218" s="185"/>
      <c r="AF218" s="185"/>
      <c r="AG218" s="185"/>
      <c r="AH218" s="186"/>
      <c r="AI218" s="51"/>
      <c r="AJ218" s="34"/>
      <c r="AK218" s="34"/>
      <c r="AL218" s="34"/>
      <c r="AM218" s="34"/>
      <c r="AN218" s="84"/>
    </row>
    <row r="219" spans="1:40" ht="15" x14ac:dyDescent="0.3">
      <c r="A219" s="184"/>
      <c r="B219" s="185"/>
      <c r="C219" s="185"/>
      <c r="D219" s="185"/>
      <c r="E219" s="185"/>
      <c r="F219" s="185"/>
      <c r="G219" s="185"/>
      <c r="H219" s="185"/>
      <c r="I219" s="185"/>
      <c r="J219" s="185"/>
      <c r="K219" s="185"/>
      <c r="L219" s="185"/>
      <c r="M219" s="185"/>
      <c r="N219" s="185"/>
      <c r="O219" s="185"/>
      <c r="P219" s="185"/>
      <c r="Q219" s="185"/>
      <c r="R219" s="185"/>
      <c r="S219" s="185"/>
      <c r="T219" s="185"/>
      <c r="U219" s="185"/>
      <c r="V219" s="185"/>
      <c r="W219" s="185"/>
      <c r="X219" s="185"/>
      <c r="Y219" s="185"/>
      <c r="Z219" s="185"/>
      <c r="AA219" s="185"/>
      <c r="AB219" s="185"/>
      <c r="AC219" s="185"/>
      <c r="AD219" s="185"/>
      <c r="AE219" s="185"/>
      <c r="AF219" s="185"/>
      <c r="AG219" s="185"/>
      <c r="AH219" s="186"/>
      <c r="AI219" s="51"/>
      <c r="AJ219" s="34"/>
      <c r="AK219" s="34"/>
      <c r="AL219" s="34"/>
      <c r="AM219" s="34"/>
      <c r="AN219" s="84"/>
    </row>
    <row r="220" spans="1:40" ht="15.6" thickBot="1" x14ac:dyDescent="0.35">
      <c r="A220" s="184"/>
      <c r="B220" s="185"/>
      <c r="C220" s="185"/>
      <c r="D220" s="185"/>
      <c r="E220" s="185"/>
      <c r="F220" s="185"/>
      <c r="G220" s="185"/>
      <c r="H220" s="185"/>
      <c r="I220" s="185"/>
      <c r="J220" s="185"/>
      <c r="K220" s="185"/>
      <c r="L220" s="185"/>
      <c r="M220" s="185"/>
      <c r="N220" s="185"/>
      <c r="O220" s="185"/>
      <c r="P220" s="185"/>
      <c r="Q220" s="185"/>
      <c r="R220" s="185"/>
      <c r="S220" s="185"/>
      <c r="T220" s="185"/>
      <c r="U220" s="185"/>
      <c r="V220" s="185"/>
      <c r="W220" s="185"/>
      <c r="X220" s="185"/>
      <c r="Y220" s="185"/>
      <c r="Z220" s="185"/>
      <c r="AA220" s="185"/>
      <c r="AB220" s="185"/>
      <c r="AC220" s="185"/>
      <c r="AD220" s="185"/>
      <c r="AE220" s="185"/>
      <c r="AF220" s="185"/>
      <c r="AG220" s="185"/>
      <c r="AH220" s="186"/>
      <c r="AI220" s="51"/>
      <c r="AJ220" s="34"/>
      <c r="AK220" s="34"/>
      <c r="AL220" s="34"/>
      <c r="AM220" s="34"/>
      <c r="AN220" s="84"/>
    </row>
    <row r="221" spans="1:40" ht="15.6" thickBot="1" x14ac:dyDescent="0.35">
      <c r="A221" s="251"/>
      <c r="B221" s="252"/>
      <c r="C221" s="252"/>
      <c r="D221" s="252"/>
      <c r="E221" s="252"/>
      <c r="F221" s="252"/>
      <c r="G221" s="252"/>
      <c r="H221" s="252"/>
      <c r="I221" s="252"/>
      <c r="J221" s="252"/>
      <c r="K221" s="252"/>
      <c r="L221" s="252"/>
      <c r="M221" s="252"/>
      <c r="N221" s="252"/>
      <c r="O221" s="252"/>
      <c r="P221" s="252"/>
      <c r="Q221" s="252"/>
      <c r="R221" s="252"/>
      <c r="S221" s="252"/>
      <c r="T221" s="252"/>
      <c r="U221" s="252"/>
      <c r="V221" s="252"/>
      <c r="W221" s="252"/>
      <c r="X221" s="252"/>
      <c r="Y221" s="252"/>
      <c r="Z221" s="252"/>
      <c r="AA221" s="252"/>
      <c r="AB221" s="252"/>
      <c r="AC221" s="252"/>
      <c r="AD221" s="252"/>
      <c r="AE221" s="252"/>
      <c r="AF221" s="252"/>
      <c r="AG221" s="252"/>
      <c r="AH221" s="253"/>
      <c r="AI221" s="254" t="s">
        <v>27</v>
      </c>
      <c r="AJ221" s="255"/>
      <c r="AK221" s="255"/>
      <c r="AL221" s="255"/>
      <c r="AM221" s="255"/>
      <c r="AN221" s="52"/>
    </row>
    <row r="222" spans="1:40" ht="18" thickBot="1" x14ac:dyDescent="0.35">
      <c r="A222" s="54"/>
      <c r="B222" s="256"/>
      <c r="C222" s="256"/>
      <c r="D222" s="256"/>
      <c r="E222" s="256"/>
      <c r="F222" s="256"/>
      <c r="G222" s="256"/>
      <c r="H222" s="256"/>
      <c r="I222" s="256"/>
      <c r="J222" s="256"/>
      <c r="K222" s="256"/>
      <c r="L222" s="256"/>
      <c r="M222" s="256"/>
      <c r="N222" s="256"/>
      <c r="O222" s="256"/>
      <c r="P222" s="256"/>
      <c r="Q222" s="256"/>
      <c r="R222" s="58"/>
      <c r="S222" s="57"/>
      <c r="T222" s="55"/>
      <c r="U222" s="55"/>
      <c r="V222" s="55"/>
      <c r="W222" s="55"/>
      <c r="X222" s="55"/>
      <c r="Y222" s="55"/>
      <c r="Z222" s="55"/>
      <c r="AA222" s="55"/>
      <c r="AB222" s="55"/>
      <c r="AC222" s="55"/>
      <c r="AD222" s="55"/>
      <c r="AE222" s="55"/>
      <c r="AF222" s="55"/>
      <c r="AG222" s="55"/>
      <c r="AH222" s="56"/>
      <c r="AI222" s="258" t="s">
        <v>28</v>
      </c>
      <c r="AJ222" s="259"/>
      <c r="AK222" s="259"/>
      <c r="AL222" s="259"/>
      <c r="AM222" s="259"/>
      <c r="AN222" s="53">
        <f>AN197+AN199</f>
        <v>360.822</v>
      </c>
    </row>
    <row r="223" spans="1:40" ht="13.8" thickBot="1" x14ac:dyDescent="0.35">
      <c r="A223" s="13"/>
      <c r="B223" s="257"/>
      <c r="C223" s="257"/>
      <c r="D223" s="257"/>
      <c r="E223" s="257"/>
      <c r="F223" s="257"/>
      <c r="G223" s="257"/>
      <c r="H223" s="257"/>
      <c r="I223" s="257"/>
      <c r="J223" s="257"/>
      <c r="K223" s="257"/>
      <c r="L223" s="257"/>
      <c r="M223" s="257"/>
      <c r="N223" s="257"/>
      <c r="O223" s="257"/>
      <c r="P223" s="257"/>
      <c r="Q223" s="257"/>
      <c r="R223" s="59"/>
      <c r="T223" s="7" t="s">
        <v>30</v>
      </c>
      <c r="U223" s="8"/>
      <c r="AH223" s="24"/>
      <c r="AI223" s="21" t="s">
        <v>136</v>
      </c>
      <c r="AJ223" s="47"/>
      <c r="AK223" s="22"/>
      <c r="AL223" s="22"/>
      <c r="AM223" s="22"/>
      <c r="AN223" s="10"/>
    </row>
    <row r="224" spans="1:40" ht="13.8" thickBot="1" x14ac:dyDescent="0.35">
      <c r="A224" s="23"/>
      <c r="B224" s="2" t="s">
        <v>31</v>
      </c>
      <c r="E224" s="260" t="s">
        <v>163</v>
      </c>
      <c r="F224" s="260"/>
      <c r="G224" s="260"/>
      <c r="H224" s="260"/>
      <c r="I224" s="260"/>
      <c r="J224" s="260"/>
      <c r="K224" s="260"/>
      <c r="L224" s="260"/>
      <c r="M224" s="260"/>
      <c r="N224" s="260"/>
      <c r="O224" s="260"/>
      <c r="P224" s="260"/>
      <c r="Q224" s="260"/>
      <c r="T224" s="2" t="s">
        <v>31</v>
      </c>
      <c r="W224" s="261"/>
      <c r="X224" s="261"/>
      <c r="Y224" s="261"/>
      <c r="Z224" s="261"/>
      <c r="AA224" s="261"/>
      <c r="AB224" s="261"/>
      <c r="AC224" s="261"/>
      <c r="AD224" s="261"/>
      <c r="AE224" s="261"/>
      <c r="AF224" s="261"/>
      <c r="AG224" s="261"/>
      <c r="AH224" s="24"/>
      <c r="AI224" s="2" t="s">
        <v>31</v>
      </c>
      <c r="AJ224" s="245"/>
      <c r="AK224" s="245"/>
      <c r="AL224" s="245"/>
      <c r="AM224" s="245"/>
      <c r="AN224" s="10"/>
    </row>
    <row r="225" spans="1:40" ht="13.8" thickBot="1" x14ac:dyDescent="0.35">
      <c r="A225" s="23"/>
      <c r="B225" s="11" t="s">
        <v>32</v>
      </c>
      <c r="F225" s="244" t="s">
        <v>164</v>
      </c>
      <c r="G225" s="244"/>
      <c r="H225" s="244"/>
      <c r="I225" s="244"/>
      <c r="J225" s="244"/>
      <c r="K225" s="244"/>
      <c r="L225" s="244"/>
      <c r="M225" s="244"/>
      <c r="N225" s="244"/>
      <c r="O225" s="244"/>
      <c r="P225" s="244"/>
      <c r="Q225" s="244"/>
      <c r="T225" s="11" t="s">
        <v>32</v>
      </c>
      <c r="X225" s="245"/>
      <c r="Y225" s="245"/>
      <c r="Z225" s="245"/>
      <c r="AA225" s="245"/>
      <c r="AB225" s="245"/>
      <c r="AC225" s="245"/>
      <c r="AD225" s="245"/>
      <c r="AE225" s="245"/>
      <c r="AF225" s="245"/>
      <c r="AG225" s="245"/>
      <c r="AH225" s="24"/>
      <c r="AI225" s="11" t="s">
        <v>32</v>
      </c>
      <c r="AJ225" s="245"/>
      <c r="AK225" s="245"/>
      <c r="AL225" s="245"/>
      <c r="AM225" s="245"/>
      <c r="AN225" s="10"/>
    </row>
    <row r="226" spans="1:40" ht="13.8" thickBot="1" x14ac:dyDescent="0.35">
      <c r="A226" s="25" t="s">
        <v>33</v>
      </c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26"/>
      <c r="AI226" s="15"/>
      <c r="AJ226" s="14"/>
      <c r="AK226" s="15"/>
      <c r="AL226" s="15"/>
      <c r="AM226" s="15"/>
      <c r="AN226" s="16"/>
    </row>
    <row r="227" spans="1:40" ht="13.8" thickBot="1" x14ac:dyDescent="0.35"/>
    <row r="228" spans="1:40" x14ac:dyDescent="0.3">
      <c r="A228" s="300"/>
      <c r="B228" s="301"/>
      <c r="C228" s="301"/>
      <c r="D228" s="301"/>
      <c r="E228" s="301"/>
      <c r="F228" s="301"/>
      <c r="G228" s="301"/>
      <c r="H228" s="302"/>
      <c r="I228" s="306" t="s">
        <v>4</v>
      </c>
      <c r="J228" s="307"/>
      <c r="K228" s="307"/>
      <c r="L228" s="307"/>
      <c r="M228" s="307"/>
      <c r="N228" s="307"/>
      <c r="O228" s="307"/>
      <c r="P228" s="307"/>
      <c r="Q228" s="307"/>
      <c r="R228" s="307"/>
      <c r="S228" s="307"/>
      <c r="T228" s="307"/>
      <c r="U228" s="307"/>
      <c r="V228" s="307"/>
      <c r="W228" s="307"/>
      <c r="X228" s="307"/>
      <c r="Y228" s="307"/>
      <c r="Z228" s="307"/>
      <c r="AA228" s="307"/>
      <c r="AB228" s="307"/>
      <c r="AC228" s="307"/>
      <c r="AD228" s="307"/>
      <c r="AE228" s="307"/>
      <c r="AF228" s="307"/>
      <c r="AG228" s="307"/>
      <c r="AH228" s="307"/>
      <c r="AI228" s="307"/>
      <c r="AJ228" s="307"/>
      <c r="AK228" s="308"/>
      <c r="AL228" s="312"/>
      <c r="AM228" s="313"/>
      <c r="AN228" s="314"/>
    </row>
    <row r="229" spans="1:40" ht="98.4" customHeight="1" thickBot="1" x14ac:dyDescent="0.35">
      <c r="A229" s="303"/>
      <c r="B229" s="304"/>
      <c r="C229" s="304"/>
      <c r="D229" s="304"/>
      <c r="E229" s="304"/>
      <c r="F229" s="304"/>
      <c r="G229" s="304"/>
      <c r="H229" s="305"/>
      <c r="I229" s="309"/>
      <c r="J229" s="310"/>
      <c r="K229" s="310"/>
      <c r="L229" s="310"/>
      <c r="M229" s="310"/>
      <c r="N229" s="310"/>
      <c r="O229" s="310"/>
      <c r="P229" s="310"/>
      <c r="Q229" s="310"/>
      <c r="R229" s="310"/>
      <c r="S229" s="310"/>
      <c r="T229" s="310"/>
      <c r="U229" s="310"/>
      <c r="V229" s="310"/>
      <c r="W229" s="310"/>
      <c r="X229" s="310"/>
      <c r="Y229" s="310"/>
      <c r="Z229" s="310"/>
      <c r="AA229" s="310"/>
      <c r="AB229" s="310"/>
      <c r="AC229" s="310"/>
      <c r="AD229" s="310"/>
      <c r="AE229" s="310"/>
      <c r="AF229" s="310"/>
      <c r="AG229" s="310"/>
      <c r="AH229" s="310"/>
      <c r="AI229" s="310"/>
      <c r="AJ229" s="310"/>
      <c r="AK229" s="311"/>
      <c r="AL229" s="315"/>
      <c r="AM229" s="316"/>
      <c r="AN229" s="317"/>
    </row>
    <row r="230" spans="1:40" ht="21.6" thickBot="1" x14ac:dyDescent="0.35">
      <c r="A230" s="13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18"/>
      <c r="AN230" s="319"/>
    </row>
    <row r="231" spans="1:40" ht="21" thickBot="1" x14ac:dyDescent="0.35">
      <c r="A231" s="262" t="s">
        <v>5</v>
      </c>
      <c r="B231" s="263"/>
      <c r="C231" s="263"/>
      <c r="D231" s="263"/>
      <c r="E231" s="263"/>
      <c r="F231" s="263" t="s">
        <v>6</v>
      </c>
      <c r="G231" s="263"/>
      <c r="H231" s="264"/>
      <c r="I231" s="264"/>
      <c r="J231" s="263" t="s">
        <v>7</v>
      </c>
      <c r="K231" s="263"/>
      <c r="L231" s="264"/>
      <c r="M231" s="264"/>
      <c r="N231" s="263" t="s">
        <v>8</v>
      </c>
      <c r="O231" s="263"/>
      <c r="P231" s="264"/>
      <c r="Q231" s="320"/>
      <c r="R231" s="3"/>
      <c r="S231" s="3"/>
      <c r="T231" s="3"/>
      <c r="U231" s="262" t="s">
        <v>9</v>
      </c>
      <c r="V231" s="263"/>
      <c r="W231" s="263"/>
      <c r="X231" s="263"/>
      <c r="Y231" s="263"/>
      <c r="Z231" s="321"/>
      <c r="AA231" s="321"/>
      <c r="AB231" s="321"/>
      <c r="AC231" s="321"/>
      <c r="AD231" s="322"/>
      <c r="AE231" s="3"/>
      <c r="AF231" s="3"/>
      <c r="AG231" s="262" t="s">
        <v>10</v>
      </c>
      <c r="AH231" s="263"/>
      <c r="AI231" s="263"/>
      <c r="AJ231" s="323"/>
      <c r="AK231" s="323"/>
      <c r="AL231" s="323"/>
      <c r="AM231" s="323"/>
      <c r="AN231" s="324"/>
    </row>
    <row r="232" spans="1:40" ht="20.399999999999999" x14ac:dyDescent="0.3">
      <c r="A232" s="132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275"/>
      <c r="AN232" s="276"/>
    </row>
    <row r="233" spans="1:40" ht="21" thickBot="1" x14ac:dyDescent="0.35">
      <c r="A233" s="132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88"/>
      <c r="AN233" s="133"/>
    </row>
    <row r="234" spans="1:40" ht="13.8" customHeight="1" x14ac:dyDescent="0.3">
      <c r="A234" s="277" t="s">
        <v>11</v>
      </c>
      <c r="B234" s="278"/>
      <c r="C234" s="278"/>
      <c r="D234" s="278"/>
      <c r="E234" s="278"/>
      <c r="F234" s="278"/>
      <c r="G234" s="278"/>
      <c r="H234" s="278"/>
      <c r="I234" s="279" t="s">
        <v>399</v>
      </c>
      <c r="J234" s="280"/>
      <c r="K234" s="280"/>
      <c r="L234" s="280"/>
      <c r="M234" s="280"/>
      <c r="N234" s="280"/>
      <c r="O234" s="280"/>
      <c r="P234" s="280"/>
      <c r="Q234" s="280"/>
      <c r="R234" s="280"/>
      <c r="S234" s="280"/>
      <c r="T234" s="280"/>
      <c r="U234" s="280"/>
      <c r="V234" s="280"/>
      <c r="W234" s="280"/>
      <c r="X234" s="280"/>
      <c r="Y234" s="280"/>
      <c r="Z234" s="280"/>
      <c r="AA234" s="280"/>
      <c r="AB234" s="280"/>
      <c r="AC234" s="280"/>
      <c r="AD234" s="280"/>
      <c r="AE234" s="280"/>
      <c r="AF234" s="280"/>
      <c r="AG234" s="280"/>
      <c r="AH234" s="280"/>
      <c r="AI234" s="280"/>
      <c r="AJ234" s="280"/>
      <c r="AK234" s="280"/>
      <c r="AL234" s="280"/>
      <c r="AM234" s="280"/>
      <c r="AN234" s="281"/>
    </row>
    <row r="235" spans="1:40" ht="20.399999999999999" x14ac:dyDescent="0.3">
      <c r="A235" s="282" t="s">
        <v>12</v>
      </c>
      <c r="B235" s="283"/>
      <c r="C235" s="283"/>
      <c r="D235" s="283"/>
      <c r="E235" s="283"/>
      <c r="F235" s="283"/>
      <c r="G235" s="283"/>
      <c r="H235" s="283"/>
      <c r="I235" s="284"/>
      <c r="J235" s="284"/>
      <c r="K235" s="284"/>
      <c r="L235" s="284"/>
      <c r="M235" s="284"/>
      <c r="N235" s="284"/>
      <c r="O235" s="284"/>
      <c r="P235" s="284"/>
      <c r="Q235" s="284"/>
      <c r="R235" s="284"/>
      <c r="S235" s="284"/>
      <c r="T235" s="284"/>
      <c r="U235" s="284"/>
      <c r="V235" s="284"/>
      <c r="W235" s="284"/>
      <c r="X235" s="284"/>
      <c r="Y235" s="284"/>
      <c r="Z235" s="284"/>
      <c r="AA235" s="284"/>
      <c r="AB235" s="284"/>
      <c r="AC235" s="284"/>
      <c r="AD235" s="284"/>
      <c r="AE235" s="285" t="s">
        <v>13</v>
      </c>
      <c r="AF235" s="286"/>
      <c r="AG235" s="286"/>
      <c r="AH235" s="287"/>
      <c r="AI235" s="27"/>
      <c r="AJ235" s="285" t="s">
        <v>14</v>
      </c>
      <c r="AK235" s="287"/>
      <c r="AL235" s="288"/>
      <c r="AM235" s="289"/>
      <c r="AN235" s="290"/>
    </row>
    <row r="236" spans="1:40" ht="21" thickBot="1" x14ac:dyDescent="0.35">
      <c r="A236" s="291" t="s">
        <v>15</v>
      </c>
      <c r="B236" s="292"/>
      <c r="C236" s="292"/>
      <c r="D236" s="292"/>
      <c r="E236" s="292"/>
      <c r="F236" s="292"/>
      <c r="G236" s="292"/>
      <c r="H236" s="292"/>
      <c r="I236" s="293"/>
      <c r="J236" s="293"/>
      <c r="K236" s="293"/>
      <c r="L236" s="293"/>
      <c r="M236" s="293"/>
      <c r="N236" s="293"/>
      <c r="O236" s="293"/>
      <c r="P236" s="293"/>
      <c r="Q236" s="293"/>
      <c r="R236" s="293"/>
      <c r="S236" s="293"/>
      <c r="T236" s="293"/>
      <c r="U236" s="293"/>
      <c r="V236" s="293"/>
      <c r="W236" s="293"/>
      <c r="X236" s="293"/>
      <c r="Y236" s="293"/>
      <c r="Z236" s="293"/>
      <c r="AA236" s="293"/>
      <c r="AB236" s="293"/>
      <c r="AC236" s="293"/>
      <c r="AD236" s="293"/>
      <c r="AE236" s="294" t="s">
        <v>13</v>
      </c>
      <c r="AF236" s="295"/>
      <c r="AG236" s="295"/>
      <c r="AH236" s="296"/>
      <c r="AI236" s="63"/>
      <c r="AJ236" s="294" t="s">
        <v>14</v>
      </c>
      <c r="AK236" s="296"/>
      <c r="AL236" s="297"/>
      <c r="AM236" s="298"/>
      <c r="AN236" s="299"/>
    </row>
    <row r="237" spans="1:40" ht="16.2" thickBot="1" x14ac:dyDescent="0.35">
      <c r="A237" s="134"/>
      <c r="AH237" s="2"/>
      <c r="AI237" s="89"/>
      <c r="AJ237" s="89"/>
      <c r="AK237" s="89"/>
      <c r="AL237" s="89"/>
      <c r="AM237" s="11"/>
      <c r="AN237" s="135"/>
    </row>
    <row r="238" spans="1:40" ht="64.2" customHeight="1" thickBot="1" x14ac:dyDescent="0.35">
      <c r="A238" s="262" t="s">
        <v>16</v>
      </c>
      <c r="B238" s="263"/>
      <c r="C238" s="263"/>
      <c r="D238" s="263"/>
      <c r="E238" s="263"/>
      <c r="F238" s="263"/>
      <c r="G238" s="263"/>
      <c r="H238" s="264">
        <v>4</v>
      </c>
      <c r="I238" s="264"/>
      <c r="J238" s="264"/>
      <c r="K238" s="264"/>
      <c r="L238" s="264"/>
      <c r="M238" s="264"/>
      <c r="N238" s="264"/>
      <c r="O238" s="264"/>
      <c r="P238" s="264"/>
      <c r="Q238" s="264"/>
      <c r="R238" s="264"/>
      <c r="S238" s="264"/>
      <c r="T238" s="264"/>
      <c r="U238" s="263" t="s">
        <v>350</v>
      </c>
      <c r="V238" s="263"/>
      <c r="W238" s="263"/>
      <c r="X238" s="263"/>
      <c r="Y238" s="263"/>
      <c r="Z238" s="263"/>
      <c r="AA238" s="263"/>
      <c r="AB238" s="263"/>
      <c r="AC238" s="263"/>
      <c r="AD238" s="263"/>
      <c r="AE238" s="265" t="s">
        <v>168</v>
      </c>
      <c r="AF238" s="265"/>
      <c r="AG238" s="265"/>
      <c r="AH238" s="265"/>
      <c r="AI238" s="265"/>
      <c r="AJ238" s="87" t="s">
        <v>17</v>
      </c>
      <c r="AK238" s="18" t="s">
        <v>0</v>
      </c>
      <c r="AL238" s="5" t="s">
        <v>151</v>
      </c>
      <c r="AM238" s="266"/>
      <c r="AN238" s="267"/>
    </row>
    <row r="239" spans="1:40" ht="13.8" x14ac:dyDescent="0.3">
      <c r="A239" s="66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8"/>
      <c r="S239" s="69"/>
      <c r="T239" s="69"/>
      <c r="U239" s="70"/>
      <c r="V239" s="70"/>
      <c r="W239" s="70"/>
      <c r="X239" s="70"/>
      <c r="Y239" s="70"/>
      <c r="Z239" s="70"/>
      <c r="AA239" s="70"/>
      <c r="AB239" s="70"/>
      <c r="AC239" s="70"/>
      <c r="AD239" s="70"/>
      <c r="AE239" s="68"/>
      <c r="AF239" s="68"/>
      <c r="AG239" s="68"/>
      <c r="AH239" s="71"/>
      <c r="AI239" s="268" t="s">
        <v>19</v>
      </c>
      <c r="AJ239" s="270" t="s">
        <v>20</v>
      </c>
      <c r="AK239" s="271"/>
      <c r="AL239" s="271"/>
      <c r="AM239" s="412" t="s">
        <v>146</v>
      </c>
      <c r="AN239" s="273" t="s">
        <v>22</v>
      </c>
    </row>
    <row r="240" spans="1:40" ht="14.4" x14ac:dyDescent="0.3">
      <c r="A240" s="72"/>
      <c r="B240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6"/>
      <c r="S240" s="37"/>
      <c r="T240" s="37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73"/>
      <c r="AI240" s="269"/>
      <c r="AJ240" s="86" t="s">
        <v>23</v>
      </c>
      <c r="AK240" s="86" t="s">
        <v>24</v>
      </c>
      <c r="AL240" s="86" t="s">
        <v>25</v>
      </c>
      <c r="AM240" s="413"/>
      <c r="AN240" s="274"/>
    </row>
    <row r="241" spans="1:40" ht="15.6" x14ac:dyDescent="0.3">
      <c r="A241" s="72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6"/>
      <c r="S241" s="37"/>
      <c r="T241" s="37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73"/>
      <c r="AI241" s="124"/>
      <c r="AJ241" s="82"/>
      <c r="AK241" s="82"/>
      <c r="AL241" s="82"/>
      <c r="AM241" s="83"/>
      <c r="AN241" s="84"/>
    </row>
    <row r="242" spans="1:40" ht="15" x14ac:dyDescent="0.3">
      <c r="A242" s="72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6"/>
      <c r="S242" s="37"/>
      <c r="T242" s="37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73"/>
      <c r="AI242" s="81" t="s">
        <v>348</v>
      </c>
      <c r="AJ242" s="82">
        <v>2</v>
      </c>
      <c r="AK242" s="82"/>
      <c r="AL242" s="82">
        <v>5</v>
      </c>
      <c r="AM242" s="83">
        <v>1</v>
      </c>
      <c r="AN242" s="84">
        <f>AJ242*AL242*AM242</f>
        <v>10</v>
      </c>
    </row>
    <row r="243" spans="1:40" ht="15.6" x14ac:dyDescent="0.3">
      <c r="A243" s="72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6"/>
      <c r="S243" s="37"/>
      <c r="T243" s="37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73"/>
      <c r="AI243" s="50"/>
      <c r="AJ243" s="64"/>
      <c r="AK243" s="64"/>
      <c r="AL243" s="64"/>
      <c r="AM243" s="65"/>
      <c r="AN243" s="84"/>
    </row>
    <row r="244" spans="1:40" ht="15" x14ac:dyDescent="0.3">
      <c r="A244" s="72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6"/>
      <c r="S244" s="37"/>
      <c r="T244" s="37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73"/>
      <c r="AI244" s="51"/>
      <c r="AJ244" s="64"/>
      <c r="AK244" s="64"/>
      <c r="AL244" s="64"/>
      <c r="AM244" s="65"/>
      <c r="AN244" s="84"/>
    </row>
    <row r="245" spans="1:40" ht="15" x14ac:dyDescent="0.3">
      <c r="A245" s="72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6"/>
      <c r="S245" s="37"/>
      <c r="T245" s="37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73"/>
      <c r="AI245" s="51"/>
      <c r="AJ245" s="64"/>
      <c r="AK245" s="64"/>
      <c r="AL245" s="64"/>
      <c r="AM245" s="65"/>
      <c r="AN245" s="187"/>
    </row>
    <row r="246" spans="1:40" ht="15.6" x14ac:dyDescent="0.3">
      <c r="A246" s="72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6"/>
      <c r="S246" s="37"/>
      <c r="T246" s="37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73"/>
      <c r="AI246" s="50"/>
      <c r="AJ246" s="64"/>
      <c r="AK246" s="64"/>
      <c r="AL246" s="64"/>
      <c r="AM246" s="65"/>
      <c r="AN246" s="84"/>
    </row>
    <row r="247" spans="1:40" ht="15" x14ac:dyDescent="0.3">
      <c r="A247" s="74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9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39"/>
      <c r="AF247" s="39"/>
      <c r="AG247" s="41"/>
      <c r="AH247" s="75"/>
      <c r="AI247" s="129"/>
      <c r="AJ247" s="32"/>
      <c r="AK247" s="32"/>
      <c r="AL247" s="32"/>
      <c r="AM247" s="33"/>
      <c r="AN247" s="84"/>
    </row>
    <row r="248" spans="1:40" ht="15.6" x14ac:dyDescent="0.3">
      <c r="A248" s="74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36"/>
      <c r="AF248" s="42"/>
      <c r="AG248" s="36"/>
      <c r="AH248" s="75"/>
      <c r="AI248" s="50"/>
      <c r="AJ248" s="28"/>
      <c r="AK248" s="29"/>
      <c r="AL248" s="30"/>
      <c r="AM248" s="31"/>
      <c r="AN248" s="84"/>
    </row>
    <row r="249" spans="1:40" ht="15" x14ac:dyDescent="0.3">
      <c r="A249" s="74"/>
      <c r="B249" s="36"/>
      <c r="C249" s="36"/>
      <c r="D249" s="36"/>
      <c r="E249" s="36"/>
      <c r="F249" s="36"/>
      <c r="G249" s="36"/>
      <c r="H249" s="38"/>
      <c r="I249" s="36"/>
      <c r="J249" s="36"/>
      <c r="K249" s="36"/>
      <c r="L249" s="36"/>
      <c r="M249" s="36"/>
      <c r="N249" s="38"/>
      <c r="O249" s="38"/>
      <c r="P249" s="38"/>
      <c r="Q249" s="38"/>
      <c r="R249" s="38"/>
      <c r="S249" s="40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38"/>
      <c r="AF249" s="43"/>
      <c r="AG249" s="38"/>
      <c r="AH249" s="75"/>
      <c r="AI249" s="51"/>
      <c r="AJ249" s="34"/>
      <c r="AK249" s="34"/>
      <c r="AL249" s="34"/>
      <c r="AM249" s="34"/>
      <c r="AN249" s="84"/>
    </row>
    <row r="250" spans="1:40" ht="15" x14ac:dyDescent="0.3">
      <c r="A250" s="74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36"/>
      <c r="AF250" s="42"/>
      <c r="AG250" s="36"/>
      <c r="AH250" s="75"/>
      <c r="AI250" s="51"/>
      <c r="AJ250" s="34"/>
      <c r="AK250" s="34"/>
      <c r="AL250" s="34"/>
      <c r="AM250" s="34"/>
      <c r="AN250" s="84"/>
    </row>
    <row r="251" spans="1:40" ht="17.399999999999999" x14ac:dyDescent="0.3">
      <c r="A251" s="74"/>
      <c r="B251" s="44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40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36"/>
      <c r="AF251" s="42"/>
      <c r="AG251" s="36"/>
      <c r="AH251" s="75"/>
      <c r="AI251" s="50"/>
      <c r="AJ251" s="28"/>
      <c r="AK251" s="29"/>
      <c r="AL251" s="30"/>
      <c r="AM251" s="31"/>
      <c r="AN251" s="84"/>
    </row>
    <row r="252" spans="1:40" ht="15" x14ac:dyDescent="0.3">
      <c r="A252" s="74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36"/>
      <c r="AF252" s="42"/>
      <c r="AG252" s="36"/>
      <c r="AH252" s="75"/>
      <c r="AI252" s="51"/>
      <c r="AJ252" s="34"/>
      <c r="AK252" s="34"/>
      <c r="AL252" s="34"/>
      <c r="AM252" s="34"/>
      <c r="AN252" s="84"/>
    </row>
    <row r="253" spans="1:40" ht="15" x14ac:dyDescent="0.3">
      <c r="A253" s="74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36"/>
      <c r="AF253" s="42"/>
      <c r="AG253" s="36"/>
      <c r="AH253" s="75"/>
      <c r="AI253" s="51"/>
      <c r="AJ253" s="34"/>
      <c r="AK253" s="34"/>
      <c r="AL253" s="34"/>
      <c r="AM253" s="34"/>
      <c r="AN253" s="84"/>
    </row>
    <row r="254" spans="1:40" ht="15" x14ac:dyDescent="0.3">
      <c r="A254" s="74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40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36"/>
      <c r="AF254" s="42"/>
      <c r="AG254" s="36"/>
      <c r="AH254" s="75"/>
      <c r="AI254" s="51"/>
      <c r="AJ254" s="34"/>
      <c r="AK254" s="34"/>
      <c r="AL254" s="34"/>
      <c r="AM254" s="34"/>
      <c r="AN254" s="84"/>
    </row>
    <row r="255" spans="1:40" ht="17.399999999999999" x14ac:dyDescent="0.3">
      <c r="A255" s="74"/>
      <c r="B255" s="44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  <c r="AE255" s="36"/>
      <c r="AF255" s="42"/>
      <c r="AG255" s="36"/>
      <c r="AH255" s="75"/>
      <c r="AI255" s="51"/>
      <c r="AJ255" s="34"/>
      <c r="AK255" s="34"/>
      <c r="AL255" s="34"/>
      <c r="AM255" s="34"/>
      <c r="AN255" s="84"/>
    </row>
    <row r="256" spans="1:40" ht="15.6" x14ac:dyDescent="0.3">
      <c r="A256" s="7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36"/>
      <c r="AF256" s="42"/>
      <c r="AG256" s="36"/>
      <c r="AH256" s="77"/>
      <c r="AI256" s="50"/>
      <c r="AJ256" s="29"/>
      <c r="AK256" s="29"/>
      <c r="AL256" s="30"/>
      <c r="AM256" s="31"/>
      <c r="AN256" s="84"/>
    </row>
    <row r="257" spans="1:40" ht="15" x14ac:dyDescent="0.3">
      <c r="A257" s="74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6"/>
      <c r="AB257" s="46"/>
      <c r="AC257" s="46"/>
      <c r="AD257" s="46"/>
      <c r="AE257" s="46"/>
      <c r="AF257" s="46"/>
      <c r="AG257" s="46"/>
      <c r="AH257" s="75"/>
      <c r="AI257" s="51"/>
      <c r="AJ257" s="34"/>
      <c r="AK257" s="34"/>
      <c r="AL257" s="34"/>
      <c r="AM257" s="34"/>
      <c r="AN257" s="84"/>
    </row>
    <row r="258" spans="1:40" ht="15" x14ac:dyDescent="0.3">
      <c r="A258" s="184"/>
      <c r="B258" s="185"/>
      <c r="C258" s="185"/>
      <c r="D258" s="185"/>
      <c r="E258" s="185"/>
      <c r="F258" s="185"/>
      <c r="G258" s="185"/>
      <c r="H258" s="185"/>
      <c r="I258" s="185"/>
      <c r="J258" s="185"/>
      <c r="K258" s="185"/>
      <c r="L258" s="185"/>
      <c r="M258" s="185"/>
      <c r="N258" s="185"/>
      <c r="O258" s="185"/>
      <c r="P258" s="185"/>
      <c r="Q258" s="185"/>
      <c r="R258" s="185"/>
      <c r="S258" s="185"/>
      <c r="T258" s="185"/>
      <c r="U258" s="185"/>
      <c r="V258" s="185"/>
      <c r="W258" s="185"/>
      <c r="X258" s="185"/>
      <c r="Y258" s="185"/>
      <c r="Z258" s="185"/>
      <c r="AA258" s="185"/>
      <c r="AB258" s="185"/>
      <c r="AC258" s="185"/>
      <c r="AD258" s="185"/>
      <c r="AE258" s="185"/>
      <c r="AF258" s="185"/>
      <c r="AG258" s="185"/>
      <c r="AH258" s="186"/>
      <c r="AI258" s="51"/>
      <c r="AJ258" s="34"/>
      <c r="AK258" s="34"/>
      <c r="AL258" s="34"/>
      <c r="AM258" s="34"/>
      <c r="AN258" s="84"/>
    </row>
    <row r="259" spans="1:40" ht="15" x14ac:dyDescent="0.3">
      <c r="A259" s="184"/>
      <c r="B259" s="185"/>
      <c r="C259" s="185"/>
      <c r="D259" s="185"/>
      <c r="E259" s="185"/>
      <c r="F259" s="185"/>
      <c r="G259" s="185"/>
      <c r="H259" s="185"/>
      <c r="I259" s="185"/>
      <c r="J259" s="185"/>
      <c r="K259" s="185"/>
      <c r="L259" s="185"/>
      <c r="M259" s="185"/>
      <c r="N259" s="185"/>
      <c r="O259" s="185"/>
      <c r="P259" s="185"/>
      <c r="Q259" s="185"/>
      <c r="R259" s="185"/>
      <c r="S259" s="185"/>
      <c r="T259" s="185"/>
      <c r="U259" s="185"/>
      <c r="V259" s="185"/>
      <c r="W259" s="185"/>
      <c r="X259" s="185"/>
      <c r="Y259" s="185"/>
      <c r="Z259" s="185"/>
      <c r="AA259" s="185"/>
      <c r="AB259" s="185"/>
      <c r="AC259" s="185"/>
      <c r="AD259" s="185"/>
      <c r="AE259" s="185"/>
      <c r="AF259" s="185"/>
      <c r="AG259" s="185"/>
      <c r="AH259" s="186"/>
      <c r="AI259" s="51"/>
      <c r="AJ259" s="34"/>
      <c r="AK259" s="34"/>
      <c r="AL259" s="34"/>
      <c r="AM259" s="34"/>
      <c r="AN259" s="84"/>
    </row>
    <row r="260" spans="1:40" ht="15" x14ac:dyDescent="0.3">
      <c r="A260" s="184"/>
      <c r="B260" s="185"/>
      <c r="C260" s="185"/>
      <c r="D260" s="185"/>
      <c r="E260" s="185"/>
      <c r="F260" s="185"/>
      <c r="G260" s="185"/>
      <c r="H260" s="185"/>
      <c r="I260" s="185"/>
      <c r="J260" s="185"/>
      <c r="K260" s="185"/>
      <c r="L260" s="185"/>
      <c r="M260" s="185"/>
      <c r="N260" s="185"/>
      <c r="O260" s="185"/>
      <c r="P260" s="185"/>
      <c r="Q260" s="185"/>
      <c r="R260" s="185"/>
      <c r="S260" s="185"/>
      <c r="T260" s="185"/>
      <c r="U260" s="185"/>
      <c r="V260" s="185"/>
      <c r="W260" s="185"/>
      <c r="X260" s="185"/>
      <c r="Y260" s="185"/>
      <c r="Z260" s="185"/>
      <c r="AA260" s="185"/>
      <c r="AB260" s="185"/>
      <c r="AC260" s="185"/>
      <c r="AD260" s="185"/>
      <c r="AE260" s="185"/>
      <c r="AF260" s="185"/>
      <c r="AG260" s="185"/>
      <c r="AH260" s="186"/>
      <c r="AI260" s="51"/>
      <c r="AJ260" s="34"/>
      <c r="AK260" s="34"/>
      <c r="AL260" s="34"/>
      <c r="AM260" s="34"/>
      <c r="AN260" s="84"/>
    </row>
    <row r="261" spans="1:40" ht="15" x14ac:dyDescent="0.3">
      <c r="A261" s="184"/>
      <c r="B261" s="185"/>
      <c r="C261" s="185"/>
      <c r="D261" s="185"/>
      <c r="E261" s="185"/>
      <c r="F261" s="185"/>
      <c r="G261" s="185"/>
      <c r="H261" s="185"/>
      <c r="I261" s="185"/>
      <c r="J261" s="185"/>
      <c r="K261" s="185"/>
      <c r="L261" s="185"/>
      <c r="M261" s="185"/>
      <c r="N261" s="185"/>
      <c r="O261" s="185"/>
      <c r="P261" s="185"/>
      <c r="Q261" s="185"/>
      <c r="R261" s="185"/>
      <c r="S261" s="185"/>
      <c r="T261" s="185"/>
      <c r="U261" s="185"/>
      <c r="V261" s="185"/>
      <c r="W261" s="185"/>
      <c r="X261" s="185"/>
      <c r="Y261" s="185"/>
      <c r="Z261" s="185"/>
      <c r="AA261" s="185"/>
      <c r="AB261" s="185"/>
      <c r="AC261" s="185"/>
      <c r="AD261" s="185"/>
      <c r="AE261" s="185"/>
      <c r="AF261" s="185"/>
      <c r="AG261" s="185"/>
      <c r="AH261" s="186"/>
      <c r="AI261" s="51"/>
      <c r="AJ261" s="34"/>
      <c r="AK261" s="34"/>
      <c r="AL261" s="34"/>
      <c r="AM261" s="34"/>
      <c r="AN261" s="84"/>
    </row>
    <row r="262" spans="1:40" ht="15" x14ac:dyDescent="0.3">
      <c r="A262" s="184"/>
      <c r="B262" s="185"/>
      <c r="C262" s="185"/>
      <c r="D262" s="185"/>
      <c r="E262" s="185"/>
      <c r="F262" s="185"/>
      <c r="G262" s="185"/>
      <c r="H262" s="185"/>
      <c r="I262" s="185"/>
      <c r="J262" s="185"/>
      <c r="K262" s="185"/>
      <c r="L262" s="185"/>
      <c r="M262" s="185"/>
      <c r="N262" s="185"/>
      <c r="O262" s="185"/>
      <c r="P262" s="185"/>
      <c r="Q262" s="185"/>
      <c r="R262" s="185"/>
      <c r="S262" s="185"/>
      <c r="T262" s="185"/>
      <c r="U262" s="185"/>
      <c r="V262" s="185"/>
      <c r="W262" s="185"/>
      <c r="X262" s="185"/>
      <c r="Y262" s="185"/>
      <c r="Z262" s="185"/>
      <c r="AA262" s="185"/>
      <c r="AB262" s="185"/>
      <c r="AC262" s="185"/>
      <c r="AD262" s="185"/>
      <c r="AE262" s="185"/>
      <c r="AF262" s="185"/>
      <c r="AG262" s="185"/>
      <c r="AH262" s="186"/>
      <c r="AI262" s="51"/>
      <c r="AJ262" s="34"/>
      <c r="AK262" s="34"/>
      <c r="AL262" s="34"/>
      <c r="AM262" s="34"/>
      <c r="AN262" s="84"/>
    </row>
    <row r="263" spans="1:40" ht="15" x14ac:dyDescent="0.3">
      <c r="A263" s="184"/>
      <c r="B263" s="185"/>
      <c r="C263" s="185"/>
      <c r="D263" s="185"/>
      <c r="E263" s="185"/>
      <c r="F263" s="185"/>
      <c r="G263" s="185"/>
      <c r="H263" s="185"/>
      <c r="I263" s="185"/>
      <c r="J263" s="185"/>
      <c r="K263" s="185"/>
      <c r="L263" s="185"/>
      <c r="M263" s="185"/>
      <c r="N263" s="185"/>
      <c r="O263" s="185"/>
      <c r="P263" s="185"/>
      <c r="Q263" s="185"/>
      <c r="R263" s="185"/>
      <c r="S263" s="185"/>
      <c r="T263" s="185"/>
      <c r="U263" s="185"/>
      <c r="V263" s="185"/>
      <c r="W263" s="185"/>
      <c r="X263" s="185"/>
      <c r="Y263" s="185"/>
      <c r="Z263" s="185"/>
      <c r="AA263" s="185"/>
      <c r="AB263" s="185"/>
      <c r="AC263" s="185"/>
      <c r="AD263" s="185"/>
      <c r="AE263" s="185"/>
      <c r="AF263" s="185"/>
      <c r="AG263" s="185"/>
      <c r="AH263" s="186"/>
      <c r="AI263" s="51"/>
      <c r="AJ263" s="34"/>
      <c r="AK263" s="34"/>
      <c r="AL263" s="34"/>
      <c r="AM263" s="34"/>
      <c r="AN263" s="84"/>
    </row>
    <row r="264" spans="1:40" ht="15" x14ac:dyDescent="0.3">
      <c r="A264" s="184"/>
      <c r="B264" s="185"/>
      <c r="C264" s="185"/>
      <c r="D264" s="185"/>
      <c r="E264" s="185"/>
      <c r="F264" s="185"/>
      <c r="G264" s="185"/>
      <c r="H264" s="185"/>
      <c r="I264" s="185"/>
      <c r="J264" s="185"/>
      <c r="K264" s="185"/>
      <c r="L264" s="185"/>
      <c r="M264" s="185"/>
      <c r="N264" s="185"/>
      <c r="O264" s="185"/>
      <c r="P264" s="185"/>
      <c r="Q264" s="185"/>
      <c r="R264" s="185"/>
      <c r="S264" s="185"/>
      <c r="T264" s="185"/>
      <c r="U264" s="185"/>
      <c r="V264" s="185"/>
      <c r="W264" s="185"/>
      <c r="X264" s="185"/>
      <c r="Y264" s="185"/>
      <c r="Z264" s="185"/>
      <c r="AA264" s="185"/>
      <c r="AB264" s="185"/>
      <c r="AC264" s="185"/>
      <c r="AD264" s="185"/>
      <c r="AE264" s="185"/>
      <c r="AF264" s="185"/>
      <c r="AG264" s="185"/>
      <c r="AH264" s="186"/>
      <c r="AI264" s="51"/>
      <c r="AJ264" s="34"/>
      <c r="AK264" s="34"/>
      <c r="AL264" s="34"/>
      <c r="AM264" s="34"/>
      <c r="AN264" s="84"/>
    </row>
    <row r="265" spans="1:40" ht="15.6" thickBot="1" x14ac:dyDescent="0.35">
      <c r="A265" s="184"/>
      <c r="B265" s="185"/>
      <c r="C265" s="185"/>
      <c r="D265" s="185"/>
      <c r="E265" s="185"/>
      <c r="F265" s="185"/>
      <c r="G265" s="185"/>
      <c r="H265" s="185"/>
      <c r="I265" s="185"/>
      <c r="J265" s="185"/>
      <c r="K265" s="185"/>
      <c r="L265" s="185"/>
      <c r="M265" s="185"/>
      <c r="N265" s="185"/>
      <c r="O265" s="185"/>
      <c r="P265" s="185"/>
      <c r="Q265" s="185"/>
      <c r="R265" s="185"/>
      <c r="S265" s="185"/>
      <c r="T265" s="185"/>
      <c r="U265" s="185"/>
      <c r="V265" s="185"/>
      <c r="W265" s="185"/>
      <c r="X265" s="185"/>
      <c r="Y265" s="185"/>
      <c r="Z265" s="185"/>
      <c r="AA265" s="185"/>
      <c r="AB265" s="185"/>
      <c r="AC265" s="185"/>
      <c r="AD265" s="185"/>
      <c r="AE265" s="185"/>
      <c r="AF265" s="185"/>
      <c r="AG265" s="185"/>
      <c r="AH265" s="186"/>
      <c r="AI265" s="51"/>
      <c r="AJ265" s="34"/>
      <c r="AK265" s="34"/>
      <c r="AL265" s="34"/>
      <c r="AM265" s="34"/>
      <c r="AN265" s="84"/>
    </row>
    <row r="266" spans="1:40" ht="15.6" thickBot="1" x14ac:dyDescent="0.35">
      <c r="A266" s="251"/>
      <c r="B266" s="252"/>
      <c r="C266" s="252"/>
      <c r="D266" s="252"/>
      <c r="E266" s="252"/>
      <c r="F266" s="252"/>
      <c r="G266" s="252"/>
      <c r="H266" s="252"/>
      <c r="I266" s="252"/>
      <c r="J266" s="252"/>
      <c r="K266" s="252"/>
      <c r="L266" s="252"/>
      <c r="M266" s="252"/>
      <c r="N266" s="252"/>
      <c r="O266" s="252"/>
      <c r="P266" s="252"/>
      <c r="Q266" s="252"/>
      <c r="R266" s="252"/>
      <c r="S266" s="252"/>
      <c r="T266" s="252"/>
      <c r="U266" s="252"/>
      <c r="V266" s="252"/>
      <c r="W266" s="252"/>
      <c r="X266" s="252"/>
      <c r="Y266" s="252"/>
      <c r="Z266" s="252"/>
      <c r="AA266" s="252"/>
      <c r="AB266" s="252"/>
      <c r="AC266" s="252"/>
      <c r="AD266" s="252"/>
      <c r="AE266" s="252"/>
      <c r="AF266" s="252"/>
      <c r="AG266" s="252"/>
      <c r="AH266" s="253"/>
      <c r="AI266" s="254" t="s">
        <v>27</v>
      </c>
      <c r="AJ266" s="255"/>
      <c r="AK266" s="255"/>
      <c r="AL266" s="255"/>
      <c r="AM266" s="255"/>
      <c r="AN266" s="52"/>
    </row>
    <row r="267" spans="1:40" ht="18" thickBot="1" x14ac:dyDescent="0.35">
      <c r="A267" s="54"/>
      <c r="B267" s="256"/>
      <c r="C267" s="256"/>
      <c r="D267" s="256"/>
      <c r="E267" s="256"/>
      <c r="F267" s="256"/>
      <c r="G267" s="256"/>
      <c r="H267" s="256"/>
      <c r="I267" s="256"/>
      <c r="J267" s="256"/>
      <c r="K267" s="256"/>
      <c r="L267" s="256"/>
      <c r="M267" s="256"/>
      <c r="N267" s="256"/>
      <c r="O267" s="256"/>
      <c r="P267" s="256"/>
      <c r="Q267" s="256"/>
      <c r="R267" s="58"/>
      <c r="S267" s="57"/>
      <c r="T267" s="55"/>
      <c r="U267" s="55"/>
      <c r="V267" s="55"/>
      <c r="W267" s="55"/>
      <c r="X267" s="55"/>
      <c r="Y267" s="55"/>
      <c r="Z267" s="55"/>
      <c r="AA267" s="55"/>
      <c r="AB267" s="55"/>
      <c r="AC267" s="55"/>
      <c r="AD267" s="55"/>
      <c r="AE267" s="55"/>
      <c r="AF267" s="55"/>
      <c r="AG267" s="55"/>
      <c r="AH267" s="56"/>
      <c r="AI267" s="258" t="s">
        <v>28</v>
      </c>
      <c r="AJ267" s="259"/>
      <c r="AK267" s="259"/>
      <c r="AL267" s="259"/>
      <c r="AM267" s="259"/>
      <c r="AN267" s="53">
        <f>AN242+AN244</f>
        <v>10</v>
      </c>
    </row>
    <row r="268" spans="1:40" ht="13.8" thickBot="1" x14ac:dyDescent="0.35">
      <c r="A268" s="13"/>
      <c r="B268" s="257"/>
      <c r="C268" s="257"/>
      <c r="D268" s="257"/>
      <c r="E268" s="257"/>
      <c r="F268" s="257"/>
      <c r="G268" s="257"/>
      <c r="H268" s="257"/>
      <c r="I268" s="257"/>
      <c r="J268" s="257"/>
      <c r="K268" s="257"/>
      <c r="L268" s="257"/>
      <c r="M268" s="257"/>
      <c r="N268" s="257"/>
      <c r="O268" s="257"/>
      <c r="P268" s="257"/>
      <c r="Q268" s="257"/>
      <c r="R268" s="59"/>
      <c r="T268" s="7" t="s">
        <v>30</v>
      </c>
      <c r="U268" s="8"/>
      <c r="AH268" s="24"/>
      <c r="AI268" s="21" t="s">
        <v>136</v>
      </c>
      <c r="AJ268" s="47"/>
      <c r="AK268" s="22"/>
      <c r="AL268" s="22"/>
      <c r="AM268" s="22"/>
      <c r="AN268" s="10"/>
    </row>
    <row r="269" spans="1:40" ht="13.8" thickBot="1" x14ac:dyDescent="0.35">
      <c r="A269" s="23"/>
      <c r="B269" s="2" t="s">
        <v>31</v>
      </c>
      <c r="E269" s="260" t="s">
        <v>163</v>
      </c>
      <c r="F269" s="260"/>
      <c r="G269" s="260"/>
      <c r="H269" s="260"/>
      <c r="I269" s="260"/>
      <c r="J269" s="260"/>
      <c r="K269" s="260"/>
      <c r="L269" s="260"/>
      <c r="M269" s="260"/>
      <c r="N269" s="260"/>
      <c r="O269" s="260"/>
      <c r="P269" s="260"/>
      <c r="Q269" s="260"/>
      <c r="T269" s="2" t="s">
        <v>31</v>
      </c>
      <c r="W269" s="261"/>
      <c r="X269" s="261"/>
      <c r="Y269" s="261"/>
      <c r="Z269" s="261"/>
      <c r="AA269" s="261"/>
      <c r="AB269" s="261"/>
      <c r="AC269" s="261"/>
      <c r="AD269" s="261"/>
      <c r="AE269" s="261"/>
      <c r="AF269" s="261"/>
      <c r="AG269" s="261"/>
      <c r="AH269" s="24"/>
      <c r="AI269" s="2" t="s">
        <v>31</v>
      </c>
      <c r="AJ269" s="245"/>
      <c r="AK269" s="245"/>
      <c r="AL269" s="245"/>
      <c r="AM269" s="245"/>
      <c r="AN269" s="10"/>
    </row>
    <row r="270" spans="1:40" ht="13.8" thickBot="1" x14ac:dyDescent="0.35">
      <c r="A270" s="23"/>
      <c r="B270" s="11" t="s">
        <v>32</v>
      </c>
      <c r="F270" s="244" t="s">
        <v>164</v>
      </c>
      <c r="G270" s="244"/>
      <c r="H270" s="244"/>
      <c r="I270" s="244"/>
      <c r="J270" s="244"/>
      <c r="K270" s="244"/>
      <c r="L270" s="244"/>
      <c r="M270" s="244"/>
      <c r="N270" s="244"/>
      <c r="O270" s="244"/>
      <c r="P270" s="244"/>
      <c r="Q270" s="244"/>
      <c r="T270" s="11" t="s">
        <v>32</v>
      </c>
      <c r="X270" s="245"/>
      <c r="Y270" s="245"/>
      <c r="Z270" s="245"/>
      <c r="AA270" s="245"/>
      <c r="AB270" s="245"/>
      <c r="AC270" s="245"/>
      <c r="AD270" s="245"/>
      <c r="AE270" s="245"/>
      <c r="AF270" s="245"/>
      <c r="AG270" s="245"/>
      <c r="AH270" s="24"/>
      <c r="AI270" s="11" t="s">
        <v>32</v>
      </c>
      <c r="AJ270" s="245"/>
      <c r="AK270" s="245"/>
      <c r="AL270" s="245"/>
      <c r="AM270" s="245"/>
      <c r="AN270" s="10"/>
    </row>
    <row r="271" spans="1:40" ht="13.8" thickBot="1" x14ac:dyDescent="0.35">
      <c r="A271" s="25" t="s">
        <v>33</v>
      </c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26"/>
      <c r="AI271" s="15"/>
      <c r="AJ271" s="14"/>
      <c r="AK271" s="15"/>
      <c r="AL271" s="15"/>
      <c r="AM271" s="15"/>
      <c r="AN271" s="16"/>
    </row>
    <row r="272" spans="1:40" ht="13.8" thickBot="1" x14ac:dyDescent="0.35"/>
    <row r="273" spans="1:40" x14ac:dyDescent="0.3">
      <c r="A273" s="300"/>
      <c r="B273" s="301"/>
      <c r="C273" s="301"/>
      <c r="D273" s="301"/>
      <c r="E273" s="301"/>
      <c r="F273" s="301"/>
      <c r="G273" s="301"/>
      <c r="H273" s="302"/>
      <c r="I273" s="306" t="s">
        <v>4</v>
      </c>
      <c r="J273" s="307"/>
      <c r="K273" s="307"/>
      <c r="L273" s="307"/>
      <c r="M273" s="307"/>
      <c r="N273" s="307"/>
      <c r="O273" s="307"/>
      <c r="P273" s="307"/>
      <c r="Q273" s="307"/>
      <c r="R273" s="307"/>
      <c r="S273" s="307"/>
      <c r="T273" s="307"/>
      <c r="U273" s="307"/>
      <c r="V273" s="307"/>
      <c r="W273" s="307"/>
      <c r="X273" s="307"/>
      <c r="Y273" s="307"/>
      <c r="Z273" s="307"/>
      <c r="AA273" s="307"/>
      <c r="AB273" s="307"/>
      <c r="AC273" s="307"/>
      <c r="AD273" s="307"/>
      <c r="AE273" s="307"/>
      <c r="AF273" s="307"/>
      <c r="AG273" s="307"/>
      <c r="AH273" s="307"/>
      <c r="AI273" s="307"/>
      <c r="AJ273" s="307"/>
      <c r="AK273" s="308"/>
      <c r="AL273" s="312"/>
      <c r="AM273" s="313"/>
      <c r="AN273" s="314"/>
    </row>
    <row r="274" spans="1:40" ht="92.4" customHeight="1" thickBot="1" x14ac:dyDescent="0.35">
      <c r="A274" s="303"/>
      <c r="B274" s="304"/>
      <c r="C274" s="304"/>
      <c r="D274" s="304"/>
      <c r="E274" s="304"/>
      <c r="F274" s="304"/>
      <c r="G274" s="304"/>
      <c r="H274" s="305"/>
      <c r="I274" s="309"/>
      <c r="J274" s="310"/>
      <c r="K274" s="310"/>
      <c r="L274" s="310"/>
      <c r="M274" s="310"/>
      <c r="N274" s="310"/>
      <c r="O274" s="310"/>
      <c r="P274" s="310"/>
      <c r="Q274" s="310"/>
      <c r="R274" s="310"/>
      <c r="S274" s="310"/>
      <c r="T274" s="310"/>
      <c r="U274" s="310"/>
      <c r="V274" s="310"/>
      <c r="W274" s="310"/>
      <c r="X274" s="310"/>
      <c r="Y274" s="310"/>
      <c r="Z274" s="310"/>
      <c r="AA274" s="310"/>
      <c r="AB274" s="310"/>
      <c r="AC274" s="310"/>
      <c r="AD274" s="310"/>
      <c r="AE274" s="310"/>
      <c r="AF274" s="310"/>
      <c r="AG274" s="310"/>
      <c r="AH274" s="310"/>
      <c r="AI274" s="310"/>
      <c r="AJ274" s="310"/>
      <c r="AK274" s="311"/>
      <c r="AL274" s="315"/>
      <c r="AM274" s="316"/>
      <c r="AN274" s="317"/>
    </row>
    <row r="275" spans="1:40" ht="21.6" thickBot="1" x14ac:dyDescent="0.35">
      <c r="A275" s="13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18"/>
      <c r="AN275" s="319"/>
    </row>
    <row r="276" spans="1:40" ht="21" thickBot="1" x14ac:dyDescent="0.35">
      <c r="A276" s="262" t="s">
        <v>5</v>
      </c>
      <c r="B276" s="263"/>
      <c r="C276" s="263"/>
      <c r="D276" s="263"/>
      <c r="E276" s="263"/>
      <c r="F276" s="263" t="s">
        <v>6</v>
      </c>
      <c r="G276" s="263"/>
      <c r="H276" s="264"/>
      <c r="I276" s="264"/>
      <c r="J276" s="263" t="s">
        <v>7</v>
      </c>
      <c r="K276" s="263"/>
      <c r="L276" s="264"/>
      <c r="M276" s="264"/>
      <c r="N276" s="263" t="s">
        <v>8</v>
      </c>
      <c r="O276" s="263"/>
      <c r="P276" s="264"/>
      <c r="Q276" s="320"/>
      <c r="R276" s="3"/>
      <c r="S276" s="3"/>
      <c r="T276" s="3"/>
      <c r="U276" s="262" t="s">
        <v>9</v>
      </c>
      <c r="V276" s="263"/>
      <c r="W276" s="263"/>
      <c r="X276" s="263"/>
      <c r="Y276" s="263"/>
      <c r="Z276" s="321"/>
      <c r="AA276" s="321"/>
      <c r="AB276" s="321"/>
      <c r="AC276" s="321"/>
      <c r="AD276" s="322"/>
      <c r="AE276" s="3"/>
      <c r="AF276" s="3"/>
      <c r="AG276" s="262" t="s">
        <v>10</v>
      </c>
      <c r="AH276" s="263"/>
      <c r="AI276" s="263"/>
      <c r="AJ276" s="323"/>
      <c r="AK276" s="323"/>
      <c r="AL276" s="323"/>
      <c r="AM276" s="323"/>
      <c r="AN276" s="324"/>
    </row>
    <row r="277" spans="1:40" ht="20.399999999999999" x14ac:dyDescent="0.3">
      <c r="A277" s="132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275"/>
      <c r="AN277" s="276"/>
    </row>
    <row r="278" spans="1:40" ht="21" thickBot="1" x14ac:dyDescent="0.35">
      <c r="A278" s="132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88"/>
      <c r="AN278" s="133"/>
    </row>
    <row r="279" spans="1:40" ht="13.8" customHeight="1" x14ac:dyDescent="0.3">
      <c r="A279" s="277" t="s">
        <v>11</v>
      </c>
      <c r="B279" s="278"/>
      <c r="C279" s="278"/>
      <c r="D279" s="278"/>
      <c r="E279" s="278"/>
      <c r="F279" s="278"/>
      <c r="G279" s="278"/>
      <c r="H279" s="278"/>
      <c r="I279" s="279" t="s">
        <v>399</v>
      </c>
      <c r="J279" s="280"/>
      <c r="K279" s="280"/>
      <c r="L279" s="280"/>
      <c r="M279" s="280"/>
      <c r="N279" s="280"/>
      <c r="O279" s="280"/>
      <c r="P279" s="280"/>
      <c r="Q279" s="280"/>
      <c r="R279" s="280"/>
      <c r="S279" s="280"/>
      <c r="T279" s="280"/>
      <c r="U279" s="280"/>
      <c r="V279" s="280"/>
      <c r="W279" s="280"/>
      <c r="X279" s="280"/>
      <c r="Y279" s="280"/>
      <c r="Z279" s="280"/>
      <c r="AA279" s="280"/>
      <c r="AB279" s="280"/>
      <c r="AC279" s="280"/>
      <c r="AD279" s="280"/>
      <c r="AE279" s="280"/>
      <c r="AF279" s="280"/>
      <c r="AG279" s="280"/>
      <c r="AH279" s="280"/>
      <c r="AI279" s="280"/>
      <c r="AJ279" s="280"/>
      <c r="AK279" s="280"/>
      <c r="AL279" s="280"/>
      <c r="AM279" s="280"/>
      <c r="AN279" s="281"/>
    </row>
    <row r="280" spans="1:40" ht="20.399999999999999" x14ac:dyDescent="0.3">
      <c r="A280" s="282" t="s">
        <v>12</v>
      </c>
      <c r="B280" s="283"/>
      <c r="C280" s="283"/>
      <c r="D280" s="283"/>
      <c r="E280" s="283"/>
      <c r="F280" s="283"/>
      <c r="G280" s="283"/>
      <c r="H280" s="283"/>
      <c r="I280" s="284"/>
      <c r="J280" s="284"/>
      <c r="K280" s="284"/>
      <c r="L280" s="284"/>
      <c r="M280" s="284"/>
      <c r="N280" s="284"/>
      <c r="O280" s="284"/>
      <c r="P280" s="284"/>
      <c r="Q280" s="284"/>
      <c r="R280" s="284"/>
      <c r="S280" s="284"/>
      <c r="T280" s="284"/>
      <c r="U280" s="284"/>
      <c r="V280" s="284"/>
      <c r="W280" s="284"/>
      <c r="X280" s="284"/>
      <c r="Y280" s="284"/>
      <c r="Z280" s="284"/>
      <c r="AA280" s="284"/>
      <c r="AB280" s="284"/>
      <c r="AC280" s="284"/>
      <c r="AD280" s="284"/>
      <c r="AE280" s="285" t="s">
        <v>13</v>
      </c>
      <c r="AF280" s="286"/>
      <c r="AG280" s="286"/>
      <c r="AH280" s="287"/>
      <c r="AI280" s="27"/>
      <c r="AJ280" s="285" t="s">
        <v>14</v>
      </c>
      <c r="AK280" s="287"/>
      <c r="AL280" s="288"/>
      <c r="AM280" s="289"/>
      <c r="AN280" s="290"/>
    </row>
    <row r="281" spans="1:40" ht="21" thickBot="1" x14ac:dyDescent="0.35">
      <c r="A281" s="291" t="s">
        <v>15</v>
      </c>
      <c r="B281" s="292"/>
      <c r="C281" s="292"/>
      <c r="D281" s="292"/>
      <c r="E281" s="292"/>
      <c r="F281" s="292"/>
      <c r="G281" s="292"/>
      <c r="H281" s="292"/>
      <c r="I281" s="293"/>
      <c r="J281" s="293"/>
      <c r="K281" s="293"/>
      <c r="L281" s="293"/>
      <c r="M281" s="293"/>
      <c r="N281" s="293"/>
      <c r="O281" s="293"/>
      <c r="P281" s="293"/>
      <c r="Q281" s="293"/>
      <c r="R281" s="293"/>
      <c r="S281" s="293"/>
      <c r="T281" s="293"/>
      <c r="U281" s="293"/>
      <c r="V281" s="293"/>
      <c r="W281" s="293"/>
      <c r="X281" s="293"/>
      <c r="Y281" s="293"/>
      <c r="Z281" s="293"/>
      <c r="AA281" s="293"/>
      <c r="AB281" s="293"/>
      <c r="AC281" s="293"/>
      <c r="AD281" s="293"/>
      <c r="AE281" s="294" t="s">
        <v>13</v>
      </c>
      <c r="AF281" s="295"/>
      <c r="AG281" s="295"/>
      <c r="AH281" s="296"/>
      <c r="AI281" s="63"/>
      <c r="AJ281" s="294" t="s">
        <v>14</v>
      </c>
      <c r="AK281" s="296"/>
      <c r="AL281" s="297"/>
      <c r="AM281" s="298"/>
      <c r="AN281" s="299"/>
    </row>
    <row r="282" spans="1:40" ht="16.2" thickBot="1" x14ac:dyDescent="0.35">
      <c r="A282" s="134"/>
      <c r="AH282" s="2"/>
      <c r="AI282" s="89"/>
      <c r="AJ282" s="89"/>
      <c r="AK282" s="89"/>
      <c r="AL282" s="89"/>
      <c r="AM282" s="11"/>
      <c r="AN282" s="135"/>
    </row>
    <row r="283" spans="1:40" ht="30.6" customHeight="1" thickBot="1" x14ac:dyDescent="0.35">
      <c r="A283" s="262" t="s">
        <v>16</v>
      </c>
      <c r="B283" s="263"/>
      <c r="C283" s="263"/>
      <c r="D283" s="263"/>
      <c r="E283" s="263"/>
      <c r="F283" s="263"/>
      <c r="G283" s="263"/>
      <c r="H283" s="264">
        <v>4</v>
      </c>
      <c r="I283" s="264"/>
      <c r="J283" s="264"/>
      <c r="K283" s="264"/>
      <c r="L283" s="264"/>
      <c r="M283" s="264"/>
      <c r="N283" s="264"/>
      <c r="O283" s="264"/>
      <c r="P283" s="264"/>
      <c r="Q283" s="264"/>
      <c r="R283" s="264"/>
      <c r="S283" s="264"/>
      <c r="T283" s="264"/>
      <c r="U283" s="263" t="s">
        <v>351</v>
      </c>
      <c r="V283" s="263"/>
      <c r="W283" s="263"/>
      <c r="X283" s="263"/>
      <c r="Y283" s="263"/>
      <c r="Z283" s="263"/>
      <c r="AA283" s="263"/>
      <c r="AB283" s="263"/>
      <c r="AC283" s="263"/>
      <c r="AD283" s="263"/>
      <c r="AE283" s="265" t="s">
        <v>169</v>
      </c>
      <c r="AF283" s="265"/>
      <c r="AG283" s="265"/>
      <c r="AH283" s="265"/>
      <c r="AI283" s="265"/>
      <c r="AJ283" s="87" t="s">
        <v>17</v>
      </c>
      <c r="AK283" s="18" t="s">
        <v>0</v>
      </c>
      <c r="AL283" s="5" t="s">
        <v>151</v>
      </c>
      <c r="AM283" s="266"/>
      <c r="AN283" s="267"/>
    </row>
    <row r="284" spans="1:40" ht="13.8" x14ac:dyDescent="0.3">
      <c r="A284" s="66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8"/>
      <c r="S284" s="69"/>
      <c r="T284" s="69"/>
      <c r="U284" s="70"/>
      <c r="V284" s="70"/>
      <c r="W284" s="70"/>
      <c r="X284" s="70"/>
      <c r="Y284" s="70"/>
      <c r="Z284" s="70"/>
      <c r="AA284" s="70"/>
      <c r="AB284" s="70"/>
      <c r="AC284" s="70"/>
      <c r="AD284" s="70"/>
      <c r="AE284" s="68"/>
      <c r="AF284" s="68"/>
      <c r="AG284" s="68"/>
      <c r="AH284" s="71"/>
      <c r="AI284" s="268" t="s">
        <v>19</v>
      </c>
      <c r="AJ284" s="270" t="s">
        <v>20</v>
      </c>
      <c r="AK284" s="271"/>
      <c r="AL284" s="271"/>
      <c r="AM284" s="412" t="s">
        <v>146</v>
      </c>
      <c r="AN284" s="273" t="s">
        <v>22</v>
      </c>
    </row>
    <row r="285" spans="1:40" ht="14.4" x14ac:dyDescent="0.3">
      <c r="A285" s="72"/>
      <c r="B28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6"/>
      <c r="S285" s="37"/>
      <c r="T285" s="37"/>
      <c r="U285" s="36"/>
      <c r="V285" s="36"/>
      <c r="W285" s="36"/>
      <c r="X285" s="36"/>
      <c r="Y285" s="36"/>
      <c r="Z285" s="36"/>
      <c r="AA285" s="36"/>
      <c r="AB285" s="36"/>
      <c r="AC285" s="36"/>
      <c r="AD285" s="36"/>
      <c r="AE285" s="36"/>
      <c r="AF285" s="36"/>
      <c r="AG285" s="36"/>
      <c r="AH285" s="73"/>
      <c r="AI285" s="269"/>
      <c r="AJ285" s="86" t="s">
        <v>23</v>
      </c>
      <c r="AK285" s="86" t="s">
        <v>24</v>
      </c>
      <c r="AL285" s="86" t="s">
        <v>25</v>
      </c>
      <c r="AM285" s="413"/>
      <c r="AN285" s="274"/>
    </row>
    <row r="286" spans="1:40" ht="15.6" x14ac:dyDescent="0.3">
      <c r="A286" s="72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6"/>
      <c r="S286" s="37"/>
      <c r="T286" s="37"/>
      <c r="U286" s="36"/>
      <c r="V286" s="36"/>
      <c r="W286" s="36"/>
      <c r="X286" s="36"/>
      <c r="Y286" s="36"/>
      <c r="Z286" s="36"/>
      <c r="AA286" s="36"/>
      <c r="AB286" s="36"/>
      <c r="AC286" s="36"/>
      <c r="AD286" s="36"/>
      <c r="AE286" s="36"/>
      <c r="AF286" s="36"/>
      <c r="AG286" s="36"/>
      <c r="AH286" s="73"/>
      <c r="AI286" s="124"/>
      <c r="AJ286" s="82"/>
      <c r="AK286" s="82"/>
      <c r="AL286" s="82"/>
      <c r="AM286" s="83"/>
      <c r="AN286" s="84"/>
    </row>
    <row r="287" spans="1:40" ht="15" x14ac:dyDescent="0.3">
      <c r="A287" s="72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6"/>
      <c r="S287" s="37"/>
      <c r="T287" s="37"/>
      <c r="U287" s="36"/>
      <c r="V287" s="36"/>
      <c r="W287" s="36"/>
      <c r="X287" s="36"/>
      <c r="Y287" s="36"/>
      <c r="Z287" s="36"/>
      <c r="AA287" s="36"/>
      <c r="AB287" s="36"/>
      <c r="AC287" s="36"/>
      <c r="AD287" s="36"/>
      <c r="AE287" s="36"/>
      <c r="AF287" s="36"/>
      <c r="AG287" s="36"/>
      <c r="AH287" s="73"/>
      <c r="AI287" s="81" t="s">
        <v>348</v>
      </c>
      <c r="AJ287" s="82">
        <v>7.1</v>
      </c>
      <c r="AK287" s="82"/>
      <c r="AL287" s="82">
        <v>25.41</v>
      </c>
      <c r="AM287" s="83">
        <v>2</v>
      </c>
      <c r="AN287" s="84">
        <f>AJ287*AL287*AM287</f>
        <v>360.822</v>
      </c>
    </row>
    <row r="288" spans="1:40" ht="15.6" x14ac:dyDescent="0.3">
      <c r="A288" s="72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6"/>
      <c r="S288" s="37"/>
      <c r="T288" s="37"/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F288" s="36"/>
      <c r="AG288" s="36"/>
      <c r="AH288" s="73"/>
      <c r="AI288" s="50"/>
      <c r="AJ288" s="64"/>
      <c r="AK288" s="64"/>
      <c r="AL288" s="64"/>
      <c r="AM288" s="65"/>
      <c r="AN288" s="84"/>
    </row>
    <row r="289" spans="1:40" ht="15" x14ac:dyDescent="0.3">
      <c r="A289" s="72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6"/>
      <c r="S289" s="37"/>
      <c r="T289" s="37"/>
      <c r="U289" s="36"/>
      <c r="V289" s="36"/>
      <c r="W289" s="36"/>
      <c r="X289" s="36"/>
      <c r="Y289" s="36"/>
      <c r="Z289" s="36"/>
      <c r="AA289" s="36"/>
      <c r="AB289" s="36"/>
      <c r="AC289" s="36"/>
      <c r="AD289" s="36"/>
      <c r="AE289" s="36"/>
      <c r="AF289" s="36"/>
      <c r="AG289" s="36"/>
      <c r="AH289" s="73"/>
      <c r="AI289" s="51"/>
      <c r="AJ289" s="64"/>
      <c r="AK289" s="64"/>
      <c r="AL289" s="64"/>
      <c r="AM289" s="65"/>
      <c r="AN289" s="84"/>
    </row>
    <row r="290" spans="1:40" ht="15" x14ac:dyDescent="0.3">
      <c r="A290" s="72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6"/>
      <c r="S290" s="37"/>
      <c r="T290" s="37"/>
      <c r="U290" s="36"/>
      <c r="V290" s="36"/>
      <c r="W290" s="36"/>
      <c r="X290" s="36"/>
      <c r="Y290" s="36"/>
      <c r="Z290" s="36"/>
      <c r="AA290" s="36"/>
      <c r="AB290" s="36"/>
      <c r="AC290" s="36"/>
      <c r="AD290" s="36"/>
      <c r="AE290" s="36"/>
      <c r="AF290" s="36"/>
      <c r="AG290" s="36"/>
      <c r="AH290" s="73"/>
      <c r="AI290" s="51"/>
      <c r="AJ290" s="64"/>
      <c r="AK290" s="64"/>
      <c r="AL290" s="64"/>
      <c r="AM290" s="65"/>
      <c r="AN290" s="187"/>
    </row>
    <row r="291" spans="1:40" ht="15.6" x14ac:dyDescent="0.3">
      <c r="A291" s="72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6"/>
      <c r="S291" s="37"/>
      <c r="T291" s="37"/>
      <c r="U291" s="36"/>
      <c r="V291" s="36"/>
      <c r="W291" s="36"/>
      <c r="X291" s="36"/>
      <c r="Y291" s="36"/>
      <c r="Z291" s="36"/>
      <c r="AA291" s="36"/>
      <c r="AB291" s="36"/>
      <c r="AC291" s="36"/>
      <c r="AD291" s="36"/>
      <c r="AE291" s="36"/>
      <c r="AF291" s="36"/>
      <c r="AG291" s="36"/>
      <c r="AH291" s="73"/>
      <c r="AI291" s="50"/>
      <c r="AJ291" s="64"/>
      <c r="AK291" s="64"/>
      <c r="AL291" s="64"/>
      <c r="AM291" s="65"/>
      <c r="AN291" s="84"/>
    </row>
    <row r="292" spans="1:40" ht="15" x14ac:dyDescent="0.3">
      <c r="A292" s="74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9"/>
      <c r="S292" s="40"/>
      <c r="T292" s="40"/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39"/>
      <c r="AF292" s="39"/>
      <c r="AG292" s="41"/>
      <c r="AH292" s="75"/>
      <c r="AI292" s="129"/>
      <c r="AJ292" s="32"/>
      <c r="AK292" s="32"/>
      <c r="AL292" s="32"/>
      <c r="AM292" s="33"/>
      <c r="AN292" s="84"/>
    </row>
    <row r="293" spans="1:40" ht="15.6" x14ac:dyDescent="0.3">
      <c r="A293" s="74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40"/>
      <c r="T293" s="40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36"/>
      <c r="AF293" s="42"/>
      <c r="AG293" s="36"/>
      <c r="AH293" s="75"/>
      <c r="AI293" s="50"/>
      <c r="AJ293" s="28"/>
      <c r="AK293" s="29"/>
      <c r="AL293" s="30"/>
      <c r="AM293" s="31"/>
      <c r="AN293" s="84"/>
    </row>
    <row r="294" spans="1:40" ht="15" x14ac:dyDescent="0.3">
      <c r="A294" s="74"/>
      <c r="B294" s="36"/>
      <c r="C294" s="36"/>
      <c r="D294" s="36"/>
      <c r="E294" s="36"/>
      <c r="F294" s="36"/>
      <c r="G294" s="36"/>
      <c r="H294" s="38"/>
      <c r="I294" s="36"/>
      <c r="J294" s="36"/>
      <c r="K294" s="36"/>
      <c r="L294" s="36"/>
      <c r="M294" s="36"/>
      <c r="N294" s="38"/>
      <c r="O294" s="38"/>
      <c r="P294" s="38"/>
      <c r="Q294" s="38"/>
      <c r="R294" s="38"/>
      <c r="S294" s="40"/>
      <c r="T294" s="40"/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38"/>
      <c r="AF294" s="43"/>
      <c r="AG294" s="38"/>
      <c r="AH294" s="75"/>
      <c r="AI294" s="51"/>
      <c r="AJ294" s="34"/>
      <c r="AK294" s="34"/>
      <c r="AL294" s="34"/>
      <c r="AM294" s="34"/>
      <c r="AN294" s="84"/>
    </row>
    <row r="295" spans="1:40" ht="15" x14ac:dyDescent="0.3">
      <c r="A295" s="74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40"/>
      <c r="T295" s="40"/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36"/>
      <c r="AF295" s="42"/>
      <c r="AG295" s="36"/>
      <c r="AH295" s="75"/>
      <c r="AI295" s="51"/>
      <c r="AJ295" s="34"/>
      <c r="AK295" s="34"/>
      <c r="AL295" s="34"/>
      <c r="AM295" s="34"/>
      <c r="AN295" s="84"/>
    </row>
    <row r="296" spans="1:40" ht="17.399999999999999" x14ac:dyDescent="0.3">
      <c r="A296" s="74"/>
      <c r="B296" s="44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40"/>
      <c r="T296" s="40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36"/>
      <c r="AF296" s="42"/>
      <c r="AG296" s="36"/>
      <c r="AH296" s="75"/>
      <c r="AI296" s="50"/>
      <c r="AJ296" s="28"/>
      <c r="AK296" s="29"/>
      <c r="AL296" s="30"/>
      <c r="AM296" s="31"/>
      <c r="AN296" s="84"/>
    </row>
    <row r="297" spans="1:40" ht="15" x14ac:dyDescent="0.3">
      <c r="A297" s="74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40"/>
      <c r="T297" s="40"/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36"/>
      <c r="AF297" s="42"/>
      <c r="AG297" s="36"/>
      <c r="AH297" s="75"/>
      <c r="AI297" s="51"/>
      <c r="AJ297" s="34"/>
      <c r="AK297" s="34"/>
      <c r="AL297" s="34"/>
      <c r="AM297" s="34"/>
      <c r="AN297" s="84"/>
    </row>
    <row r="298" spans="1:40" ht="15" x14ac:dyDescent="0.3">
      <c r="A298" s="74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40"/>
      <c r="T298" s="40"/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36"/>
      <c r="AF298" s="42"/>
      <c r="AG298" s="36"/>
      <c r="AH298" s="75"/>
      <c r="AI298" s="51"/>
      <c r="AJ298" s="34"/>
      <c r="AK298" s="34"/>
      <c r="AL298" s="34"/>
      <c r="AM298" s="34"/>
      <c r="AN298" s="84"/>
    </row>
    <row r="299" spans="1:40" ht="15" x14ac:dyDescent="0.3">
      <c r="A299" s="74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40"/>
      <c r="T299" s="40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36"/>
      <c r="AF299" s="42"/>
      <c r="AG299" s="36"/>
      <c r="AH299" s="75"/>
      <c r="AI299" s="51"/>
      <c r="AJ299" s="34"/>
      <c r="AK299" s="34"/>
      <c r="AL299" s="34"/>
      <c r="AM299" s="34"/>
      <c r="AN299" s="84"/>
    </row>
    <row r="300" spans="1:40" ht="17.399999999999999" x14ac:dyDescent="0.3">
      <c r="A300" s="74"/>
      <c r="B300" s="44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36"/>
      <c r="AF300" s="42"/>
      <c r="AG300" s="36"/>
      <c r="AH300" s="75"/>
      <c r="AI300" s="51"/>
      <c r="AJ300" s="34"/>
      <c r="AK300" s="34"/>
      <c r="AL300" s="34"/>
      <c r="AM300" s="34"/>
      <c r="AN300" s="84"/>
    </row>
    <row r="301" spans="1:40" ht="15.6" x14ac:dyDescent="0.3">
      <c r="A301" s="7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40"/>
      <c r="T301" s="40"/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36"/>
      <c r="AF301" s="42"/>
      <c r="AG301" s="36"/>
      <c r="AH301" s="77"/>
      <c r="AI301" s="50"/>
      <c r="AJ301" s="29"/>
      <c r="AK301" s="29"/>
      <c r="AL301" s="30"/>
      <c r="AM301" s="31"/>
      <c r="AN301" s="84"/>
    </row>
    <row r="302" spans="1:40" ht="15" x14ac:dyDescent="0.3">
      <c r="A302" s="74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46"/>
      <c r="AG302" s="46"/>
      <c r="AH302" s="75"/>
      <c r="AI302" s="51"/>
      <c r="AJ302" s="34"/>
      <c r="AK302" s="34"/>
      <c r="AL302" s="34"/>
      <c r="AM302" s="34"/>
      <c r="AN302" s="84"/>
    </row>
    <row r="303" spans="1:40" ht="15" x14ac:dyDescent="0.3">
      <c r="A303" s="184"/>
      <c r="B303" s="185"/>
      <c r="C303" s="185"/>
      <c r="D303" s="185"/>
      <c r="E303" s="185"/>
      <c r="F303" s="185"/>
      <c r="G303" s="185"/>
      <c r="H303" s="185"/>
      <c r="I303" s="185"/>
      <c r="J303" s="185"/>
      <c r="K303" s="185"/>
      <c r="L303" s="185"/>
      <c r="M303" s="185"/>
      <c r="N303" s="185"/>
      <c r="O303" s="185"/>
      <c r="P303" s="185"/>
      <c r="Q303" s="185"/>
      <c r="R303" s="185"/>
      <c r="S303" s="185"/>
      <c r="T303" s="185"/>
      <c r="U303" s="185"/>
      <c r="V303" s="185"/>
      <c r="W303" s="185"/>
      <c r="X303" s="185"/>
      <c r="Y303" s="185"/>
      <c r="Z303" s="185"/>
      <c r="AA303" s="185"/>
      <c r="AB303" s="185"/>
      <c r="AC303" s="185"/>
      <c r="AD303" s="185"/>
      <c r="AE303" s="185"/>
      <c r="AF303" s="185"/>
      <c r="AG303" s="185"/>
      <c r="AH303" s="186"/>
      <c r="AI303" s="51"/>
      <c r="AJ303" s="34"/>
      <c r="AK303" s="34"/>
      <c r="AL303" s="34"/>
      <c r="AM303" s="34"/>
      <c r="AN303" s="84"/>
    </row>
    <row r="304" spans="1:40" ht="15" x14ac:dyDescent="0.3">
      <c r="A304" s="184"/>
      <c r="B304" s="185"/>
      <c r="C304" s="185"/>
      <c r="D304" s="185"/>
      <c r="E304" s="185"/>
      <c r="F304" s="185"/>
      <c r="G304" s="185"/>
      <c r="H304" s="185"/>
      <c r="I304" s="185"/>
      <c r="J304" s="185"/>
      <c r="K304" s="185"/>
      <c r="L304" s="185"/>
      <c r="M304" s="185"/>
      <c r="N304" s="185"/>
      <c r="O304" s="185"/>
      <c r="P304" s="185"/>
      <c r="Q304" s="185"/>
      <c r="R304" s="185"/>
      <c r="S304" s="185"/>
      <c r="T304" s="185"/>
      <c r="U304" s="185"/>
      <c r="V304" s="185"/>
      <c r="W304" s="185"/>
      <c r="X304" s="185"/>
      <c r="Y304" s="185"/>
      <c r="Z304" s="185"/>
      <c r="AA304" s="185"/>
      <c r="AB304" s="185"/>
      <c r="AC304" s="185"/>
      <c r="AD304" s="185"/>
      <c r="AE304" s="185"/>
      <c r="AF304" s="185"/>
      <c r="AG304" s="185"/>
      <c r="AH304" s="186"/>
      <c r="AI304" s="51"/>
      <c r="AJ304" s="34"/>
      <c r="AK304" s="34"/>
      <c r="AL304" s="34"/>
      <c r="AM304" s="34"/>
      <c r="AN304" s="84"/>
    </row>
    <row r="305" spans="1:40" ht="15" x14ac:dyDescent="0.3">
      <c r="A305" s="184"/>
      <c r="B305" s="185"/>
      <c r="C305" s="185"/>
      <c r="D305" s="185"/>
      <c r="E305" s="185"/>
      <c r="F305" s="185"/>
      <c r="G305" s="185"/>
      <c r="H305" s="185"/>
      <c r="I305" s="185"/>
      <c r="J305" s="185"/>
      <c r="K305" s="185"/>
      <c r="L305" s="185"/>
      <c r="M305" s="185"/>
      <c r="N305" s="185"/>
      <c r="O305" s="185"/>
      <c r="P305" s="185"/>
      <c r="Q305" s="185"/>
      <c r="R305" s="185"/>
      <c r="S305" s="185"/>
      <c r="T305" s="185"/>
      <c r="U305" s="185"/>
      <c r="V305" s="185"/>
      <c r="W305" s="185"/>
      <c r="X305" s="185"/>
      <c r="Y305" s="185"/>
      <c r="Z305" s="185"/>
      <c r="AA305" s="185"/>
      <c r="AB305" s="185"/>
      <c r="AC305" s="185"/>
      <c r="AD305" s="185"/>
      <c r="AE305" s="185"/>
      <c r="AF305" s="185"/>
      <c r="AG305" s="185"/>
      <c r="AH305" s="186"/>
      <c r="AI305" s="51"/>
      <c r="AJ305" s="34"/>
      <c r="AK305" s="34"/>
      <c r="AL305" s="34"/>
      <c r="AM305" s="34"/>
      <c r="AN305" s="84"/>
    </row>
    <row r="306" spans="1:40" ht="15" x14ac:dyDescent="0.3">
      <c r="A306" s="184"/>
      <c r="B306" s="185"/>
      <c r="C306" s="185"/>
      <c r="D306" s="185"/>
      <c r="E306" s="185"/>
      <c r="F306" s="185"/>
      <c r="G306" s="185"/>
      <c r="H306" s="185"/>
      <c r="I306" s="185"/>
      <c r="J306" s="185"/>
      <c r="K306" s="185"/>
      <c r="L306" s="185"/>
      <c r="M306" s="185"/>
      <c r="N306" s="185"/>
      <c r="O306" s="185"/>
      <c r="P306" s="185"/>
      <c r="Q306" s="185"/>
      <c r="R306" s="185"/>
      <c r="S306" s="185"/>
      <c r="T306" s="185"/>
      <c r="U306" s="185"/>
      <c r="V306" s="185"/>
      <c r="W306" s="185"/>
      <c r="X306" s="185"/>
      <c r="Y306" s="185"/>
      <c r="Z306" s="185"/>
      <c r="AA306" s="185"/>
      <c r="AB306" s="185"/>
      <c r="AC306" s="185"/>
      <c r="AD306" s="185"/>
      <c r="AE306" s="185"/>
      <c r="AF306" s="185"/>
      <c r="AG306" s="185"/>
      <c r="AH306" s="186"/>
      <c r="AI306" s="51"/>
      <c r="AJ306" s="34"/>
      <c r="AK306" s="34"/>
      <c r="AL306" s="34"/>
      <c r="AM306" s="34"/>
      <c r="AN306" s="84"/>
    </row>
    <row r="307" spans="1:40" ht="15" x14ac:dyDescent="0.3">
      <c r="A307" s="184"/>
      <c r="B307" s="185"/>
      <c r="C307" s="185"/>
      <c r="D307" s="185"/>
      <c r="E307" s="185"/>
      <c r="F307" s="185"/>
      <c r="G307" s="185"/>
      <c r="H307" s="185"/>
      <c r="I307" s="185"/>
      <c r="J307" s="185"/>
      <c r="K307" s="185"/>
      <c r="L307" s="185"/>
      <c r="M307" s="185"/>
      <c r="N307" s="185"/>
      <c r="O307" s="185"/>
      <c r="P307" s="185"/>
      <c r="Q307" s="185"/>
      <c r="R307" s="185"/>
      <c r="S307" s="185"/>
      <c r="T307" s="185"/>
      <c r="U307" s="185"/>
      <c r="V307" s="185"/>
      <c r="W307" s="185"/>
      <c r="X307" s="185"/>
      <c r="Y307" s="185"/>
      <c r="Z307" s="185"/>
      <c r="AA307" s="185"/>
      <c r="AB307" s="185"/>
      <c r="AC307" s="185"/>
      <c r="AD307" s="185"/>
      <c r="AE307" s="185"/>
      <c r="AF307" s="185"/>
      <c r="AG307" s="185"/>
      <c r="AH307" s="186"/>
      <c r="AI307" s="51"/>
      <c r="AJ307" s="34"/>
      <c r="AK307" s="34"/>
      <c r="AL307" s="34"/>
      <c r="AM307" s="34"/>
      <c r="AN307" s="84"/>
    </row>
    <row r="308" spans="1:40" ht="15" x14ac:dyDescent="0.3">
      <c r="A308" s="184"/>
      <c r="B308" s="185"/>
      <c r="C308" s="185"/>
      <c r="D308" s="185"/>
      <c r="E308" s="185"/>
      <c r="F308" s="185"/>
      <c r="G308" s="185"/>
      <c r="H308" s="185"/>
      <c r="I308" s="185"/>
      <c r="J308" s="185"/>
      <c r="K308" s="185"/>
      <c r="L308" s="185"/>
      <c r="M308" s="185"/>
      <c r="N308" s="185"/>
      <c r="O308" s="185"/>
      <c r="P308" s="185"/>
      <c r="Q308" s="185"/>
      <c r="R308" s="185"/>
      <c r="S308" s="185"/>
      <c r="T308" s="185"/>
      <c r="U308" s="185"/>
      <c r="V308" s="185"/>
      <c r="W308" s="185"/>
      <c r="X308" s="185"/>
      <c r="Y308" s="185"/>
      <c r="Z308" s="185"/>
      <c r="AA308" s="185"/>
      <c r="AB308" s="185"/>
      <c r="AC308" s="185"/>
      <c r="AD308" s="185"/>
      <c r="AE308" s="185"/>
      <c r="AF308" s="185"/>
      <c r="AG308" s="185"/>
      <c r="AH308" s="186"/>
      <c r="AI308" s="51"/>
      <c r="AJ308" s="34"/>
      <c r="AK308" s="34"/>
      <c r="AL308" s="34"/>
      <c r="AM308" s="34"/>
      <c r="AN308" s="84"/>
    </row>
    <row r="309" spans="1:40" ht="15" x14ac:dyDescent="0.3">
      <c r="A309" s="184"/>
      <c r="B309" s="185"/>
      <c r="C309" s="185"/>
      <c r="D309" s="185"/>
      <c r="E309" s="185"/>
      <c r="F309" s="185"/>
      <c r="G309" s="185"/>
      <c r="H309" s="185"/>
      <c r="I309" s="185"/>
      <c r="J309" s="185"/>
      <c r="K309" s="185"/>
      <c r="L309" s="185"/>
      <c r="M309" s="185"/>
      <c r="N309" s="185"/>
      <c r="O309" s="185"/>
      <c r="P309" s="185"/>
      <c r="Q309" s="185"/>
      <c r="R309" s="185"/>
      <c r="S309" s="185"/>
      <c r="T309" s="185"/>
      <c r="U309" s="185"/>
      <c r="V309" s="185"/>
      <c r="W309" s="185"/>
      <c r="X309" s="185"/>
      <c r="Y309" s="185"/>
      <c r="Z309" s="185"/>
      <c r="AA309" s="185"/>
      <c r="AB309" s="185"/>
      <c r="AC309" s="185"/>
      <c r="AD309" s="185"/>
      <c r="AE309" s="185"/>
      <c r="AF309" s="185"/>
      <c r="AG309" s="185"/>
      <c r="AH309" s="186"/>
      <c r="AI309" s="51"/>
      <c r="AJ309" s="34"/>
      <c r="AK309" s="34"/>
      <c r="AL309" s="34"/>
      <c r="AM309" s="34"/>
      <c r="AN309" s="84"/>
    </row>
    <row r="310" spans="1:40" ht="15.6" thickBot="1" x14ac:dyDescent="0.35">
      <c r="A310" s="184"/>
      <c r="B310" s="185"/>
      <c r="C310" s="185"/>
      <c r="D310" s="185"/>
      <c r="E310" s="185"/>
      <c r="F310" s="185"/>
      <c r="G310" s="185"/>
      <c r="H310" s="185"/>
      <c r="I310" s="185"/>
      <c r="J310" s="185"/>
      <c r="K310" s="185"/>
      <c r="L310" s="185"/>
      <c r="M310" s="185"/>
      <c r="N310" s="185"/>
      <c r="O310" s="185"/>
      <c r="P310" s="185"/>
      <c r="Q310" s="185"/>
      <c r="R310" s="185"/>
      <c r="S310" s="185"/>
      <c r="T310" s="185"/>
      <c r="U310" s="185"/>
      <c r="V310" s="185"/>
      <c r="W310" s="185"/>
      <c r="X310" s="185"/>
      <c r="Y310" s="185"/>
      <c r="Z310" s="185"/>
      <c r="AA310" s="185"/>
      <c r="AB310" s="185"/>
      <c r="AC310" s="185"/>
      <c r="AD310" s="185"/>
      <c r="AE310" s="185"/>
      <c r="AF310" s="185"/>
      <c r="AG310" s="185"/>
      <c r="AH310" s="186"/>
      <c r="AI310" s="51"/>
      <c r="AJ310" s="34"/>
      <c r="AK310" s="34"/>
      <c r="AL310" s="34"/>
      <c r="AM310" s="34"/>
      <c r="AN310" s="84"/>
    </row>
    <row r="311" spans="1:40" ht="15.6" thickBot="1" x14ac:dyDescent="0.35">
      <c r="A311" s="251"/>
      <c r="B311" s="252"/>
      <c r="C311" s="252"/>
      <c r="D311" s="252"/>
      <c r="E311" s="252"/>
      <c r="F311" s="252"/>
      <c r="G311" s="252"/>
      <c r="H311" s="252"/>
      <c r="I311" s="252"/>
      <c r="J311" s="252"/>
      <c r="K311" s="252"/>
      <c r="L311" s="252"/>
      <c r="M311" s="252"/>
      <c r="N311" s="252"/>
      <c r="O311" s="252"/>
      <c r="P311" s="252"/>
      <c r="Q311" s="252"/>
      <c r="R311" s="252"/>
      <c r="S311" s="252"/>
      <c r="T311" s="252"/>
      <c r="U311" s="252"/>
      <c r="V311" s="252"/>
      <c r="W311" s="252"/>
      <c r="X311" s="252"/>
      <c r="Y311" s="252"/>
      <c r="Z311" s="252"/>
      <c r="AA311" s="252"/>
      <c r="AB311" s="252"/>
      <c r="AC311" s="252"/>
      <c r="AD311" s="252"/>
      <c r="AE311" s="252"/>
      <c r="AF311" s="252"/>
      <c r="AG311" s="252"/>
      <c r="AH311" s="253"/>
      <c r="AI311" s="254" t="s">
        <v>27</v>
      </c>
      <c r="AJ311" s="255"/>
      <c r="AK311" s="255"/>
      <c r="AL311" s="255"/>
      <c r="AM311" s="255"/>
      <c r="AN311" s="52"/>
    </row>
    <row r="312" spans="1:40" ht="18" thickBot="1" x14ac:dyDescent="0.35">
      <c r="A312" s="54"/>
      <c r="B312" s="256"/>
      <c r="C312" s="256"/>
      <c r="D312" s="256"/>
      <c r="E312" s="256"/>
      <c r="F312" s="256"/>
      <c r="G312" s="256"/>
      <c r="H312" s="256"/>
      <c r="I312" s="256"/>
      <c r="J312" s="256"/>
      <c r="K312" s="256"/>
      <c r="L312" s="256"/>
      <c r="M312" s="256"/>
      <c r="N312" s="256"/>
      <c r="O312" s="256"/>
      <c r="P312" s="256"/>
      <c r="Q312" s="256"/>
      <c r="R312" s="58"/>
      <c r="S312" s="57"/>
      <c r="T312" s="55"/>
      <c r="U312" s="55"/>
      <c r="V312" s="55"/>
      <c r="W312" s="55"/>
      <c r="X312" s="55"/>
      <c r="Y312" s="55"/>
      <c r="Z312" s="55"/>
      <c r="AA312" s="55"/>
      <c r="AB312" s="55"/>
      <c r="AC312" s="55"/>
      <c r="AD312" s="55"/>
      <c r="AE312" s="55"/>
      <c r="AF312" s="55"/>
      <c r="AG312" s="55"/>
      <c r="AH312" s="56"/>
      <c r="AI312" s="258" t="s">
        <v>28</v>
      </c>
      <c r="AJ312" s="259"/>
      <c r="AK312" s="259"/>
      <c r="AL312" s="259"/>
      <c r="AM312" s="259"/>
      <c r="AN312" s="53">
        <f>AN287+AN289</f>
        <v>360.822</v>
      </c>
    </row>
    <row r="313" spans="1:40" ht="13.8" thickBot="1" x14ac:dyDescent="0.35">
      <c r="A313" s="13"/>
      <c r="B313" s="257"/>
      <c r="C313" s="257"/>
      <c r="D313" s="257"/>
      <c r="E313" s="257"/>
      <c r="F313" s="257"/>
      <c r="G313" s="257"/>
      <c r="H313" s="257"/>
      <c r="I313" s="257"/>
      <c r="J313" s="257"/>
      <c r="K313" s="257"/>
      <c r="L313" s="257"/>
      <c r="M313" s="257"/>
      <c r="N313" s="257"/>
      <c r="O313" s="257"/>
      <c r="P313" s="257"/>
      <c r="Q313" s="257"/>
      <c r="R313" s="59"/>
      <c r="T313" s="7" t="s">
        <v>30</v>
      </c>
      <c r="U313" s="8"/>
      <c r="AH313" s="24"/>
      <c r="AI313" s="21" t="s">
        <v>136</v>
      </c>
      <c r="AJ313" s="47"/>
      <c r="AK313" s="22"/>
      <c r="AL313" s="22"/>
      <c r="AM313" s="22"/>
      <c r="AN313" s="10"/>
    </row>
    <row r="314" spans="1:40" ht="13.8" thickBot="1" x14ac:dyDescent="0.35">
      <c r="A314" s="23"/>
      <c r="B314" s="2" t="s">
        <v>31</v>
      </c>
      <c r="E314" s="260" t="s">
        <v>163</v>
      </c>
      <c r="F314" s="260"/>
      <c r="G314" s="260"/>
      <c r="H314" s="260"/>
      <c r="I314" s="260"/>
      <c r="J314" s="260"/>
      <c r="K314" s="260"/>
      <c r="L314" s="260"/>
      <c r="M314" s="260"/>
      <c r="N314" s="260"/>
      <c r="O314" s="260"/>
      <c r="P314" s="260"/>
      <c r="Q314" s="260"/>
      <c r="T314" s="2" t="s">
        <v>31</v>
      </c>
      <c r="W314" s="261"/>
      <c r="X314" s="261"/>
      <c r="Y314" s="261"/>
      <c r="Z314" s="261"/>
      <c r="AA314" s="261"/>
      <c r="AB314" s="261"/>
      <c r="AC314" s="261"/>
      <c r="AD314" s="261"/>
      <c r="AE314" s="261"/>
      <c r="AF314" s="261"/>
      <c r="AG314" s="261"/>
      <c r="AH314" s="24"/>
      <c r="AI314" s="2" t="s">
        <v>31</v>
      </c>
      <c r="AJ314" s="245"/>
      <c r="AK314" s="245"/>
      <c r="AL314" s="245"/>
      <c r="AM314" s="245"/>
      <c r="AN314" s="10"/>
    </row>
    <row r="315" spans="1:40" ht="13.8" thickBot="1" x14ac:dyDescent="0.35">
      <c r="A315" s="23"/>
      <c r="B315" s="11" t="s">
        <v>32</v>
      </c>
      <c r="F315" s="244" t="s">
        <v>164</v>
      </c>
      <c r="G315" s="244"/>
      <c r="H315" s="244"/>
      <c r="I315" s="244"/>
      <c r="J315" s="244"/>
      <c r="K315" s="244"/>
      <c r="L315" s="244"/>
      <c r="M315" s="244"/>
      <c r="N315" s="244"/>
      <c r="O315" s="244"/>
      <c r="P315" s="244"/>
      <c r="Q315" s="244"/>
      <c r="T315" s="11" t="s">
        <v>32</v>
      </c>
      <c r="X315" s="245"/>
      <c r="Y315" s="245"/>
      <c r="Z315" s="245"/>
      <c r="AA315" s="245"/>
      <c r="AB315" s="245"/>
      <c r="AC315" s="245"/>
      <c r="AD315" s="245"/>
      <c r="AE315" s="245"/>
      <c r="AF315" s="245"/>
      <c r="AG315" s="245"/>
      <c r="AH315" s="24"/>
      <c r="AI315" s="11" t="s">
        <v>32</v>
      </c>
      <c r="AJ315" s="245"/>
      <c r="AK315" s="245"/>
      <c r="AL315" s="245"/>
      <c r="AM315" s="245"/>
      <c r="AN315" s="10"/>
    </row>
    <row r="316" spans="1:40" ht="13.8" thickBot="1" x14ac:dyDescent="0.35">
      <c r="A316" s="25" t="s">
        <v>33</v>
      </c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26"/>
      <c r="AI316" s="15"/>
      <c r="AJ316" s="14"/>
      <c r="AK316" s="15"/>
      <c r="AL316" s="15"/>
      <c r="AM316" s="15"/>
      <c r="AN316" s="16"/>
    </row>
    <row r="317" spans="1:40" ht="13.8" thickBot="1" x14ac:dyDescent="0.35"/>
    <row r="318" spans="1:40" x14ac:dyDescent="0.3">
      <c r="A318" s="300"/>
      <c r="B318" s="301"/>
      <c r="C318" s="301"/>
      <c r="D318" s="301"/>
      <c r="E318" s="301"/>
      <c r="F318" s="301"/>
      <c r="G318" s="301"/>
      <c r="H318" s="302"/>
      <c r="I318" s="306" t="s">
        <v>4</v>
      </c>
      <c r="J318" s="307"/>
      <c r="K318" s="307"/>
      <c r="L318" s="307"/>
      <c r="M318" s="307"/>
      <c r="N318" s="307"/>
      <c r="O318" s="307"/>
      <c r="P318" s="307"/>
      <c r="Q318" s="307"/>
      <c r="R318" s="307"/>
      <c r="S318" s="307"/>
      <c r="T318" s="307"/>
      <c r="U318" s="307"/>
      <c r="V318" s="307"/>
      <c r="W318" s="307"/>
      <c r="X318" s="307"/>
      <c r="Y318" s="307"/>
      <c r="Z318" s="307"/>
      <c r="AA318" s="307"/>
      <c r="AB318" s="307"/>
      <c r="AC318" s="307"/>
      <c r="AD318" s="307"/>
      <c r="AE318" s="307"/>
      <c r="AF318" s="307"/>
      <c r="AG318" s="307"/>
      <c r="AH318" s="307"/>
      <c r="AI318" s="307"/>
      <c r="AJ318" s="307"/>
      <c r="AK318" s="308"/>
      <c r="AL318" s="312"/>
      <c r="AM318" s="313"/>
      <c r="AN318" s="314"/>
    </row>
    <row r="319" spans="1:40" ht="88.2" customHeight="1" thickBot="1" x14ac:dyDescent="0.35">
      <c r="A319" s="303"/>
      <c r="B319" s="304"/>
      <c r="C319" s="304"/>
      <c r="D319" s="304"/>
      <c r="E319" s="304"/>
      <c r="F319" s="304"/>
      <c r="G319" s="304"/>
      <c r="H319" s="305"/>
      <c r="I319" s="309"/>
      <c r="J319" s="310"/>
      <c r="K319" s="310"/>
      <c r="L319" s="310"/>
      <c r="M319" s="310"/>
      <c r="N319" s="310"/>
      <c r="O319" s="310"/>
      <c r="P319" s="310"/>
      <c r="Q319" s="310"/>
      <c r="R319" s="310"/>
      <c r="S319" s="310"/>
      <c r="T319" s="310"/>
      <c r="U319" s="310"/>
      <c r="V319" s="310"/>
      <c r="W319" s="310"/>
      <c r="X319" s="310"/>
      <c r="Y319" s="310"/>
      <c r="Z319" s="310"/>
      <c r="AA319" s="310"/>
      <c r="AB319" s="310"/>
      <c r="AC319" s="310"/>
      <c r="AD319" s="310"/>
      <c r="AE319" s="310"/>
      <c r="AF319" s="310"/>
      <c r="AG319" s="310"/>
      <c r="AH319" s="310"/>
      <c r="AI319" s="310"/>
      <c r="AJ319" s="310"/>
      <c r="AK319" s="311"/>
      <c r="AL319" s="315"/>
      <c r="AM319" s="316"/>
      <c r="AN319" s="317"/>
    </row>
    <row r="320" spans="1:40" ht="21.6" thickBot="1" x14ac:dyDescent="0.35">
      <c r="A320" s="13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18"/>
      <c r="AN320" s="319"/>
    </row>
    <row r="321" spans="1:40" ht="21" thickBot="1" x14ac:dyDescent="0.35">
      <c r="A321" s="262" t="s">
        <v>5</v>
      </c>
      <c r="B321" s="263"/>
      <c r="C321" s="263"/>
      <c r="D321" s="263"/>
      <c r="E321" s="263"/>
      <c r="F321" s="263" t="s">
        <v>6</v>
      </c>
      <c r="G321" s="263"/>
      <c r="H321" s="264"/>
      <c r="I321" s="264"/>
      <c r="J321" s="263" t="s">
        <v>7</v>
      </c>
      <c r="K321" s="263"/>
      <c r="L321" s="264"/>
      <c r="M321" s="264"/>
      <c r="N321" s="263" t="s">
        <v>8</v>
      </c>
      <c r="O321" s="263"/>
      <c r="P321" s="264"/>
      <c r="Q321" s="320"/>
      <c r="R321" s="3"/>
      <c r="S321" s="3"/>
      <c r="T321" s="3"/>
      <c r="U321" s="262" t="s">
        <v>9</v>
      </c>
      <c r="V321" s="263"/>
      <c r="W321" s="263"/>
      <c r="X321" s="263"/>
      <c r="Y321" s="263"/>
      <c r="Z321" s="321"/>
      <c r="AA321" s="321"/>
      <c r="AB321" s="321"/>
      <c r="AC321" s="321"/>
      <c r="AD321" s="322"/>
      <c r="AE321" s="3"/>
      <c r="AF321" s="3"/>
      <c r="AG321" s="262" t="s">
        <v>10</v>
      </c>
      <c r="AH321" s="263"/>
      <c r="AI321" s="263"/>
      <c r="AJ321" s="323"/>
      <c r="AK321" s="323"/>
      <c r="AL321" s="323"/>
      <c r="AM321" s="323"/>
      <c r="AN321" s="324"/>
    </row>
    <row r="322" spans="1:40" ht="20.399999999999999" x14ac:dyDescent="0.3">
      <c r="A322" s="132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275"/>
      <c r="AN322" s="276"/>
    </row>
    <row r="323" spans="1:40" ht="21" thickBot="1" x14ac:dyDescent="0.35">
      <c r="A323" s="132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88"/>
      <c r="AN323" s="133"/>
    </row>
    <row r="324" spans="1:40" ht="13.8" customHeight="1" x14ac:dyDescent="0.3">
      <c r="A324" s="277" t="s">
        <v>11</v>
      </c>
      <c r="B324" s="278"/>
      <c r="C324" s="278"/>
      <c r="D324" s="278"/>
      <c r="E324" s="278"/>
      <c r="F324" s="278"/>
      <c r="G324" s="278"/>
      <c r="H324" s="278"/>
      <c r="I324" s="279" t="s">
        <v>399</v>
      </c>
      <c r="J324" s="280"/>
      <c r="K324" s="280"/>
      <c r="L324" s="280"/>
      <c r="M324" s="280"/>
      <c r="N324" s="280"/>
      <c r="O324" s="280"/>
      <c r="P324" s="280"/>
      <c r="Q324" s="280"/>
      <c r="R324" s="280"/>
      <c r="S324" s="280"/>
      <c r="T324" s="280"/>
      <c r="U324" s="280"/>
      <c r="V324" s="280"/>
      <c r="W324" s="280"/>
      <c r="X324" s="280"/>
      <c r="Y324" s="280"/>
      <c r="Z324" s="280"/>
      <c r="AA324" s="280"/>
      <c r="AB324" s="280"/>
      <c r="AC324" s="280"/>
      <c r="AD324" s="280"/>
      <c r="AE324" s="280"/>
      <c r="AF324" s="280"/>
      <c r="AG324" s="280"/>
      <c r="AH324" s="280"/>
      <c r="AI324" s="280"/>
      <c r="AJ324" s="280"/>
      <c r="AK324" s="280"/>
      <c r="AL324" s="280"/>
      <c r="AM324" s="280"/>
      <c r="AN324" s="281"/>
    </row>
    <row r="325" spans="1:40" ht="20.399999999999999" x14ac:dyDescent="0.3">
      <c r="A325" s="282" t="s">
        <v>12</v>
      </c>
      <c r="B325" s="283"/>
      <c r="C325" s="283"/>
      <c r="D325" s="283"/>
      <c r="E325" s="283"/>
      <c r="F325" s="283"/>
      <c r="G325" s="283"/>
      <c r="H325" s="283"/>
      <c r="I325" s="284"/>
      <c r="J325" s="284"/>
      <c r="K325" s="284"/>
      <c r="L325" s="284"/>
      <c r="M325" s="284"/>
      <c r="N325" s="284"/>
      <c r="O325" s="284"/>
      <c r="P325" s="284"/>
      <c r="Q325" s="284"/>
      <c r="R325" s="284"/>
      <c r="S325" s="284"/>
      <c r="T325" s="284"/>
      <c r="U325" s="284"/>
      <c r="V325" s="284"/>
      <c r="W325" s="284"/>
      <c r="X325" s="284"/>
      <c r="Y325" s="284"/>
      <c r="Z325" s="284"/>
      <c r="AA325" s="284"/>
      <c r="AB325" s="284"/>
      <c r="AC325" s="284"/>
      <c r="AD325" s="284"/>
      <c r="AE325" s="285" t="s">
        <v>13</v>
      </c>
      <c r="AF325" s="286"/>
      <c r="AG325" s="286"/>
      <c r="AH325" s="287"/>
      <c r="AI325" s="27"/>
      <c r="AJ325" s="285" t="s">
        <v>14</v>
      </c>
      <c r="AK325" s="287"/>
      <c r="AL325" s="288"/>
      <c r="AM325" s="289"/>
      <c r="AN325" s="290"/>
    </row>
    <row r="326" spans="1:40" ht="21" thickBot="1" x14ac:dyDescent="0.35">
      <c r="A326" s="291" t="s">
        <v>15</v>
      </c>
      <c r="B326" s="292"/>
      <c r="C326" s="292"/>
      <c r="D326" s="292"/>
      <c r="E326" s="292"/>
      <c r="F326" s="292"/>
      <c r="G326" s="292"/>
      <c r="H326" s="292"/>
      <c r="I326" s="293"/>
      <c r="J326" s="293"/>
      <c r="K326" s="293"/>
      <c r="L326" s="293"/>
      <c r="M326" s="293"/>
      <c r="N326" s="293"/>
      <c r="O326" s="293"/>
      <c r="P326" s="293"/>
      <c r="Q326" s="293"/>
      <c r="R326" s="293"/>
      <c r="S326" s="293"/>
      <c r="T326" s="293"/>
      <c r="U326" s="293"/>
      <c r="V326" s="293"/>
      <c r="W326" s="293"/>
      <c r="X326" s="293"/>
      <c r="Y326" s="293"/>
      <c r="Z326" s="293"/>
      <c r="AA326" s="293"/>
      <c r="AB326" s="293"/>
      <c r="AC326" s="293"/>
      <c r="AD326" s="293"/>
      <c r="AE326" s="294" t="s">
        <v>13</v>
      </c>
      <c r="AF326" s="295"/>
      <c r="AG326" s="295"/>
      <c r="AH326" s="296"/>
      <c r="AI326" s="63"/>
      <c r="AJ326" s="294" t="s">
        <v>14</v>
      </c>
      <c r="AK326" s="296"/>
      <c r="AL326" s="297"/>
      <c r="AM326" s="298"/>
      <c r="AN326" s="299"/>
    </row>
    <row r="327" spans="1:40" ht="16.2" thickBot="1" x14ac:dyDescent="0.35">
      <c r="A327" s="134"/>
      <c r="AH327" s="2"/>
      <c r="AI327" s="89"/>
      <c r="AJ327" s="89"/>
      <c r="AK327" s="89"/>
      <c r="AL327" s="89"/>
      <c r="AM327" s="11"/>
      <c r="AN327" s="135"/>
    </row>
    <row r="328" spans="1:40" ht="49.8" customHeight="1" thickBot="1" x14ac:dyDescent="0.35">
      <c r="A328" s="262" t="s">
        <v>16</v>
      </c>
      <c r="B328" s="263"/>
      <c r="C328" s="263"/>
      <c r="D328" s="263"/>
      <c r="E328" s="263"/>
      <c r="F328" s="263"/>
      <c r="G328" s="263"/>
      <c r="H328" s="264">
        <v>4</v>
      </c>
      <c r="I328" s="264"/>
      <c r="J328" s="264"/>
      <c r="K328" s="264"/>
      <c r="L328" s="264"/>
      <c r="M328" s="264"/>
      <c r="N328" s="264"/>
      <c r="O328" s="264"/>
      <c r="P328" s="264"/>
      <c r="Q328" s="264"/>
      <c r="R328" s="264"/>
      <c r="S328" s="264"/>
      <c r="T328" s="264"/>
      <c r="U328" s="263" t="s">
        <v>352</v>
      </c>
      <c r="V328" s="263"/>
      <c r="W328" s="263"/>
      <c r="X328" s="263"/>
      <c r="Y328" s="263"/>
      <c r="Z328" s="263"/>
      <c r="AA328" s="263"/>
      <c r="AB328" s="263"/>
      <c r="AC328" s="263"/>
      <c r="AD328" s="263"/>
      <c r="AE328" s="265" t="s">
        <v>353</v>
      </c>
      <c r="AF328" s="265"/>
      <c r="AG328" s="265"/>
      <c r="AH328" s="265"/>
      <c r="AI328" s="265"/>
      <c r="AJ328" s="87" t="s">
        <v>17</v>
      </c>
      <c r="AK328" s="18" t="s">
        <v>0</v>
      </c>
      <c r="AL328" s="5" t="s">
        <v>151</v>
      </c>
      <c r="AM328" s="266"/>
      <c r="AN328" s="267"/>
    </row>
    <row r="329" spans="1:40" ht="13.8" x14ac:dyDescent="0.3">
      <c r="A329" s="66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8"/>
      <c r="S329" s="69"/>
      <c r="T329" s="69"/>
      <c r="U329" s="70"/>
      <c r="V329" s="70"/>
      <c r="W329" s="70"/>
      <c r="X329" s="70"/>
      <c r="Y329" s="70"/>
      <c r="Z329" s="70"/>
      <c r="AA329" s="70"/>
      <c r="AB329" s="70"/>
      <c r="AC329" s="70"/>
      <c r="AD329" s="70"/>
      <c r="AE329" s="68"/>
      <c r="AF329" s="68"/>
      <c r="AG329" s="68"/>
      <c r="AH329" s="71"/>
      <c r="AI329" s="268" t="s">
        <v>19</v>
      </c>
      <c r="AJ329" s="270" t="s">
        <v>20</v>
      </c>
      <c r="AK329" s="271"/>
      <c r="AL329" s="271"/>
      <c r="AM329" s="412" t="s">
        <v>146</v>
      </c>
      <c r="AN329" s="273" t="s">
        <v>22</v>
      </c>
    </row>
    <row r="330" spans="1:40" ht="14.4" x14ac:dyDescent="0.3">
      <c r="A330" s="72"/>
      <c r="B330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6"/>
      <c r="S330" s="37"/>
      <c r="T330" s="37"/>
      <c r="U330" s="36"/>
      <c r="V330" s="36"/>
      <c r="W330" s="36"/>
      <c r="X330" s="36"/>
      <c r="Y330" s="36"/>
      <c r="Z330" s="36"/>
      <c r="AA330" s="36"/>
      <c r="AB330" s="36"/>
      <c r="AC330" s="36"/>
      <c r="AD330" s="36"/>
      <c r="AE330" s="36"/>
      <c r="AF330" s="36"/>
      <c r="AG330" s="36"/>
      <c r="AH330" s="73"/>
      <c r="AI330" s="269"/>
      <c r="AJ330" s="86" t="s">
        <v>23</v>
      </c>
      <c r="AK330" s="86" t="s">
        <v>24</v>
      </c>
      <c r="AL330" s="86" t="s">
        <v>25</v>
      </c>
      <c r="AM330" s="413"/>
      <c r="AN330" s="274"/>
    </row>
    <row r="331" spans="1:40" ht="15.6" x14ac:dyDescent="0.3">
      <c r="A331" s="72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6"/>
      <c r="S331" s="37"/>
      <c r="T331" s="37"/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6"/>
      <c r="AF331" s="36"/>
      <c r="AG331" s="36"/>
      <c r="AH331" s="73"/>
      <c r="AI331" s="124"/>
      <c r="AJ331" s="82"/>
      <c r="AK331" s="82"/>
      <c r="AL331" s="82"/>
      <c r="AM331" s="83"/>
      <c r="AN331" s="84"/>
    </row>
    <row r="332" spans="1:40" ht="15" x14ac:dyDescent="0.3">
      <c r="A332" s="72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6"/>
      <c r="S332" s="37"/>
      <c r="T332" s="37"/>
      <c r="U332" s="36"/>
      <c r="V332" s="36"/>
      <c r="W332" s="36"/>
      <c r="X332" s="36"/>
      <c r="Y332" s="36"/>
      <c r="Z332" s="36"/>
      <c r="AA332" s="36"/>
      <c r="AB332" s="36"/>
      <c r="AC332" s="36"/>
      <c r="AD332" s="36"/>
      <c r="AE332" s="36"/>
      <c r="AF332" s="36"/>
      <c r="AG332" s="36"/>
      <c r="AH332" s="73"/>
      <c r="AI332" s="81" t="s">
        <v>348</v>
      </c>
      <c r="AJ332" s="82">
        <v>7.1</v>
      </c>
      <c r="AK332" s="82"/>
      <c r="AL332" s="82">
        <v>25.41</v>
      </c>
      <c r="AM332" s="83">
        <v>2</v>
      </c>
      <c r="AN332" s="84">
        <f>AJ332*AL332*AM332</f>
        <v>360.822</v>
      </c>
    </row>
    <row r="333" spans="1:40" ht="15.6" x14ac:dyDescent="0.3">
      <c r="A333" s="72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6"/>
      <c r="S333" s="37"/>
      <c r="T333" s="37"/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6"/>
      <c r="AF333" s="36"/>
      <c r="AG333" s="36"/>
      <c r="AH333" s="73"/>
      <c r="AI333" s="50"/>
      <c r="AJ333" s="64"/>
      <c r="AK333" s="64"/>
      <c r="AL333" s="64"/>
      <c r="AM333" s="65"/>
      <c r="AN333" s="84"/>
    </row>
    <row r="334" spans="1:40" ht="15" x14ac:dyDescent="0.3">
      <c r="A334" s="72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6"/>
      <c r="S334" s="37"/>
      <c r="T334" s="37"/>
      <c r="U334" s="36"/>
      <c r="V334" s="36"/>
      <c r="W334" s="36"/>
      <c r="X334" s="36"/>
      <c r="Y334" s="36"/>
      <c r="Z334" s="36"/>
      <c r="AA334" s="36"/>
      <c r="AB334" s="36"/>
      <c r="AC334" s="36"/>
      <c r="AD334" s="36"/>
      <c r="AE334" s="36"/>
      <c r="AF334" s="36"/>
      <c r="AG334" s="36"/>
      <c r="AH334" s="73"/>
      <c r="AI334" s="51"/>
      <c r="AJ334" s="64"/>
      <c r="AK334" s="64"/>
      <c r="AL334" s="64"/>
      <c r="AM334" s="65"/>
      <c r="AN334" s="84"/>
    </row>
    <row r="335" spans="1:40" ht="15" x14ac:dyDescent="0.3">
      <c r="A335" s="72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6"/>
      <c r="S335" s="37"/>
      <c r="T335" s="37"/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6"/>
      <c r="AF335" s="36"/>
      <c r="AG335" s="36"/>
      <c r="AH335" s="73"/>
      <c r="AI335" s="51"/>
      <c r="AJ335" s="64"/>
      <c r="AK335" s="64"/>
      <c r="AL335" s="64"/>
      <c r="AM335" s="65"/>
      <c r="AN335" s="187"/>
    </row>
    <row r="336" spans="1:40" ht="15.6" x14ac:dyDescent="0.3">
      <c r="A336" s="72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6"/>
      <c r="S336" s="37"/>
      <c r="T336" s="37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F336" s="36"/>
      <c r="AG336" s="36"/>
      <c r="AH336" s="73"/>
      <c r="AI336" s="50"/>
      <c r="AJ336" s="64"/>
      <c r="AK336" s="64"/>
      <c r="AL336" s="64"/>
      <c r="AM336" s="65"/>
      <c r="AN336" s="84"/>
    </row>
    <row r="337" spans="1:40" ht="15" x14ac:dyDescent="0.3">
      <c r="A337" s="74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9"/>
      <c r="S337" s="40"/>
      <c r="T337" s="40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  <c r="AE337" s="39"/>
      <c r="AF337" s="39"/>
      <c r="AG337" s="41"/>
      <c r="AH337" s="75"/>
      <c r="AI337" s="129"/>
      <c r="AJ337" s="32"/>
      <c r="AK337" s="32"/>
      <c r="AL337" s="32"/>
      <c r="AM337" s="33"/>
      <c r="AN337" s="84"/>
    </row>
    <row r="338" spans="1:40" ht="15.6" x14ac:dyDescent="0.3">
      <c r="A338" s="74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40"/>
      <c r="T338" s="40"/>
      <c r="U338" s="40"/>
      <c r="V338" s="40"/>
      <c r="W338" s="40"/>
      <c r="X338" s="40"/>
      <c r="Y338" s="40"/>
      <c r="Z338" s="40"/>
      <c r="AA338" s="40"/>
      <c r="AB338" s="40"/>
      <c r="AC338" s="40"/>
      <c r="AD338" s="40"/>
      <c r="AE338" s="36"/>
      <c r="AF338" s="42"/>
      <c r="AG338" s="36"/>
      <c r="AH338" s="75"/>
      <c r="AI338" s="50"/>
      <c r="AJ338" s="28"/>
      <c r="AK338" s="29"/>
      <c r="AL338" s="30"/>
      <c r="AM338" s="31"/>
      <c r="AN338" s="84"/>
    </row>
    <row r="339" spans="1:40" ht="15" x14ac:dyDescent="0.3">
      <c r="A339" s="74"/>
      <c r="B339" s="36"/>
      <c r="C339" s="36"/>
      <c r="D339" s="36"/>
      <c r="E339" s="36"/>
      <c r="F339" s="36"/>
      <c r="G339" s="36"/>
      <c r="H339" s="38"/>
      <c r="I339" s="36"/>
      <c r="J339" s="36"/>
      <c r="K339" s="36"/>
      <c r="L339" s="36"/>
      <c r="M339" s="36"/>
      <c r="N339" s="38"/>
      <c r="O339" s="38"/>
      <c r="P339" s="38"/>
      <c r="Q339" s="38"/>
      <c r="R339" s="38"/>
      <c r="S339" s="40"/>
      <c r="T339" s="40"/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38"/>
      <c r="AF339" s="43"/>
      <c r="AG339" s="38"/>
      <c r="AH339" s="75"/>
      <c r="AI339" s="51"/>
      <c r="AJ339" s="34"/>
      <c r="AK339" s="34"/>
      <c r="AL339" s="34"/>
      <c r="AM339" s="34"/>
      <c r="AN339" s="84"/>
    </row>
    <row r="340" spans="1:40" ht="15" x14ac:dyDescent="0.3">
      <c r="A340" s="74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40"/>
      <c r="T340" s="40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36"/>
      <c r="AF340" s="42"/>
      <c r="AG340" s="36"/>
      <c r="AH340" s="75"/>
      <c r="AI340" s="51"/>
      <c r="AJ340" s="34"/>
      <c r="AK340" s="34"/>
      <c r="AL340" s="34"/>
      <c r="AM340" s="34"/>
      <c r="AN340" s="84"/>
    </row>
    <row r="341" spans="1:40" ht="17.399999999999999" x14ac:dyDescent="0.3">
      <c r="A341" s="74"/>
      <c r="B341" s="44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40"/>
      <c r="T341" s="40"/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  <c r="AE341" s="36"/>
      <c r="AF341" s="42"/>
      <c r="AG341" s="36"/>
      <c r="AH341" s="75"/>
      <c r="AI341" s="50"/>
      <c r="AJ341" s="28"/>
      <c r="AK341" s="29"/>
      <c r="AL341" s="30"/>
      <c r="AM341" s="31"/>
      <c r="AN341" s="84"/>
    </row>
    <row r="342" spans="1:40" ht="15" x14ac:dyDescent="0.3">
      <c r="A342" s="74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40"/>
      <c r="T342" s="40"/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  <c r="AE342" s="36"/>
      <c r="AF342" s="42"/>
      <c r="AG342" s="36"/>
      <c r="AH342" s="75"/>
      <c r="AI342" s="51"/>
      <c r="AJ342" s="34"/>
      <c r="AK342" s="34"/>
      <c r="AL342" s="34"/>
      <c r="AM342" s="34"/>
      <c r="AN342" s="84"/>
    </row>
    <row r="343" spans="1:40" ht="15" x14ac:dyDescent="0.3">
      <c r="A343" s="74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40"/>
      <c r="T343" s="40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36"/>
      <c r="AF343" s="42"/>
      <c r="AG343" s="36"/>
      <c r="AH343" s="75"/>
      <c r="AI343" s="51"/>
      <c r="AJ343" s="34"/>
      <c r="AK343" s="34"/>
      <c r="AL343" s="34"/>
      <c r="AM343" s="34"/>
      <c r="AN343" s="84"/>
    </row>
    <row r="344" spans="1:40" ht="15" x14ac:dyDescent="0.3">
      <c r="A344" s="74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40"/>
      <c r="T344" s="40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36"/>
      <c r="AF344" s="42"/>
      <c r="AG344" s="36"/>
      <c r="AH344" s="75"/>
      <c r="AI344" s="51"/>
      <c r="AJ344" s="34"/>
      <c r="AK344" s="34"/>
      <c r="AL344" s="34"/>
      <c r="AM344" s="34"/>
      <c r="AN344" s="84"/>
    </row>
    <row r="345" spans="1:40" ht="17.399999999999999" x14ac:dyDescent="0.3">
      <c r="A345" s="74"/>
      <c r="B345" s="44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  <c r="AC345" s="45"/>
      <c r="AD345" s="45"/>
      <c r="AE345" s="36"/>
      <c r="AF345" s="42"/>
      <c r="AG345" s="36"/>
      <c r="AH345" s="75"/>
      <c r="AI345" s="51"/>
      <c r="AJ345" s="34"/>
      <c r="AK345" s="34"/>
      <c r="AL345" s="34"/>
      <c r="AM345" s="34"/>
      <c r="AN345" s="84"/>
    </row>
    <row r="346" spans="1:40" ht="15.6" x14ac:dyDescent="0.3">
      <c r="A346" s="7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40"/>
      <c r="T346" s="40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  <c r="AE346" s="36"/>
      <c r="AF346" s="42"/>
      <c r="AG346" s="36"/>
      <c r="AH346" s="77"/>
      <c r="AI346" s="50"/>
      <c r="AJ346" s="29"/>
      <c r="AK346" s="29"/>
      <c r="AL346" s="30"/>
      <c r="AM346" s="31"/>
      <c r="AN346" s="84"/>
    </row>
    <row r="347" spans="1:40" ht="15" x14ac:dyDescent="0.3">
      <c r="A347" s="74"/>
      <c r="B347" s="46"/>
      <c r="C347" s="46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  <c r="AA347" s="46"/>
      <c r="AB347" s="46"/>
      <c r="AC347" s="46"/>
      <c r="AD347" s="46"/>
      <c r="AE347" s="46"/>
      <c r="AF347" s="46"/>
      <c r="AG347" s="46"/>
      <c r="AH347" s="75"/>
      <c r="AI347" s="51"/>
      <c r="AJ347" s="34"/>
      <c r="AK347" s="34"/>
      <c r="AL347" s="34"/>
      <c r="AM347" s="34"/>
      <c r="AN347" s="84"/>
    </row>
    <row r="348" spans="1:40" ht="15" x14ac:dyDescent="0.3">
      <c r="A348" s="184"/>
      <c r="B348" s="185"/>
      <c r="C348" s="185"/>
      <c r="D348" s="185"/>
      <c r="E348" s="185"/>
      <c r="F348" s="185"/>
      <c r="G348" s="185"/>
      <c r="H348" s="185"/>
      <c r="I348" s="185"/>
      <c r="J348" s="185"/>
      <c r="K348" s="185"/>
      <c r="L348" s="185"/>
      <c r="M348" s="185"/>
      <c r="N348" s="185"/>
      <c r="O348" s="185"/>
      <c r="P348" s="185"/>
      <c r="Q348" s="185"/>
      <c r="R348" s="185"/>
      <c r="S348" s="185"/>
      <c r="T348" s="185"/>
      <c r="U348" s="185"/>
      <c r="V348" s="185"/>
      <c r="W348" s="185"/>
      <c r="X348" s="185"/>
      <c r="Y348" s="185"/>
      <c r="Z348" s="185"/>
      <c r="AA348" s="185"/>
      <c r="AB348" s="185"/>
      <c r="AC348" s="185"/>
      <c r="AD348" s="185"/>
      <c r="AE348" s="185"/>
      <c r="AF348" s="185"/>
      <c r="AG348" s="185"/>
      <c r="AH348" s="186"/>
      <c r="AI348" s="51"/>
      <c r="AJ348" s="34"/>
      <c r="AK348" s="34"/>
      <c r="AL348" s="34"/>
      <c r="AM348" s="34"/>
      <c r="AN348" s="84"/>
    </row>
    <row r="349" spans="1:40" ht="15" x14ac:dyDescent="0.3">
      <c r="A349" s="184"/>
      <c r="B349" s="185"/>
      <c r="C349" s="185"/>
      <c r="D349" s="185"/>
      <c r="E349" s="185"/>
      <c r="F349" s="185"/>
      <c r="G349" s="185"/>
      <c r="H349" s="185"/>
      <c r="I349" s="185"/>
      <c r="J349" s="185"/>
      <c r="K349" s="185"/>
      <c r="L349" s="185"/>
      <c r="M349" s="185"/>
      <c r="N349" s="185"/>
      <c r="O349" s="185"/>
      <c r="P349" s="185"/>
      <c r="Q349" s="185"/>
      <c r="R349" s="185"/>
      <c r="S349" s="185"/>
      <c r="T349" s="185"/>
      <c r="U349" s="185"/>
      <c r="V349" s="185"/>
      <c r="W349" s="185"/>
      <c r="X349" s="185"/>
      <c r="Y349" s="185"/>
      <c r="Z349" s="185"/>
      <c r="AA349" s="185"/>
      <c r="AB349" s="185"/>
      <c r="AC349" s="185"/>
      <c r="AD349" s="185"/>
      <c r="AE349" s="185"/>
      <c r="AF349" s="185"/>
      <c r="AG349" s="185"/>
      <c r="AH349" s="186"/>
      <c r="AI349" s="51"/>
      <c r="AJ349" s="34"/>
      <c r="AK349" s="34"/>
      <c r="AL349" s="34"/>
      <c r="AM349" s="34"/>
      <c r="AN349" s="84"/>
    </row>
    <row r="350" spans="1:40" ht="15" x14ac:dyDescent="0.3">
      <c r="A350" s="184"/>
      <c r="B350" s="185"/>
      <c r="C350" s="185"/>
      <c r="D350" s="185"/>
      <c r="E350" s="185"/>
      <c r="F350" s="185"/>
      <c r="G350" s="185"/>
      <c r="H350" s="185"/>
      <c r="I350" s="185"/>
      <c r="J350" s="185"/>
      <c r="K350" s="185"/>
      <c r="L350" s="185"/>
      <c r="M350" s="185"/>
      <c r="N350" s="185"/>
      <c r="O350" s="185"/>
      <c r="P350" s="185"/>
      <c r="Q350" s="185"/>
      <c r="R350" s="185"/>
      <c r="S350" s="185"/>
      <c r="T350" s="185"/>
      <c r="U350" s="185"/>
      <c r="V350" s="185"/>
      <c r="W350" s="185"/>
      <c r="X350" s="185"/>
      <c r="Y350" s="185"/>
      <c r="Z350" s="185"/>
      <c r="AA350" s="185"/>
      <c r="AB350" s="185"/>
      <c r="AC350" s="185"/>
      <c r="AD350" s="185"/>
      <c r="AE350" s="185"/>
      <c r="AF350" s="185"/>
      <c r="AG350" s="185"/>
      <c r="AH350" s="186"/>
      <c r="AI350" s="51"/>
      <c r="AJ350" s="34"/>
      <c r="AK350" s="34"/>
      <c r="AL350" s="34"/>
      <c r="AM350" s="34"/>
      <c r="AN350" s="84"/>
    </row>
    <row r="351" spans="1:40" ht="15" x14ac:dyDescent="0.3">
      <c r="A351" s="184"/>
      <c r="B351" s="185"/>
      <c r="C351" s="185"/>
      <c r="D351" s="185"/>
      <c r="E351" s="185"/>
      <c r="F351" s="185"/>
      <c r="G351" s="185"/>
      <c r="H351" s="185"/>
      <c r="I351" s="185"/>
      <c r="J351" s="185"/>
      <c r="K351" s="185"/>
      <c r="L351" s="185"/>
      <c r="M351" s="185"/>
      <c r="N351" s="185"/>
      <c r="O351" s="185"/>
      <c r="P351" s="185"/>
      <c r="Q351" s="185"/>
      <c r="R351" s="185"/>
      <c r="S351" s="185"/>
      <c r="T351" s="185"/>
      <c r="U351" s="185"/>
      <c r="V351" s="185"/>
      <c r="W351" s="185"/>
      <c r="X351" s="185"/>
      <c r="Y351" s="185"/>
      <c r="Z351" s="185"/>
      <c r="AA351" s="185"/>
      <c r="AB351" s="185"/>
      <c r="AC351" s="185"/>
      <c r="AD351" s="185"/>
      <c r="AE351" s="185"/>
      <c r="AF351" s="185"/>
      <c r="AG351" s="185"/>
      <c r="AH351" s="186"/>
      <c r="AI351" s="51"/>
      <c r="AJ351" s="34"/>
      <c r="AK351" s="34"/>
      <c r="AL351" s="34"/>
      <c r="AM351" s="34"/>
      <c r="AN351" s="84"/>
    </row>
    <row r="352" spans="1:40" ht="15" x14ac:dyDescent="0.3">
      <c r="A352" s="184"/>
      <c r="B352" s="185"/>
      <c r="C352" s="185"/>
      <c r="D352" s="185"/>
      <c r="E352" s="185"/>
      <c r="F352" s="185"/>
      <c r="G352" s="185"/>
      <c r="H352" s="185"/>
      <c r="I352" s="185"/>
      <c r="J352" s="185"/>
      <c r="K352" s="185"/>
      <c r="L352" s="185"/>
      <c r="M352" s="185"/>
      <c r="N352" s="185"/>
      <c r="O352" s="185"/>
      <c r="P352" s="185"/>
      <c r="Q352" s="185"/>
      <c r="R352" s="185"/>
      <c r="S352" s="185"/>
      <c r="T352" s="185"/>
      <c r="U352" s="185"/>
      <c r="V352" s="185"/>
      <c r="W352" s="185"/>
      <c r="X352" s="185"/>
      <c r="Y352" s="185"/>
      <c r="Z352" s="185"/>
      <c r="AA352" s="185"/>
      <c r="AB352" s="185"/>
      <c r="AC352" s="185"/>
      <c r="AD352" s="185"/>
      <c r="AE352" s="185"/>
      <c r="AF352" s="185"/>
      <c r="AG352" s="185"/>
      <c r="AH352" s="186"/>
      <c r="AI352" s="51"/>
      <c r="AJ352" s="34"/>
      <c r="AK352" s="34"/>
      <c r="AL352" s="34"/>
      <c r="AM352" s="34"/>
      <c r="AN352" s="84"/>
    </row>
    <row r="353" spans="1:40" ht="15" x14ac:dyDescent="0.3">
      <c r="A353" s="184"/>
      <c r="B353" s="185"/>
      <c r="C353" s="185"/>
      <c r="D353" s="185"/>
      <c r="E353" s="185"/>
      <c r="F353" s="185"/>
      <c r="G353" s="185"/>
      <c r="H353" s="185"/>
      <c r="I353" s="185"/>
      <c r="J353" s="185"/>
      <c r="K353" s="185"/>
      <c r="L353" s="185"/>
      <c r="M353" s="185"/>
      <c r="N353" s="185"/>
      <c r="O353" s="185"/>
      <c r="P353" s="185"/>
      <c r="Q353" s="185"/>
      <c r="R353" s="185"/>
      <c r="S353" s="185"/>
      <c r="T353" s="185"/>
      <c r="U353" s="185"/>
      <c r="V353" s="185"/>
      <c r="W353" s="185"/>
      <c r="X353" s="185"/>
      <c r="Y353" s="185"/>
      <c r="Z353" s="185"/>
      <c r="AA353" s="185"/>
      <c r="AB353" s="185"/>
      <c r="AC353" s="185"/>
      <c r="AD353" s="185"/>
      <c r="AE353" s="185"/>
      <c r="AF353" s="185"/>
      <c r="AG353" s="185"/>
      <c r="AH353" s="186"/>
      <c r="AI353" s="51"/>
      <c r="AJ353" s="34"/>
      <c r="AK353" s="34"/>
      <c r="AL353" s="34"/>
      <c r="AM353" s="34"/>
      <c r="AN353" s="84"/>
    </row>
    <row r="354" spans="1:40" ht="15" x14ac:dyDescent="0.3">
      <c r="A354" s="184"/>
      <c r="B354" s="185"/>
      <c r="C354" s="185"/>
      <c r="D354" s="185"/>
      <c r="E354" s="185"/>
      <c r="F354" s="185"/>
      <c r="G354" s="185"/>
      <c r="H354" s="185"/>
      <c r="I354" s="185"/>
      <c r="J354" s="185"/>
      <c r="K354" s="185"/>
      <c r="L354" s="185"/>
      <c r="M354" s="185"/>
      <c r="N354" s="185"/>
      <c r="O354" s="185"/>
      <c r="P354" s="185"/>
      <c r="Q354" s="185"/>
      <c r="R354" s="185"/>
      <c r="S354" s="185"/>
      <c r="T354" s="185"/>
      <c r="U354" s="185"/>
      <c r="V354" s="185"/>
      <c r="W354" s="185"/>
      <c r="X354" s="185"/>
      <c r="Y354" s="185"/>
      <c r="Z354" s="185"/>
      <c r="AA354" s="185"/>
      <c r="AB354" s="185"/>
      <c r="AC354" s="185"/>
      <c r="AD354" s="185"/>
      <c r="AE354" s="185"/>
      <c r="AF354" s="185"/>
      <c r="AG354" s="185"/>
      <c r="AH354" s="186"/>
      <c r="AI354" s="51"/>
      <c r="AJ354" s="34"/>
      <c r="AK354" s="34"/>
      <c r="AL354" s="34"/>
      <c r="AM354" s="34"/>
      <c r="AN354" s="84"/>
    </row>
    <row r="355" spans="1:40" ht="15.6" thickBot="1" x14ac:dyDescent="0.35">
      <c r="A355" s="184"/>
      <c r="B355" s="185"/>
      <c r="C355" s="185"/>
      <c r="D355" s="185"/>
      <c r="E355" s="185"/>
      <c r="F355" s="185"/>
      <c r="G355" s="185"/>
      <c r="H355" s="185"/>
      <c r="I355" s="185"/>
      <c r="J355" s="185"/>
      <c r="K355" s="185"/>
      <c r="L355" s="185"/>
      <c r="M355" s="185"/>
      <c r="N355" s="185"/>
      <c r="O355" s="185"/>
      <c r="P355" s="185"/>
      <c r="Q355" s="185"/>
      <c r="R355" s="185"/>
      <c r="S355" s="185"/>
      <c r="T355" s="185"/>
      <c r="U355" s="185"/>
      <c r="V355" s="185"/>
      <c r="W355" s="185"/>
      <c r="X355" s="185"/>
      <c r="Y355" s="185"/>
      <c r="Z355" s="185"/>
      <c r="AA355" s="185"/>
      <c r="AB355" s="185"/>
      <c r="AC355" s="185"/>
      <c r="AD355" s="185"/>
      <c r="AE355" s="185"/>
      <c r="AF355" s="185"/>
      <c r="AG355" s="185"/>
      <c r="AH355" s="186"/>
      <c r="AI355" s="51"/>
      <c r="AJ355" s="34"/>
      <c r="AK355" s="34"/>
      <c r="AL355" s="34"/>
      <c r="AM355" s="34"/>
      <c r="AN355" s="84"/>
    </row>
    <row r="356" spans="1:40" ht="15.6" thickBot="1" x14ac:dyDescent="0.35">
      <c r="A356" s="251"/>
      <c r="B356" s="252"/>
      <c r="C356" s="252"/>
      <c r="D356" s="252"/>
      <c r="E356" s="252"/>
      <c r="F356" s="252"/>
      <c r="G356" s="252"/>
      <c r="H356" s="252"/>
      <c r="I356" s="252"/>
      <c r="J356" s="252"/>
      <c r="K356" s="252"/>
      <c r="L356" s="252"/>
      <c r="M356" s="252"/>
      <c r="N356" s="252"/>
      <c r="O356" s="252"/>
      <c r="P356" s="252"/>
      <c r="Q356" s="252"/>
      <c r="R356" s="252"/>
      <c r="S356" s="252"/>
      <c r="T356" s="252"/>
      <c r="U356" s="252"/>
      <c r="V356" s="252"/>
      <c r="W356" s="252"/>
      <c r="X356" s="252"/>
      <c r="Y356" s="252"/>
      <c r="Z356" s="252"/>
      <c r="AA356" s="252"/>
      <c r="AB356" s="252"/>
      <c r="AC356" s="252"/>
      <c r="AD356" s="252"/>
      <c r="AE356" s="252"/>
      <c r="AF356" s="252"/>
      <c r="AG356" s="252"/>
      <c r="AH356" s="253"/>
      <c r="AI356" s="254" t="s">
        <v>27</v>
      </c>
      <c r="AJ356" s="255"/>
      <c r="AK356" s="255"/>
      <c r="AL356" s="255"/>
      <c r="AM356" s="255"/>
      <c r="AN356" s="52"/>
    </row>
    <row r="357" spans="1:40" ht="18" thickBot="1" x14ac:dyDescent="0.35">
      <c r="A357" s="54"/>
      <c r="B357" s="256"/>
      <c r="C357" s="256"/>
      <c r="D357" s="256"/>
      <c r="E357" s="256"/>
      <c r="F357" s="256"/>
      <c r="G357" s="256"/>
      <c r="H357" s="256"/>
      <c r="I357" s="256"/>
      <c r="J357" s="256"/>
      <c r="K357" s="256"/>
      <c r="L357" s="256"/>
      <c r="M357" s="256"/>
      <c r="N357" s="256"/>
      <c r="O357" s="256"/>
      <c r="P357" s="256"/>
      <c r="Q357" s="256"/>
      <c r="R357" s="58"/>
      <c r="S357" s="57"/>
      <c r="T357" s="55"/>
      <c r="U357" s="55"/>
      <c r="V357" s="55"/>
      <c r="W357" s="55"/>
      <c r="X357" s="55"/>
      <c r="Y357" s="55"/>
      <c r="Z357" s="55"/>
      <c r="AA357" s="55"/>
      <c r="AB357" s="55"/>
      <c r="AC357" s="55"/>
      <c r="AD357" s="55"/>
      <c r="AE357" s="55"/>
      <c r="AF357" s="55"/>
      <c r="AG357" s="55"/>
      <c r="AH357" s="56"/>
      <c r="AI357" s="258" t="s">
        <v>28</v>
      </c>
      <c r="AJ357" s="259"/>
      <c r="AK357" s="259"/>
      <c r="AL357" s="259"/>
      <c r="AM357" s="259"/>
      <c r="AN357" s="53">
        <f>AN332+AN334</f>
        <v>360.822</v>
      </c>
    </row>
    <row r="358" spans="1:40" ht="13.8" thickBot="1" x14ac:dyDescent="0.35">
      <c r="A358" s="13"/>
      <c r="B358" s="257"/>
      <c r="C358" s="257"/>
      <c r="D358" s="257"/>
      <c r="E358" s="257"/>
      <c r="F358" s="257"/>
      <c r="G358" s="257"/>
      <c r="H358" s="257"/>
      <c r="I358" s="257"/>
      <c r="J358" s="257"/>
      <c r="K358" s="257"/>
      <c r="L358" s="257"/>
      <c r="M358" s="257"/>
      <c r="N358" s="257"/>
      <c r="O358" s="257"/>
      <c r="P358" s="257"/>
      <c r="Q358" s="257"/>
      <c r="R358" s="59"/>
      <c r="T358" s="7" t="s">
        <v>30</v>
      </c>
      <c r="U358" s="8"/>
      <c r="AH358" s="24"/>
      <c r="AI358" s="21" t="s">
        <v>136</v>
      </c>
      <c r="AJ358" s="47"/>
      <c r="AK358" s="22"/>
      <c r="AL358" s="22"/>
      <c r="AM358" s="22"/>
      <c r="AN358" s="10"/>
    </row>
    <row r="359" spans="1:40" ht="13.8" thickBot="1" x14ac:dyDescent="0.35">
      <c r="A359" s="23"/>
      <c r="B359" s="2" t="s">
        <v>31</v>
      </c>
      <c r="E359" s="260" t="s">
        <v>163</v>
      </c>
      <c r="F359" s="260"/>
      <c r="G359" s="260"/>
      <c r="H359" s="260"/>
      <c r="I359" s="260"/>
      <c r="J359" s="260"/>
      <c r="K359" s="260"/>
      <c r="L359" s="260"/>
      <c r="M359" s="260"/>
      <c r="N359" s="260"/>
      <c r="O359" s="260"/>
      <c r="P359" s="260"/>
      <c r="Q359" s="260"/>
      <c r="T359" s="2" t="s">
        <v>31</v>
      </c>
      <c r="W359" s="261"/>
      <c r="X359" s="261"/>
      <c r="Y359" s="261"/>
      <c r="Z359" s="261"/>
      <c r="AA359" s="261"/>
      <c r="AB359" s="261"/>
      <c r="AC359" s="261"/>
      <c r="AD359" s="261"/>
      <c r="AE359" s="261"/>
      <c r="AF359" s="261"/>
      <c r="AG359" s="261"/>
      <c r="AH359" s="24"/>
      <c r="AI359" s="2" t="s">
        <v>31</v>
      </c>
      <c r="AJ359" s="245"/>
      <c r="AK359" s="245"/>
      <c r="AL359" s="245"/>
      <c r="AM359" s="245"/>
      <c r="AN359" s="10"/>
    </row>
    <row r="360" spans="1:40" ht="13.8" thickBot="1" x14ac:dyDescent="0.35">
      <c r="A360" s="23"/>
      <c r="B360" s="11" t="s">
        <v>32</v>
      </c>
      <c r="F360" s="244" t="s">
        <v>164</v>
      </c>
      <c r="G360" s="244"/>
      <c r="H360" s="244"/>
      <c r="I360" s="244"/>
      <c r="J360" s="244"/>
      <c r="K360" s="244"/>
      <c r="L360" s="244"/>
      <c r="M360" s="244"/>
      <c r="N360" s="244"/>
      <c r="O360" s="244"/>
      <c r="P360" s="244"/>
      <c r="Q360" s="244"/>
      <c r="T360" s="11" t="s">
        <v>32</v>
      </c>
      <c r="X360" s="245"/>
      <c r="Y360" s="245"/>
      <c r="Z360" s="245"/>
      <c r="AA360" s="245"/>
      <c r="AB360" s="245"/>
      <c r="AC360" s="245"/>
      <c r="AD360" s="245"/>
      <c r="AE360" s="245"/>
      <c r="AF360" s="245"/>
      <c r="AG360" s="245"/>
      <c r="AH360" s="24"/>
      <c r="AI360" s="11" t="s">
        <v>32</v>
      </c>
      <c r="AJ360" s="245"/>
      <c r="AK360" s="245"/>
      <c r="AL360" s="245"/>
      <c r="AM360" s="245"/>
      <c r="AN360" s="10"/>
    </row>
    <row r="361" spans="1:40" ht="13.8" thickBot="1" x14ac:dyDescent="0.35">
      <c r="A361" s="25" t="s">
        <v>33</v>
      </c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26"/>
      <c r="AI361" s="15"/>
      <c r="AJ361" s="14"/>
      <c r="AK361" s="15"/>
      <c r="AL361" s="15"/>
      <c r="AM361" s="15"/>
      <c r="AN361" s="16"/>
    </row>
    <row r="362" spans="1:40" ht="13.8" thickBot="1" x14ac:dyDescent="0.35"/>
    <row r="363" spans="1:40" x14ac:dyDescent="0.3">
      <c r="A363" s="300"/>
      <c r="B363" s="301"/>
      <c r="C363" s="301"/>
      <c r="D363" s="301"/>
      <c r="E363" s="301"/>
      <c r="F363" s="301"/>
      <c r="G363" s="301"/>
      <c r="H363" s="302"/>
      <c r="I363" s="306" t="s">
        <v>4</v>
      </c>
      <c r="J363" s="307"/>
      <c r="K363" s="307"/>
      <c r="L363" s="307"/>
      <c r="M363" s="307"/>
      <c r="N363" s="307"/>
      <c r="O363" s="307"/>
      <c r="P363" s="307"/>
      <c r="Q363" s="307"/>
      <c r="R363" s="307"/>
      <c r="S363" s="307"/>
      <c r="T363" s="307"/>
      <c r="U363" s="307"/>
      <c r="V363" s="307"/>
      <c r="W363" s="307"/>
      <c r="X363" s="307"/>
      <c r="Y363" s="307"/>
      <c r="Z363" s="307"/>
      <c r="AA363" s="307"/>
      <c r="AB363" s="307"/>
      <c r="AC363" s="307"/>
      <c r="AD363" s="307"/>
      <c r="AE363" s="307"/>
      <c r="AF363" s="307"/>
      <c r="AG363" s="307"/>
      <c r="AH363" s="307"/>
      <c r="AI363" s="307"/>
      <c r="AJ363" s="307"/>
      <c r="AK363" s="308"/>
      <c r="AL363" s="312"/>
      <c r="AM363" s="313"/>
      <c r="AN363" s="314"/>
    </row>
    <row r="364" spans="1:40" ht="90.6" customHeight="1" thickBot="1" x14ac:dyDescent="0.35">
      <c r="A364" s="303"/>
      <c r="B364" s="304"/>
      <c r="C364" s="304"/>
      <c r="D364" s="304"/>
      <c r="E364" s="304"/>
      <c r="F364" s="304"/>
      <c r="G364" s="304"/>
      <c r="H364" s="305"/>
      <c r="I364" s="309"/>
      <c r="J364" s="310"/>
      <c r="K364" s="310"/>
      <c r="L364" s="310"/>
      <c r="M364" s="310"/>
      <c r="N364" s="310"/>
      <c r="O364" s="310"/>
      <c r="P364" s="310"/>
      <c r="Q364" s="310"/>
      <c r="R364" s="310"/>
      <c r="S364" s="310"/>
      <c r="T364" s="310"/>
      <c r="U364" s="310"/>
      <c r="V364" s="310"/>
      <c r="W364" s="310"/>
      <c r="X364" s="310"/>
      <c r="Y364" s="310"/>
      <c r="Z364" s="310"/>
      <c r="AA364" s="310"/>
      <c r="AB364" s="310"/>
      <c r="AC364" s="310"/>
      <c r="AD364" s="310"/>
      <c r="AE364" s="310"/>
      <c r="AF364" s="310"/>
      <c r="AG364" s="310"/>
      <c r="AH364" s="310"/>
      <c r="AI364" s="310"/>
      <c r="AJ364" s="310"/>
      <c r="AK364" s="311"/>
      <c r="AL364" s="315"/>
      <c r="AM364" s="316"/>
      <c r="AN364" s="317"/>
    </row>
    <row r="365" spans="1:40" ht="21.6" thickBot="1" x14ac:dyDescent="0.35">
      <c r="A365" s="13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18"/>
      <c r="AN365" s="319"/>
    </row>
    <row r="366" spans="1:40" ht="21" thickBot="1" x14ac:dyDescent="0.35">
      <c r="A366" s="262" t="s">
        <v>5</v>
      </c>
      <c r="B366" s="263"/>
      <c r="C366" s="263"/>
      <c r="D366" s="263"/>
      <c r="E366" s="263"/>
      <c r="F366" s="263" t="s">
        <v>6</v>
      </c>
      <c r="G366" s="263"/>
      <c r="H366" s="264"/>
      <c r="I366" s="264"/>
      <c r="J366" s="263" t="s">
        <v>7</v>
      </c>
      <c r="K366" s="263"/>
      <c r="L366" s="264"/>
      <c r="M366" s="264"/>
      <c r="N366" s="263" t="s">
        <v>8</v>
      </c>
      <c r="O366" s="263"/>
      <c r="P366" s="264"/>
      <c r="Q366" s="320"/>
      <c r="R366" s="3"/>
      <c r="S366" s="3"/>
      <c r="T366" s="3"/>
      <c r="U366" s="262" t="s">
        <v>9</v>
      </c>
      <c r="V366" s="263"/>
      <c r="W366" s="263"/>
      <c r="X366" s="263"/>
      <c r="Y366" s="263"/>
      <c r="Z366" s="321"/>
      <c r="AA366" s="321"/>
      <c r="AB366" s="321"/>
      <c r="AC366" s="321"/>
      <c r="AD366" s="322"/>
      <c r="AE366" s="3"/>
      <c r="AF366" s="3"/>
      <c r="AG366" s="262" t="s">
        <v>10</v>
      </c>
      <c r="AH366" s="263"/>
      <c r="AI366" s="263"/>
      <c r="AJ366" s="323"/>
      <c r="AK366" s="323"/>
      <c r="AL366" s="323"/>
      <c r="AM366" s="323"/>
      <c r="AN366" s="324"/>
    </row>
    <row r="367" spans="1:40" ht="20.399999999999999" x14ac:dyDescent="0.3">
      <c r="A367" s="132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275"/>
      <c r="AN367" s="276"/>
    </row>
    <row r="368" spans="1:40" ht="21" thickBot="1" x14ac:dyDescent="0.35">
      <c r="A368" s="132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88"/>
      <c r="AN368" s="133"/>
    </row>
    <row r="369" spans="1:40" ht="13.8" customHeight="1" x14ac:dyDescent="0.3">
      <c r="A369" s="277" t="s">
        <v>11</v>
      </c>
      <c r="B369" s="278"/>
      <c r="C369" s="278"/>
      <c r="D369" s="278"/>
      <c r="E369" s="278"/>
      <c r="F369" s="278"/>
      <c r="G369" s="278"/>
      <c r="H369" s="278"/>
      <c r="I369" s="279" t="s">
        <v>399</v>
      </c>
      <c r="J369" s="280"/>
      <c r="K369" s="280"/>
      <c r="L369" s="280"/>
      <c r="M369" s="280"/>
      <c r="N369" s="280"/>
      <c r="O369" s="280"/>
      <c r="P369" s="280"/>
      <c r="Q369" s="280"/>
      <c r="R369" s="280"/>
      <c r="S369" s="280"/>
      <c r="T369" s="280"/>
      <c r="U369" s="280"/>
      <c r="V369" s="280"/>
      <c r="W369" s="280"/>
      <c r="X369" s="280"/>
      <c r="Y369" s="280"/>
      <c r="Z369" s="280"/>
      <c r="AA369" s="280"/>
      <c r="AB369" s="280"/>
      <c r="AC369" s="280"/>
      <c r="AD369" s="280"/>
      <c r="AE369" s="280"/>
      <c r="AF369" s="280"/>
      <c r="AG369" s="280"/>
      <c r="AH369" s="280"/>
      <c r="AI369" s="280"/>
      <c r="AJ369" s="280"/>
      <c r="AK369" s="280"/>
      <c r="AL369" s="280"/>
      <c r="AM369" s="280"/>
      <c r="AN369" s="281"/>
    </row>
    <row r="370" spans="1:40" ht="20.399999999999999" x14ac:dyDescent="0.3">
      <c r="A370" s="282" t="s">
        <v>12</v>
      </c>
      <c r="B370" s="283"/>
      <c r="C370" s="283"/>
      <c r="D370" s="283"/>
      <c r="E370" s="283"/>
      <c r="F370" s="283"/>
      <c r="G370" s="283"/>
      <c r="H370" s="283"/>
      <c r="I370" s="284"/>
      <c r="J370" s="284"/>
      <c r="K370" s="284"/>
      <c r="L370" s="284"/>
      <c r="M370" s="284"/>
      <c r="N370" s="284"/>
      <c r="O370" s="284"/>
      <c r="P370" s="284"/>
      <c r="Q370" s="284"/>
      <c r="R370" s="284"/>
      <c r="S370" s="284"/>
      <c r="T370" s="284"/>
      <c r="U370" s="284"/>
      <c r="V370" s="284"/>
      <c r="W370" s="284"/>
      <c r="X370" s="284"/>
      <c r="Y370" s="284"/>
      <c r="Z370" s="284"/>
      <c r="AA370" s="284"/>
      <c r="AB370" s="284"/>
      <c r="AC370" s="284"/>
      <c r="AD370" s="284"/>
      <c r="AE370" s="285" t="s">
        <v>13</v>
      </c>
      <c r="AF370" s="286"/>
      <c r="AG370" s="286"/>
      <c r="AH370" s="287"/>
      <c r="AI370" s="27"/>
      <c r="AJ370" s="285" t="s">
        <v>14</v>
      </c>
      <c r="AK370" s="287"/>
      <c r="AL370" s="288"/>
      <c r="AM370" s="289"/>
      <c r="AN370" s="290"/>
    </row>
    <row r="371" spans="1:40" ht="21" thickBot="1" x14ac:dyDescent="0.35">
      <c r="A371" s="291" t="s">
        <v>15</v>
      </c>
      <c r="B371" s="292"/>
      <c r="C371" s="292"/>
      <c r="D371" s="292"/>
      <c r="E371" s="292"/>
      <c r="F371" s="292"/>
      <c r="G371" s="292"/>
      <c r="H371" s="292"/>
      <c r="I371" s="293"/>
      <c r="J371" s="293"/>
      <c r="K371" s="293"/>
      <c r="L371" s="293"/>
      <c r="M371" s="293"/>
      <c r="N371" s="293"/>
      <c r="O371" s="293"/>
      <c r="P371" s="293"/>
      <c r="Q371" s="293"/>
      <c r="R371" s="293"/>
      <c r="S371" s="293"/>
      <c r="T371" s="293"/>
      <c r="U371" s="293"/>
      <c r="V371" s="293"/>
      <c r="W371" s="293"/>
      <c r="X371" s="293"/>
      <c r="Y371" s="293"/>
      <c r="Z371" s="293"/>
      <c r="AA371" s="293"/>
      <c r="AB371" s="293"/>
      <c r="AC371" s="293"/>
      <c r="AD371" s="293"/>
      <c r="AE371" s="294" t="s">
        <v>13</v>
      </c>
      <c r="AF371" s="295"/>
      <c r="AG371" s="295"/>
      <c r="AH371" s="296"/>
      <c r="AI371" s="63"/>
      <c r="AJ371" s="294" t="s">
        <v>14</v>
      </c>
      <c r="AK371" s="296"/>
      <c r="AL371" s="297"/>
      <c r="AM371" s="298"/>
      <c r="AN371" s="299"/>
    </row>
    <row r="372" spans="1:40" ht="16.2" thickBot="1" x14ac:dyDescent="0.35">
      <c r="A372" s="134"/>
      <c r="AH372" s="2"/>
      <c r="AI372" s="89"/>
      <c r="AJ372" s="89"/>
      <c r="AK372" s="89"/>
      <c r="AL372" s="89"/>
      <c r="AM372" s="11"/>
      <c r="AN372" s="135"/>
    </row>
    <row r="373" spans="1:40" ht="16.2" thickBot="1" x14ac:dyDescent="0.35">
      <c r="A373" s="262" t="s">
        <v>16</v>
      </c>
      <c r="B373" s="263"/>
      <c r="C373" s="263"/>
      <c r="D373" s="263"/>
      <c r="E373" s="263"/>
      <c r="F373" s="263"/>
      <c r="G373" s="263"/>
      <c r="H373" s="264">
        <v>4</v>
      </c>
      <c r="I373" s="264"/>
      <c r="J373" s="264"/>
      <c r="K373" s="264"/>
      <c r="L373" s="264"/>
      <c r="M373" s="264"/>
      <c r="N373" s="264"/>
      <c r="O373" s="264"/>
      <c r="P373" s="264"/>
      <c r="Q373" s="264"/>
      <c r="R373" s="264"/>
      <c r="S373" s="264"/>
      <c r="T373" s="264"/>
      <c r="U373" s="263" t="s">
        <v>359</v>
      </c>
      <c r="V373" s="263"/>
      <c r="W373" s="263"/>
      <c r="X373" s="263"/>
      <c r="Y373" s="263"/>
      <c r="Z373" s="263"/>
      <c r="AA373" s="263"/>
      <c r="AB373" s="263"/>
      <c r="AC373" s="263"/>
      <c r="AD373" s="263"/>
      <c r="AE373" s="265" t="s">
        <v>170</v>
      </c>
      <c r="AF373" s="265"/>
      <c r="AG373" s="265"/>
      <c r="AH373" s="265"/>
      <c r="AI373" s="265"/>
      <c r="AJ373" s="87" t="s">
        <v>17</v>
      </c>
      <c r="AK373" s="18" t="s">
        <v>2</v>
      </c>
      <c r="AL373" s="5" t="s">
        <v>151</v>
      </c>
      <c r="AM373" s="266"/>
      <c r="AN373" s="267"/>
    </row>
    <row r="374" spans="1:40" ht="13.8" x14ac:dyDescent="0.3">
      <c r="A374" s="66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8"/>
      <c r="S374" s="69"/>
      <c r="T374" s="69"/>
      <c r="U374" s="70"/>
      <c r="V374" s="70"/>
      <c r="W374" s="70"/>
      <c r="X374" s="70"/>
      <c r="Y374" s="70"/>
      <c r="Z374" s="70"/>
      <c r="AA374" s="70"/>
      <c r="AB374" s="70"/>
      <c r="AC374" s="70"/>
      <c r="AD374" s="70"/>
      <c r="AE374" s="68"/>
      <c r="AF374" s="68"/>
      <c r="AG374" s="68"/>
      <c r="AH374" s="71"/>
      <c r="AI374" s="268" t="s">
        <v>19</v>
      </c>
      <c r="AJ374" s="270" t="s">
        <v>20</v>
      </c>
      <c r="AK374" s="271"/>
      <c r="AL374" s="271"/>
      <c r="AM374" s="412" t="s">
        <v>146</v>
      </c>
      <c r="AN374" s="273" t="s">
        <v>22</v>
      </c>
    </row>
    <row r="375" spans="1:40" ht="14.4" x14ac:dyDescent="0.3">
      <c r="A375" s="72"/>
      <c r="B37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6"/>
      <c r="S375" s="37"/>
      <c r="T375" s="37"/>
      <c r="U375" s="36"/>
      <c r="V375" s="36"/>
      <c r="W375" s="36"/>
      <c r="X375" s="36"/>
      <c r="Y375" s="36"/>
      <c r="Z375" s="36"/>
      <c r="AA375" s="36"/>
      <c r="AB375" s="36"/>
      <c r="AC375" s="36"/>
      <c r="AD375" s="36"/>
      <c r="AE375" s="36"/>
      <c r="AF375" s="36"/>
      <c r="AG375" s="36"/>
      <c r="AH375" s="73"/>
      <c r="AI375" s="269"/>
      <c r="AJ375" s="86" t="s">
        <v>23</v>
      </c>
      <c r="AK375" s="86" t="s">
        <v>24</v>
      </c>
      <c r="AL375" s="86" t="s">
        <v>25</v>
      </c>
      <c r="AM375" s="413"/>
      <c r="AN375" s="274"/>
    </row>
    <row r="376" spans="1:40" ht="15.6" x14ac:dyDescent="0.3">
      <c r="A376" s="72"/>
      <c r="B376" s="35"/>
      <c r="C376" s="35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6"/>
      <c r="S376" s="37"/>
      <c r="T376" s="37"/>
      <c r="U376" s="36"/>
      <c r="V376" s="36"/>
      <c r="W376" s="36"/>
      <c r="X376" s="36"/>
      <c r="Y376" s="36"/>
      <c r="Z376" s="36"/>
      <c r="AA376" s="36"/>
      <c r="AB376" s="36"/>
      <c r="AC376" s="36"/>
      <c r="AD376" s="36"/>
      <c r="AE376" s="36"/>
      <c r="AF376" s="36"/>
      <c r="AG376" s="36"/>
      <c r="AH376" s="73"/>
      <c r="AI376" s="124"/>
      <c r="AJ376" s="82"/>
      <c r="AK376" s="82"/>
      <c r="AL376" s="82"/>
      <c r="AM376" s="83"/>
      <c r="AN376" s="84"/>
    </row>
    <row r="377" spans="1:40" ht="15" x14ac:dyDescent="0.3">
      <c r="A377" s="72"/>
      <c r="B377" s="35"/>
      <c r="C377" s="35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6"/>
      <c r="S377" s="37"/>
      <c r="T377" s="37"/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F377" s="36"/>
      <c r="AG377" s="36"/>
      <c r="AH377" s="73"/>
      <c r="AI377" s="81" t="s">
        <v>360</v>
      </c>
      <c r="AJ377" s="82"/>
      <c r="AK377" s="82"/>
      <c r="AL377" s="82">
        <v>90</v>
      </c>
      <c r="AM377" s="83">
        <v>1</v>
      </c>
      <c r="AN377" s="84">
        <v>90</v>
      </c>
    </row>
    <row r="378" spans="1:40" ht="15.6" x14ac:dyDescent="0.3">
      <c r="A378" s="72"/>
      <c r="B378" s="35"/>
      <c r="C378" s="35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6"/>
      <c r="S378" s="37"/>
      <c r="T378" s="37"/>
      <c r="U378" s="36"/>
      <c r="V378" s="36"/>
      <c r="W378" s="36"/>
      <c r="X378" s="36"/>
      <c r="Y378" s="36"/>
      <c r="Z378" s="36"/>
      <c r="AA378" s="36"/>
      <c r="AB378" s="36"/>
      <c r="AC378" s="36"/>
      <c r="AD378" s="36"/>
      <c r="AE378" s="36"/>
      <c r="AF378" s="36"/>
      <c r="AG378" s="36"/>
      <c r="AH378" s="73"/>
      <c r="AI378" s="50"/>
      <c r="AJ378" s="64"/>
      <c r="AK378" s="64"/>
      <c r="AL378" s="64"/>
      <c r="AM378" s="65"/>
      <c r="AN378" s="84"/>
    </row>
    <row r="379" spans="1:40" ht="15" x14ac:dyDescent="0.3">
      <c r="A379" s="72"/>
      <c r="B379" s="35"/>
      <c r="C379" s="35"/>
      <c r="D379" s="35"/>
      <c r="E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6"/>
      <c r="S379" s="37"/>
      <c r="T379" s="37"/>
      <c r="U379" s="36"/>
      <c r="V379" s="36"/>
      <c r="W379" s="36"/>
      <c r="X379" s="36"/>
      <c r="Y379" s="36"/>
      <c r="Z379" s="36"/>
      <c r="AA379" s="36"/>
      <c r="AB379" s="36"/>
      <c r="AC379" s="36"/>
      <c r="AD379" s="36"/>
      <c r="AE379" s="36"/>
      <c r="AF379" s="36"/>
      <c r="AG379" s="36"/>
      <c r="AH379" s="73"/>
      <c r="AI379" s="51"/>
      <c r="AJ379" s="64"/>
      <c r="AK379" s="64"/>
      <c r="AL379" s="64"/>
      <c r="AM379" s="65"/>
      <c r="AN379" s="84"/>
    </row>
    <row r="380" spans="1:40" ht="15" x14ac:dyDescent="0.3">
      <c r="A380" s="72"/>
      <c r="B380" s="35"/>
      <c r="C380" s="35"/>
      <c r="D380" s="35"/>
      <c r="E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6"/>
      <c r="S380" s="37"/>
      <c r="T380" s="37"/>
      <c r="U380" s="36"/>
      <c r="V380" s="36"/>
      <c r="W380" s="36"/>
      <c r="X380" s="36"/>
      <c r="Y380" s="36"/>
      <c r="Z380" s="36"/>
      <c r="AA380" s="36"/>
      <c r="AB380" s="36"/>
      <c r="AC380" s="36"/>
      <c r="AD380" s="36"/>
      <c r="AE380" s="36"/>
      <c r="AF380" s="36"/>
      <c r="AG380" s="36"/>
      <c r="AH380" s="73"/>
      <c r="AI380" s="51"/>
      <c r="AJ380" s="64"/>
      <c r="AK380" s="64"/>
      <c r="AL380" s="64"/>
      <c r="AM380" s="65"/>
      <c r="AN380" s="187"/>
    </row>
    <row r="381" spans="1:40" ht="15.6" x14ac:dyDescent="0.3">
      <c r="A381" s="72"/>
      <c r="B381" s="35"/>
      <c r="C381" s="35"/>
      <c r="D381" s="35"/>
      <c r="E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6"/>
      <c r="S381" s="37"/>
      <c r="T381" s="37"/>
      <c r="U381" s="36"/>
      <c r="V381" s="36"/>
      <c r="W381" s="36"/>
      <c r="X381" s="36"/>
      <c r="Y381" s="36"/>
      <c r="Z381" s="36"/>
      <c r="AA381" s="36"/>
      <c r="AB381" s="36"/>
      <c r="AC381" s="36"/>
      <c r="AD381" s="36"/>
      <c r="AE381" s="36"/>
      <c r="AF381" s="36"/>
      <c r="AG381" s="36"/>
      <c r="AH381" s="73"/>
      <c r="AI381" s="50"/>
      <c r="AJ381" s="64"/>
      <c r="AK381" s="64"/>
      <c r="AL381" s="64"/>
      <c r="AM381" s="65"/>
      <c r="AN381" s="84"/>
    </row>
    <row r="382" spans="1:40" ht="15" x14ac:dyDescent="0.3">
      <c r="A382" s="74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9"/>
      <c r="S382" s="40"/>
      <c r="T382" s="40"/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  <c r="AE382" s="39"/>
      <c r="AF382" s="39"/>
      <c r="AG382" s="41"/>
      <c r="AH382" s="75"/>
      <c r="AI382" s="129"/>
      <c r="AJ382" s="32"/>
      <c r="AK382" s="32"/>
      <c r="AL382" s="32"/>
      <c r="AM382" s="33"/>
      <c r="AN382" s="84"/>
    </row>
    <row r="383" spans="1:40" ht="15.6" x14ac:dyDescent="0.3">
      <c r="A383" s="74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40"/>
      <c r="T383" s="40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36"/>
      <c r="AF383" s="42"/>
      <c r="AG383" s="36"/>
      <c r="AH383" s="75"/>
      <c r="AI383" s="50"/>
      <c r="AJ383" s="28"/>
      <c r="AK383" s="29"/>
      <c r="AL383" s="30"/>
      <c r="AM383" s="31"/>
      <c r="AN383" s="84"/>
    </row>
    <row r="384" spans="1:40" ht="15" x14ac:dyDescent="0.3">
      <c r="A384" s="74"/>
      <c r="B384" s="36"/>
      <c r="C384" s="36"/>
      <c r="D384" s="36"/>
      <c r="E384" s="36"/>
      <c r="F384" s="36"/>
      <c r="G384" s="36"/>
      <c r="H384" s="38"/>
      <c r="I384" s="36"/>
      <c r="J384" s="36"/>
      <c r="K384" s="36"/>
      <c r="L384" s="36"/>
      <c r="M384" s="36"/>
      <c r="N384" s="38"/>
      <c r="O384" s="38"/>
      <c r="P384" s="38"/>
      <c r="Q384" s="38"/>
      <c r="R384" s="38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38"/>
      <c r="AF384" s="43"/>
      <c r="AG384" s="38"/>
      <c r="AH384" s="75"/>
      <c r="AI384" s="51"/>
      <c r="AJ384" s="34"/>
      <c r="AK384" s="34"/>
      <c r="AL384" s="34"/>
      <c r="AM384" s="34"/>
      <c r="AN384" s="84"/>
    </row>
    <row r="385" spans="1:40" ht="15" x14ac:dyDescent="0.3">
      <c r="A385" s="74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40"/>
      <c r="T385" s="40"/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  <c r="AE385" s="36"/>
      <c r="AF385" s="42"/>
      <c r="AG385" s="36"/>
      <c r="AH385" s="75"/>
      <c r="AI385" s="51"/>
      <c r="AJ385" s="34"/>
      <c r="AK385" s="34"/>
      <c r="AL385" s="34"/>
      <c r="AM385" s="34"/>
      <c r="AN385" s="84"/>
    </row>
    <row r="386" spans="1:40" ht="17.399999999999999" x14ac:dyDescent="0.3">
      <c r="A386" s="74"/>
      <c r="B386" s="44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40"/>
      <c r="T386" s="40"/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  <c r="AE386" s="36"/>
      <c r="AF386" s="42"/>
      <c r="AG386" s="36"/>
      <c r="AH386" s="75"/>
      <c r="AI386" s="50"/>
      <c r="AJ386" s="28"/>
      <c r="AK386" s="29"/>
      <c r="AL386" s="30"/>
      <c r="AM386" s="31"/>
      <c r="AN386" s="84"/>
    </row>
    <row r="387" spans="1:40" ht="15" x14ac:dyDescent="0.3">
      <c r="A387" s="74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40"/>
      <c r="T387" s="40"/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  <c r="AE387" s="36"/>
      <c r="AF387" s="42"/>
      <c r="AG387" s="36"/>
      <c r="AH387" s="75"/>
      <c r="AI387" s="51"/>
      <c r="AJ387" s="34"/>
      <c r="AK387" s="34"/>
      <c r="AL387" s="34"/>
      <c r="AM387" s="34"/>
      <c r="AN387" s="84"/>
    </row>
    <row r="388" spans="1:40" ht="15" x14ac:dyDescent="0.3">
      <c r="A388" s="74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40"/>
      <c r="T388" s="40"/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  <c r="AE388" s="36"/>
      <c r="AF388" s="42"/>
      <c r="AG388" s="36"/>
      <c r="AH388" s="75"/>
      <c r="AI388" s="51"/>
      <c r="AJ388" s="34"/>
      <c r="AK388" s="34"/>
      <c r="AL388" s="34"/>
      <c r="AM388" s="34"/>
      <c r="AN388" s="84"/>
    </row>
    <row r="389" spans="1:40" ht="15" x14ac:dyDescent="0.3">
      <c r="A389" s="74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40"/>
      <c r="T389" s="40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36"/>
      <c r="AF389" s="42"/>
      <c r="AG389" s="36"/>
      <c r="AH389" s="75"/>
      <c r="AI389" s="51"/>
      <c r="AJ389" s="34"/>
      <c r="AK389" s="34"/>
      <c r="AL389" s="34"/>
      <c r="AM389" s="34"/>
      <c r="AN389" s="84"/>
    </row>
    <row r="390" spans="1:40" ht="17.399999999999999" x14ac:dyDescent="0.3">
      <c r="A390" s="74"/>
      <c r="B390" s="44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45"/>
      <c r="T390" s="45"/>
      <c r="U390" s="45"/>
      <c r="V390" s="45"/>
      <c r="W390" s="45"/>
      <c r="X390" s="45"/>
      <c r="Y390" s="45"/>
      <c r="Z390" s="45"/>
      <c r="AA390" s="45"/>
      <c r="AB390" s="45"/>
      <c r="AC390" s="45"/>
      <c r="AD390" s="45"/>
      <c r="AE390" s="36"/>
      <c r="AF390" s="42"/>
      <c r="AG390" s="36"/>
      <c r="AH390" s="75"/>
      <c r="AI390" s="51"/>
      <c r="AJ390" s="34"/>
      <c r="AK390" s="34"/>
      <c r="AL390" s="34"/>
      <c r="AM390" s="34"/>
      <c r="AN390" s="84"/>
    </row>
    <row r="391" spans="1:40" ht="15.6" x14ac:dyDescent="0.3">
      <c r="A391" s="76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40"/>
      <c r="T391" s="40"/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  <c r="AE391" s="36"/>
      <c r="AF391" s="42"/>
      <c r="AG391" s="36"/>
      <c r="AH391" s="77"/>
      <c r="AI391" s="50"/>
      <c r="AJ391" s="29"/>
      <c r="AK391" s="29"/>
      <c r="AL391" s="30"/>
      <c r="AM391" s="31"/>
      <c r="AN391" s="84"/>
    </row>
    <row r="392" spans="1:40" ht="15" x14ac:dyDescent="0.3">
      <c r="A392" s="74"/>
      <c r="B392" s="46"/>
      <c r="C392" s="46"/>
      <c r="D392" s="46"/>
      <c r="E392" s="46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  <c r="AA392" s="46"/>
      <c r="AB392" s="46"/>
      <c r="AC392" s="46"/>
      <c r="AD392" s="46"/>
      <c r="AE392" s="46"/>
      <c r="AF392" s="46"/>
      <c r="AG392" s="46"/>
      <c r="AH392" s="75"/>
      <c r="AI392" s="51"/>
      <c r="AJ392" s="34"/>
      <c r="AK392" s="34"/>
      <c r="AL392" s="34"/>
      <c r="AM392" s="34"/>
      <c r="AN392" s="84"/>
    </row>
    <row r="393" spans="1:40" ht="15" x14ac:dyDescent="0.3">
      <c r="A393" s="184"/>
      <c r="B393" s="185"/>
      <c r="C393" s="185"/>
      <c r="D393" s="185"/>
      <c r="E393" s="185"/>
      <c r="F393" s="185"/>
      <c r="G393" s="185"/>
      <c r="H393" s="185"/>
      <c r="I393" s="185"/>
      <c r="J393" s="185"/>
      <c r="K393" s="185"/>
      <c r="L393" s="185"/>
      <c r="M393" s="185"/>
      <c r="N393" s="185"/>
      <c r="O393" s="185"/>
      <c r="P393" s="185"/>
      <c r="Q393" s="185"/>
      <c r="R393" s="185"/>
      <c r="S393" s="185"/>
      <c r="T393" s="185"/>
      <c r="U393" s="185"/>
      <c r="V393" s="185"/>
      <c r="W393" s="185"/>
      <c r="X393" s="185"/>
      <c r="Y393" s="185"/>
      <c r="Z393" s="185"/>
      <c r="AA393" s="185"/>
      <c r="AB393" s="185"/>
      <c r="AC393" s="185"/>
      <c r="AD393" s="185"/>
      <c r="AE393" s="185"/>
      <c r="AF393" s="185"/>
      <c r="AG393" s="185"/>
      <c r="AH393" s="186"/>
      <c r="AI393" s="51"/>
      <c r="AJ393" s="34"/>
      <c r="AK393" s="34"/>
      <c r="AL393" s="34"/>
      <c r="AM393" s="34"/>
      <c r="AN393" s="84"/>
    </row>
    <row r="394" spans="1:40" ht="15" x14ac:dyDescent="0.3">
      <c r="A394" s="184"/>
      <c r="B394" s="185"/>
      <c r="C394" s="185"/>
      <c r="D394" s="185"/>
      <c r="E394" s="185"/>
      <c r="F394" s="185"/>
      <c r="G394" s="185"/>
      <c r="H394" s="185"/>
      <c r="I394" s="185"/>
      <c r="J394" s="185"/>
      <c r="K394" s="185"/>
      <c r="L394" s="185"/>
      <c r="M394" s="185"/>
      <c r="N394" s="185"/>
      <c r="O394" s="185"/>
      <c r="P394" s="185"/>
      <c r="Q394" s="185"/>
      <c r="R394" s="185"/>
      <c r="S394" s="185"/>
      <c r="T394" s="185"/>
      <c r="U394" s="185"/>
      <c r="V394" s="185"/>
      <c r="W394" s="185"/>
      <c r="X394" s="185"/>
      <c r="Y394" s="185"/>
      <c r="Z394" s="185"/>
      <c r="AA394" s="185"/>
      <c r="AB394" s="185"/>
      <c r="AC394" s="185"/>
      <c r="AD394" s="185"/>
      <c r="AE394" s="185"/>
      <c r="AF394" s="185"/>
      <c r="AG394" s="185"/>
      <c r="AH394" s="186"/>
      <c r="AI394" s="51"/>
      <c r="AJ394" s="34"/>
      <c r="AK394" s="34"/>
      <c r="AL394" s="34"/>
      <c r="AM394" s="34"/>
      <c r="AN394" s="84"/>
    </row>
    <row r="395" spans="1:40" ht="15" x14ac:dyDescent="0.3">
      <c r="A395" s="184"/>
      <c r="B395" s="185"/>
      <c r="C395" s="185"/>
      <c r="D395" s="185"/>
      <c r="E395" s="185"/>
      <c r="F395" s="185"/>
      <c r="G395" s="185"/>
      <c r="H395" s="185"/>
      <c r="I395" s="185"/>
      <c r="J395" s="185"/>
      <c r="K395" s="185"/>
      <c r="L395" s="185"/>
      <c r="M395" s="185"/>
      <c r="N395" s="185"/>
      <c r="O395" s="185"/>
      <c r="P395" s="185"/>
      <c r="Q395" s="185"/>
      <c r="R395" s="185"/>
      <c r="S395" s="185"/>
      <c r="T395" s="185"/>
      <c r="U395" s="185"/>
      <c r="V395" s="185"/>
      <c r="W395" s="185"/>
      <c r="X395" s="185"/>
      <c r="Y395" s="185"/>
      <c r="Z395" s="185"/>
      <c r="AA395" s="185"/>
      <c r="AB395" s="185"/>
      <c r="AC395" s="185"/>
      <c r="AD395" s="185"/>
      <c r="AE395" s="185"/>
      <c r="AF395" s="185"/>
      <c r="AG395" s="185"/>
      <c r="AH395" s="186"/>
      <c r="AI395" s="51"/>
      <c r="AJ395" s="34"/>
      <c r="AK395" s="34"/>
      <c r="AL395" s="34"/>
      <c r="AM395" s="34"/>
      <c r="AN395" s="84"/>
    </row>
    <row r="396" spans="1:40" ht="15" x14ac:dyDescent="0.3">
      <c r="A396" s="184"/>
      <c r="B396" s="185"/>
      <c r="C396" s="185"/>
      <c r="D396" s="185"/>
      <c r="E396" s="185"/>
      <c r="F396" s="185"/>
      <c r="G396" s="185"/>
      <c r="H396" s="185"/>
      <c r="I396" s="185"/>
      <c r="J396" s="185"/>
      <c r="K396" s="185"/>
      <c r="L396" s="185"/>
      <c r="M396" s="185"/>
      <c r="N396" s="185"/>
      <c r="O396" s="185"/>
      <c r="P396" s="185"/>
      <c r="Q396" s="185"/>
      <c r="R396" s="185"/>
      <c r="S396" s="185"/>
      <c r="T396" s="185"/>
      <c r="U396" s="185"/>
      <c r="V396" s="185"/>
      <c r="W396" s="185"/>
      <c r="X396" s="185"/>
      <c r="Y396" s="185"/>
      <c r="Z396" s="185"/>
      <c r="AA396" s="185"/>
      <c r="AB396" s="185"/>
      <c r="AC396" s="185"/>
      <c r="AD396" s="185"/>
      <c r="AE396" s="185"/>
      <c r="AF396" s="185"/>
      <c r="AG396" s="185"/>
      <c r="AH396" s="186"/>
      <c r="AI396" s="51"/>
      <c r="AJ396" s="34"/>
      <c r="AK396" s="34"/>
      <c r="AL396" s="34"/>
      <c r="AM396" s="34"/>
      <c r="AN396" s="84"/>
    </row>
    <row r="397" spans="1:40" ht="15" x14ac:dyDescent="0.3">
      <c r="A397" s="184"/>
      <c r="B397" s="185"/>
      <c r="C397" s="185"/>
      <c r="D397" s="185"/>
      <c r="E397" s="185"/>
      <c r="F397" s="185"/>
      <c r="G397" s="185"/>
      <c r="H397" s="185"/>
      <c r="I397" s="185"/>
      <c r="J397" s="185"/>
      <c r="K397" s="185"/>
      <c r="L397" s="185"/>
      <c r="M397" s="185"/>
      <c r="N397" s="185"/>
      <c r="O397" s="185"/>
      <c r="P397" s="185"/>
      <c r="Q397" s="185"/>
      <c r="R397" s="185"/>
      <c r="S397" s="185"/>
      <c r="T397" s="185"/>
      <c r="U397" s="185"/>
      <c r="V397" s="185"/>
      <c r="W397" s="185"/>
      <c r="X397" s="185"/>
      <c r="Y397" s="185"/>
      <c r="Z397" s="185"/>
      <c r="AA397" s="185"/>
      <c r="AB397" s="185"/>
      <c r="AC397" s="185"/>
      <c r="AD397" s="185"/>
      <c r="AE397" s="185"/>
      <c r="AF397" s="185"/>
      <c r="AG397" s="185"/>
      <c r="AH397" s="186"/>
      <c r="AI397" s="51"/>
      <c r="AJ397" s="34"/>
      <c r="AK397" s="34"/>
      <c r="AL397" s="34"/>
      <c r="AM397" s="34"/>
      <c r="AN397" s="84"/>
    </row>
    <row r="398" spans="1:40" ht="15" x14ac:dyDescent="0.3">
      <c r="A398" s="184"/>
      <c r="B398" s="185"/>
      <c r="C398" s="185"/>
      <c r="D398" s="185"/>
      <c r="E398" s="185"/>
      <c r="F398" s="185"/>
      <c r="G398" s="185"/>
      <c r="H398" s="185"/>
      <c r="I398" s="185"/>
      <c r="J398" s="185"/>
      <c r="K398" s="185"/>
      <c r="L398" s="185"/>
      <c r="M398" s="185"/>
      <c r="N398" s="185"/>
      <c r="O398" s="185"/>
      <c r="P398" s="185"/>
      <c r="Q398" s="185"/>
      <c r="R398" s="185"/>
      <c r="S398" s="185"/>
      <c r="T398" s="185"/>
      <c r="U398" s="185"/>
      <c r="V398" s="185"/>
      <c r="W398" s="185"/>
      <c r="X398" s="185"/>
      <c r="Y398" s="185"/>
      <c r="Z398" s="185"/>
      <c r="AA398" s="185"/>
      <c r="AB398" s="185"/>
      <c r="AC398" s="185"/>
      <c r="AD398" s="185"/>
      <c r="AE398" s="185"/>
      <c r="AF398" s="185"/>
      <c r="AG398" s="185"/>
      <c r="AH398" s="186"/>
      <c r="AI398" s="51"/>
      <c r="AJ398" s="34"/>
      <c r="AK398" s="34"/>
      <c r="AL398" s="34"/>
      <c r="AM398" s="34"/>
      <c r="AN398" s="84"/>
    </row>
    <row r="399" spans="1:40" ht="15" x14ac:dyDescent="0.3">
      <c r="A399" s="184"/>
      <c r="B399" s="185"/>
      <c r="C399" s="185"/>
      <c r="D399" s="185"/>
      <c r="E399" s="185"/>
      <c r="F399" s="185"/>
      <c r="G399" s="185"/>
      <c r="H399" s="185"/>
      <c r="I399" s="185"/>
      <c r="J399" s="185"/>
      <c r="K399" s="185"/>
      <c r="L399" s="185"/>
      <c r="M399" s="185"/>
      <c r="N399" s="185"/>
      <c r="O399" s="185"/>
      <c r="P399" s="185"/>
      <c r="Q399" s="185"/>
      <c r="R399" s="185"/>
      <c r="S399" s="185"/>
      <c r="T399" s="185"/>
      <c r="U399" s="185"/>
      <c r="V399" s="185"/>
      <c r="W399" s="185"/>
      <c r="X399" s="185"/>
      <c r="Y399" s="185"/>
      <c r="Z399" s="185"/>
      <c r="AA399" s="185"/>
      <c r="AB399" s="185"/>
      <c r="AC399" s="185"/>
      <c r="AD399" s="185"/>
      <c r="AE399" s="185"/>
      <c r="AF399" s="185"/>
      <c r="AG399" s="185"/>
      <c r="AH399" s="186"/>
      <c r="AI399" s="51"/>
      <c r="AJ399" s="34"/>
      <c r="AK399" s="34"/>
      <c r="AL399" s="34"/>
      <c r="AM399" s="34"/>
      <c r="AN399" s="84"/>
    </row>
    <row r="400" spans="1:40" ht="15.6" thickBot="1" x14ac:dyDescent="0.35">
      <c r="A400" s="184"/>
      <c r="B400" s="185"/>
      <c r="C400" s="185"/>
      <c r="D400" s="185"/>
      <c r="E400" s="185"/>
      <c r="F400" s="185"/>
      <c r="G400" s="185"/>
      <c r="H400" s="185"/>
      <c r="I400" s="185"/>
      <c r="J400" s="185"/>
      <c r="K400" s="185"/>
      <c r="L400" s="185"/>
      <c r="M400" s="185"/>
      <c r="N400" s="185"/>
      <c r="O400" s="185"/>
      <c r="P400" s="185"/>
      <c r="Q400" s="185"/>
      <c r="R400" s="185"/>
      <c r="S400" s="185"/>
      <c r="T400" s="185"/>
      <c r="U400" s="185"/>
      <c r="V400" s="185"/>
      <c r="W400" s="185"/>
      <c r="X400" s="185"/>
      <c r="Y400" s="185"/>
      <c r="Z400" s="185"/>
      <c r="AA400" s="185"/>
      <c r="AB400" s="185"/>
      <c r="AC400" s="185"/>
      <c r="AD400" s="185"/>
      <c r="AE400" s="185"/>
      <c r="AF400" s="185"/>
      <c r="AG400" s="185"/>
      <c r="AH400" s="186"/>
      <c r="AI400" s="51"/>
      <c r="AJ400" s="34"/>
      <c r="AK400" s="34"/>
      <c r="AL400" s="34"/>
      <c r="AM400" s="34"/>
      <c r="AN400" s="84"/>
    </row>
    <row r="401" spans="1:40" ht="15.6" thickBot="1" x14ac:dyDescent="0.35">
      <c r="A401" s="251"/>
      <c r="B401" s="252"/>
      <c r="C401" s="252"/>
      <c r="D401" s="252"/>
      <c r="E401" s="252"/>
      <c r="F401" s="252"/>
      <c r="G401" s="252"/>
      <c r="H401" s="252"/>
      <c r="I401" s="252"/>
      <c r="J401" s="252"/>
      <c r="K401" s="252"/>
      <c r="L401" s="252"/>
      <c r="M401" s="252"/>
      <c r="N401" s="252"/>
      <c r="O401" s="252"/>
      <c r="P401" s="252"/>
      <c r="Q401" s="252"/>
      <c r="R401" s="252"/>
      <c r="S401" s="252"/>
      <c r="T401" s="252"/>
      <c r="U401" s="252"/>
      <c r="V401" s="252"/>
      <c r="W401" s="252"/>
      <c r="X401" s="252"/>
      <c r="Y401" s="252"/>
      <c r="Z401" s="252"/>
      <c r="AA401" s="252"/>
      <c r="AB401" s="252"/>
      <c r="AC401" s="252"/>
      <c r="AD401" s="252"/>
      <c r="AE401" s="252"/>
      <c r="AF401" s="252"/>
      <c r="AG401" s="252"/>
      <c r="AH401" s="253"/>
      <c r="AI401" s="254" t="s">
        <v>27</v>
      </c>
      <c r="AJ401" s="255"/>
      <c r="AK401" s="255"/>
      <c r="AL401" s="255"/>
      <c r="AM401" s="255"/>
      <c r="AN401" s="52"/>
    </row>
    <row r="402" spans="1:40" ht="18" thickBot="1" x14ac:dyDescent="0.35">
      <c r="A402" s="54"/>
      <c r="B402" s="256"/>
      <c r="C402" s="256"/>
      <c r="D402" s="256"/>
      <c r="E402" s="256"/>
      <c r="F402" s="256"/>
      <c r="G402" s="256"/>
      <c r="H402" s="256"/>
      <c r="I402" s="256"/>
      <c r="J402" s="256"/>
      <c r="K402" s="256"/>
      <c r="L402" s="256"/>
      <c r="M402" s="256"/>
      <c r="N402" s="256"/>
      <c r="O402" s="256"/>
      <c r="P402" s="256"/>
      <c r="Q402" s="256"/>
      <c r="R402" s="58"/>
      <c r="S402" s="57"/>
      <c r="T402" s="55"/>
      <c r="U402" s="55"/>
      <c r="V402" s="55"/>
      <c r="W402" s="55"/>
      <c r="X402" s="55"/>
      <c r="Y402" s="55"/>
      <c r="Z402" s="55"/>
      <c r="AA402" s="55"/>
      <c r="AB402" s="55"/>
      <c r="AC402" s="55"/>
      <c r="AD402" s="55"/>
      <c r="AE402" s="55"/>
      <c r="AF402" s="55"/>
      <c r="AG402" s="55"/>
      <c r="AH402" s="56"/>
      <c r="AI402" s="258" t="s">
        <v>28</v>
      </c>
      <c r="AJ402" s="259"/>
      <c r="AK402" s="259"/>
      <c r="AL402" s="259"/>
      <c r="AM402" s="259"/>
      <c r="AN402" s="53">
        <f>AN377+AN379</f>
        <v>90</v>
      </c>
    </row>
    <row r="403" spans="1:40" ht="13.8" thickBot="1" x14ac:dyDescent="0.35">
      <c r="A403" s="13"/>
      <c r="B403" s="257"/>
      <c r="C403" s="257"/>
      <c r="D403" s="257"/>
      <c r="E403" s="257"/>
      <c r="F403" s="257"/>
      <c r="G403" s="257"/>
      <c r="H403" s="257"/>
      <c r="I403" s="257"/>
      <c r="J403" s="257"/>
      <c r="K403" s="257"/>
      <c r="L403" s="257"/>
      <c r="M403" s="257"/>
      <c r="N403" s="257"/>
      <c r="O403" s="257"/>
      <c r="P403" s="257"/>
      <c r="Q403" s="257"/>
      <c r="R403" s="59"/>
      <c r="T403" s="7" t="s">
        <v>30</v>
      </c>
      <c r="U403" s="8"/>
      <c r="AH403" s="24"/>
      <c r="AI403" s="21" t="s">
        <v>136</v>
      </c>
      <c r="AJ403" s="47"/>
      <c r="AK403" s="22"/>
      <c r="AL403" s="22"/>
      <c r="AM403" s="22"/>
      <c r="AN403" s="10"/>
    </row>
    <row r="404" spans="1:40" ht="13.8" thickBot="1" x14ac:dyDescent="0.35">
      <c r="A404" s="23"/>
      <c r="B404" s="2" t="s">
        <v>31</v>
      </c>
      <c r="E404" s="260" t="s">
        <v>163</v>
      </c>
      <c r="F404" s="260"/>
      <c r="G404" s="260"/>
      <c r="H404" s="260"/>
      <c r="I404" s="260"/>
      <c r="J404" s="260"/>
      <c r="K404" s="260"/>
      <c r="L404" s="260"/>
      <c r="M404" s="260"/>
      <c r="N404" s="260"/>
      <c r="O404" s="260"/>
      <c r="P404" s="260"/>
      <c r="Q404" s="260"/>
      <c r="T404" s="2" t="s">
        <v>31</v>
      </c>
      <c r="W404" s="261"/>
      <c r="X404" s="261"/>
      <c r="Y404" s="261"/>
      <c r="Z404" s="261"/>
      <c r="AA404" s="261"/>
      <c r="AB404" s="261"/>
      <c r="AC404" s="261"/>
      <c r="AD404" s="261"/>
      <c r="AE404" s="261"/>
      <c r="AF404" s="261"/>
      <c r="AG404" s="261"/>
      <c r="AH404" s="24"/>
      <c r="AI404" s="2" t="s">
        <v>31</v>
      </c>
      <c r="AJ404" s="245"/>
      <c r="AK404" s="245"/>
      <c r="AL404" s="245"/>
      <c r="AM404" s="245"/>
      <c r="AN404" s="10"/>
    </row>
    <row r="405" spans="1:40" ht="13.8" thickBot="1" x14ac:dyDescent="0.35">
      <c r="A405" s="23"/>
      <c r="B405" s="11" t="s">
        <v>32</v>
      </c>
      <c r="F405" s="244" t="s">
        <v>164</v>
      </c>
      <c r="G405" s="244"/>
      <c r="H405" s="244"/>
      <c r="I405" s="244"/>
      <c r="J405" s="244"/>
      <c r="K405" s="244"/>
      <c r="L405" s="244"/>
      <c r="M405" s="244"/>
      <c r="N405" s="244"/>
      <c r="O405" s="244"/>
      <c r="P405" s="244"/>
      <c r="Q405" s="244"/>
      <c r="T405" s="11" t="s">
        <v>32</v>
      </c>
      <c r="X405" s="245"/>
      <c r="Y405" s="245"/>
      <c r="Z405" s="245"/>
      <c r="AA405" s="245"/>
      <c r="AB405" s="245"/>
      <c r="AC405" s="245"/>
      <c r="AD405" s="245"/>
      <c r="AE405" s="245"/>
      <c r="AF405" s="245"/>
      <c r="AG405" s="245"/>
      <c r="AH405" s="24"/>
      <c r="AI405" s="11" t="s">
        <v>32</v>
      </c>
      <c r="AJ405" s="245"/>
      <c r="AK405" s="245"/>
      <c r="AL405" s="245"/>
      <c r="AM405" s="245"/>
      <c r="AN405" s="10"/>
    </row>
    <row r="406" spans="1:40" ht="13.8" thickBot="1" x14ac:dyDescent="0.35">
      <c r="A406" s="25" t="s">
        <v>33</v>
      </c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26"/>
      <c r="AI406" s="15"/>
      <c r="AJ406" s="14"/>
      <c r="AK406" s="15"/>
      <c r="AL406" s="15"/>
      <c r="AM406" s="15"/>
      <c r="AN406" s="16"/>
    </row>
  </sheetData>
  <mergeCells count="423">
    <mergeCell ref="A401:AH401"/>
    <mergeCell ref="AI401:AM401"/>
    <mergeCell ref="B402:Q403"/>
    <mergeCell ref="AI402:AM402"/>
    <mergeCell ref="E404:Q404"/>
    <mergeCell ref="W404:AG404"/>
    <mergeCell ref="AJ404:AM404"/>
    <mergeCell ref="F405:Q405"/>
    <mergeCell ref="X405:AG405"/>
    <mergeCell ref="AJ405:AM405"/>
    <mergeCell ref="A373:G373"/>
    <mergeCell ref="H373:T373"/>
    <mergeCell ref="U373:AD373"/>
    <mergeCell ref="AE373:AI373"/>
    <mergeCell ref="AM373:AN373"/>
    <mergeCell ref="AI374:AI375"/>
    <mergeCell ref="AJ374:AL374"/>
    <mergeCell ref="AM374:AM375"/>
    <mergeCell ref="AN374:AN375"/>
    <mergeCell ref="AM367:AN367"/>
    <mergeCell ref="A369:H369"/>
    <mergeCell ref="I369:AN369"/>
    <mergeCell ref="A370:H370"/>
    <mergeCell ref="I370:AD370"/>
    <mergeCell ref="AE370:AH370"/>
    <mergeCell ref="AJ370:AK370"/>
    <mergeCell ref="AL370:AN370"/>
    <mergeCell ref="A371:H371"/>
    <mergeCell ref="I371:AD371"/>
    <mergeCell ref="AE371:AH371"/>
    <mergeCell ref="AJ371:AK371"/>
    <mergeCell ref="AL371:AN371"/>
    <mergeCell ref="A363:H364"/>
    <mergeCell ref="I363:AK364"/>
    <mergeCell ref="AL363:AN364"/>
    <mergeCell ref="AM365:AN365"/>
    <mergeCell ref="A366:E366"/>
    <mergeCell ref="F366:G366"/>
    <mergeCell ref="H366:I366"/>
    <mergeCell ref="J366:K366"/>
    <mergeCell ref="L366:M366"/>
    <mergeCell ref="N366:O366"/>
    <mergeCell ref="P366:Q366"/>
    <mergeCell ref="U366:Y366"/>
    <mergeCell ref="Z366:AD366"/>
    <mergeCell ref="AG366:AI366"/>
    <mergeCell ref="AJ366:AN366"/>
    <mergeCell ref="A356:AH356"/>
    <mergeCell ref="AI356:AM356"/>
    <mergeCell ref="B357:Q358"/>
    <mergeCell ref="AI357:AM357"/>
    <mergeCell ref="E359:Q359"/>
    <mergeCell ref="W359:AG359"/>
    <mergeCell ref="AJ359:AM359"/>
    <mergeCell ref="F360:Q360"/>
    <mergeCell ref="X360:AG360"/>
    <mergeCell ref="AJ360:AM360"/>
    <mergeCell ref="A328:G328"/>
    <mergeCell ref="H328:T328"/>
    <mergeCell ref="U328:AD328"/>
    <mergeCell ref="AE328:AI328"/>
    <mergeCell ref="AM328:AN328"/>
    <mergeCell ref="AI329:AI330"/>
    <mergeCell ref="AJ329:AL329"/>
    <mergeCell ref="AM329:AM330"/>
    <mergeCell ref="AN329:AN330"/>
    <mergeCell ref="AM322:AN322"/>
    <mergeCell ref="A324:H324"/>
    <mergeCell ref="I324:AN324"/>
    <mergeCell ref="A325:H325"/>
    <mergeCell ref="I325:AD325"/>
    <mergeCell ref="AE325:AH325"/>
    <mergeCell ref="AJ325:AK325"/>
    <mergeCell ref="AL325:AN325"/>
    <mergeCell ref="A326:H326"/>
    <mergeCell ref="I326:AD326"/>
    <mergeCell ref="AE326:AH326"/>
    <mergeCell ref="AJ326:AK326"/>
    <mergeCell ref="AL326:AN326"/>
    <mergeCell ref="A318:H319"/>
    <mergeCell ref="I318:AK319"/>
    <mergeCell ref="AL318:AN319"/>
    <mergeCell ref="AM320:AN320"/>
    <mergeCell ref="A321:E321"/>
    <mergeCell ref="F321:G321"/>
    <mergeCell ref="H321:I321"/>
    <mergeCell ref="J321:K321"/>
    <mergeCell ref="L321:M321"/>
    <mergeCell ref="N321:O321"/>
    <mergeCell ref="P321:Q321"/>
    <mergeCell ref="U321:Y321"/>
    <mergeCell ref="Z321:AD321"/>
    <mergeCell ref="AG321:AI321"/>
    <mergeCell ref="AJ321:AN321"/>
    <mergeCell ref="A311:AH311"/>
    <mergeCell ref="AI311:AM311"/>
    <mergeCell ref="B312:Q313"/>
    <mergeCell ref="AI312:AM312"/>
    <mergeCell ref="E314:Q314"/>
    <mergeCell ref="W314:AG314"/>
    <mergeCell ref="AJ314:AM314"/>
    <mergeCell ref="F315:Q315"/>
    <mergeCell ref="X315:AG315"/>
    <mergeCell ref="AJ315:AM315"/>
    <mergeCell ref="A283:G283"/>
    <mergeCell ref="H283:T283"/>
    <mergeCell ref="U283:AD283"/>
    <mergeCell ref="AE283:AI283"/>
    <mergeCell ref="AM283:AN283"/>
    <mergeCell ref="AI284:AI285"/>
    <mergeCell ref="AJ284:AL284"/>
    <mergeCell ref="AM284:AM285"/>
    <mergeCell ref="AN284:AN285"/>
    <mergeCell ref="AM277:AN277"/>
    <mergeCell ref="A279:H279"/>
    <mergeCell ref="I279:AN279"/>
    <mergeCell ref="A280:H280"/>
    <mergeCell ref="I280:AD280"/>
    <mergeCell ref="AE280:AH280"/>
    <mergeCell ref="AJ280:AK280"/>
    <mergeCell ref="AL280:AN280"/>
    <mergeCell ref="A281:H281"/>
    <mergeCell ref="I281:AD281"/>
    <mergeCell ref="AE281:AH281"/>
    <mergeCell ref="AJ281:AK281"/>
    <mergeCell ref="AL281:AN281"/>
    <mergeCell ref="A273:H274"/>
    <mergeCell ref="I273:AK274"/>
    <mergeCell ref="AL273:AN274"/>
    <mergeCell ref="AM275:AN275"/>
    <mergeCell ref="A276:E276"/>
    <mergeCell ref="F276:G276"/>
    <mergeCell ref="H276:I276"/>
    <mergeCell ref="J276:K276"/>
    <mergeCell ref="L276:M276"/>
    <mergeCell ref="N276:O276"/>
    <mergeCell ref="P276:Q276"/>
    <mergeCell ref="U276:Y276"/>
    <mergeCell ref="Z276:AD276"/>
    <mergeCell ref="AG276:AI276"/>
    <mergeCell ref="AJ276:AN276"/>
    <mergeCell ref="A266:AH266"/>
    <mergeCell ref="AI266:AM266"/>
    <mergeCell ref="B267:Q268"/>
    <mergeCell ref="AI267:AM267"/>
    <mergeCell ref="E269:Q269"/>
    <mergeCell ref="W269:AG269"/>
    <mergeCell ref="AJ269:AM269"/>
    <mergeCell ref="F270:Q270"/>
    <mergeCell ref="X270:AG270"/>
    <mergeCell ref="AJ270:AM270"/>
    <mergeCell ref="A238:G238"/>
    <mergeCell ref="H238:T238"/>
    <mergeCell ref="U238:AD238"/>
    <mergeCell ref="AE238:AI238"/>
    <mergeCell ref="AM238:AN238"/>
    <mergeCell ref="AI239:AI240"/>
    <mergeCell ref="AJ239:AL239"/>
    <mergeCell ref="AM239:AM240"/>
    <mergeCell ref="AN239:AN240"/>
    <mergeCell ref="AM232:AN232"/>
    <mergeCell ref="A234:H234"/>
    <mergeCell ref="I234:AN234"/>
    <mergeCell ref="A235:H235"/>
    <mergeCell ref="I235:AD235"/>
    <mergeCell ref="AE235:AH235"/>
    <mergeCell ref="AJ235:AK235"/>
    <mergeCell ref="AL235:AN235"/>
    <mergeCell ref="A236:H236"/>
    <mergeCell ref="I236:AD236"/>
    <mergeCell ref="AE236:AH236"/>
    <mergeCell ref="AJ236:AK236"/>
    <mergeCell ref="AL236:AN236"/>
    <mergeCell ref="A228:H229"/>
    <mergeCell ref="I228:AK229"/>
    <mergeCell ref="AL228:AN229"/>
    <mergeCell ref="AM230:AN230"/>
    <mergeCell ref="A231:E231"/>
    <mergeCell ref="F231:G231"/>
    <mergeCell ref="H231:I231"/>
    <mergeCell ref="J231:K231"/>
    <mergeCell ref="L231:M231"/>
    <mergeCell ref="N231:O231"/>
    <mergeCell ref="P231:Q231"/>
    <mergeCell ref="U231:Y231"/>
    <mergeCell ref="Z231:AD231"/>
    <mergeCell ref="AG231:AI231"/>
    <mergeCell ref="AJ231:AN231"/>
    <mergeCell ref="A221:AH221"/>
    <mergeCell ref="AI221:AM221"/>
    <mergeCell ref="B222:Q223"/>
    <mergeCell ref="AI222:AM222"/>
    <mergeCell ref="E224:Q224"/>
    <mergeCell ref="W224:AG224"/>
    <mergeCell ref="AJ224:AM224"/>
    <mergeCell ref="F225:Q225"/>
    <mergeCell ref="X225:AG225"/>
    <mergeCell ref="AJ225:AM225"/>
    <mergeCell ref="A193:G193"/>
    <mergeCell ref="H193:T193"/>
    <mergeCell ref="U193:AD193"/>
    <mergeCell ref="AE193:AI193"/>
    <mergeCell ref="AM193:AN193"/>
    <mergeCell ref="AI194:AI195"/>
    <mergeCell ref="AJ194:AL194"/>
    <mergeCell ref="AM194:AM195"/>
    <mergeCell ref="AN194:AN195"/>
    <mergeCell ref="AM187:AN187"/>
    <mergeCell ref="A189:H189"/>
    <mergeCell ref="I189:AN189"/>
    <mergeCell ref="A190:H190"/>
    <mergeCell ref="I190:AD190"/>
    <mergeCell ref="AE190:AH190"/>
    <mergeCell ref="AJ190:AK190"/>
    <mergeCell ref="AL190:AN190"/>
    <mergeCell ref="A191:H191"/>
    <mergeCell ref="I191:AD191"/>
    <mergeCell ref="AE191:AH191"/>
    <mergeCell ref="AJ191:AK191"/>
    <mergeCell ref="AL191:AN191"/>
    <mergeCell ref="A183:H184"/>
    <mergeCell ref="I183:AK184"/>
    <mergeCell ref="AL183:AN184"/>
    <mergeCell ref="AM185:AN185"/>
    <mergeCell ref="A186:E186"/>
    <mergeCell ref="F186:G186"/>
    <mergeCell ref="H186:I186"/>
    <mergeCell ref="J186:K186"/>
    <mergeCell ref="L186:M186"/>
    <mergeCell ref="N186:O186"/>
    <mergeCell ref="P186:Q186"/>
    <mergeCell ref="U186:Y186"/>
    <mergeCell ref="Z186:AD186"/>
    <mergeCell ref="AG186:AI186"/>
    <mergeCell ref="AJ186:AN186"/>
    <mergeCell ref="A176:AH176"/>
    <mergeCell ref="AI176:AM176"/>
    <mergeCell ref="B177:Q178"/>
    <mergeCell ref="AI177:AM177"/>
    <mergeCell ref="E179:Q179"/>
    <mergeCell ref="W179:AG179"/>
    <mergeCell ref="AJ179:AM179"/>
    <mergeCell ref="F180:Q180"/>
    <mergeCell ref="X180:AG180"/>
    <mergeCell ref="AJ180:AM180"/>
    <mergeCell ref="A148:G148"/>
    <mergeCell ref="H148:T148"/>
    <mergeCell ref="U148:AD148"/>
    <mergeCell ref="AE148:AI148"/>
    <mergeCell ref="AM148:AN148"/>
    <mergeCell ref="AI149:AI150"/>
    <mergeCell ref="AJ149:AL149"/>
    <mergeCell ref="AM149:AM150"/>
    <mergeCell ref="AN149:AN150"/>
    <mergeCell ref="AM142:AN142"/>
    <mergeCell ref="A144:H144"/>
    <mergeCell ref="I144:AN144"/>
    <mergeCell ref="A145:H145"/>
    <mergeCell ref="I145:AD145"/>
    <mergeCell ref="AE145:AH145"/>
    <mergeCell ref="AJ145:AK145"/>
    <mergeCell ref="AL145:AN145"/>
    <mergeCell ref="A146:H146"/>
    <mergeCell ref="I146:AD146"/>
    <mergeCell ref="AE146:AH146"/>
    <mergeCell ref="AJ146:AK146"/>
    <mergeCell ref="AL146:AN146"/>
    <mergeCell ref="A138:H139"/>
    <mergeCell ref="I138:AK139"/>
    <mergeCell ref="AL138:AN139"/>
    <mergeCell ref="AM140:AN140"/>
    <mergeCell ref="A141:E141"/>
    <mergeCell ref="F141:G141"/>
    <mergeCell ref="H141:I141"/>
    <mergeCell ref="J141:K141"/>
    <mergeCell ref="L141:M141"/>
    <mergeCell ref="N141:O141"/>
    <mergeCell ref="P141:Q141"/>
    <mergeCell ref="U141:Y141"/>
    <mergeCell ref="Z141:AD141"/>
    <mergeCell ref="AG141:AI141"/>
    <mergeCell ref="AJ141:AN141"/>
    <mergeCell ref="B130:Q131"/>
    <mergeCell ref="AI130:AM130"/>
    <mergeCell ref="E132:Q132"/>
    <mergeCell ref="W132:AG132"/>
    <mergeCell ref="AJ132:AM132"/>
    <mergeCell ref="F133:Q133"/>
    <mergeCell ref="X133:AG133"/>
    <mergeCell ref="AJ133:AM133"/>
    <mergeCell ref="AI102:AI103"/>
    <mergeCell ref="AJ102:AL102"/>
    <mergeCell ref="AM102:AM103"/>
    <mergeCell ref="AN102:AN103"/>
    <mergeCell ref="A129:AH129"/>
    <mergeCell ref="AI129:AM129"/>
    <mergeCell ref="A99:H99"/>
    <mergeCell ref="I99:AD99"/>
    <mergeCell ref="AE99:AH99"/>
    <mergeCell ref="AJ99:AK99"/>
    <mergeCell ref="AL99:AN99"/>
    <mergeCell ref="A101:G101"/>
    <mergeCell ref="H101:T101"/>
    <mergeCell ref="U101:AD101"/>
    <mergeCell ref="AE101:AI101"/>
    <mergeCell ref="AM101:AN101"/>
    <mergeCell ref="A97:H97"/>
    <mergeCell ref="I97:AN97"/>
    <mergeCell ref="A98:H98"/>
    <mergeCell ref="I98:AD98"/>
    <mergeCell ref="AE98:AH98"/>
    <mergeCell ref="AJ98:AK98"/>
    <mergeCell ref="AL98:AN98"/>
    <mergeCell ref="P94:Q94"/>
    <mergeCell ref="U94:Y94"/>
    <mergeCell ref="Z94:AD94"/>
    <mergeCell ref="AG94:AI94"/>
    <mergeCell ref="AJ94:AN94"/>
    <mergeCell ref="AM95:AN95"/>
    <mergeCell ref="A91:H92"/>
    <mergeCell ref="I91:AK92"/>
    <mergeCell ref="AL91:AN92"/>
    <mergeCell ref="AM93:AN93"/>
    <mergeCell ref="A94:E94"/>
    <mergeCell ref="F94:G94"/>
    <mergeCell ref="H94:I94"/>
    <mergeCell ref="J94:K94"/>
    <mergeCell ref="L94:M94"/>
    <mergeCell ref="N94:O94"/>
    <mergeCell ref="B85:Q86"/>
    <mergeCell ref="AI85:AM85"/>
    <mergeCell ref="E87:Q87"/>
    <mergeCell ref="W87:AG87"/>
    <mergeCell ref="AJ87:AM87"/>
    <mergeCell ref="F88:Q88"/>
    <mergeCell ref="X88:AG88"/>
    <mergeCell ref="AJ88:AM88"/>
    <mergeCell ref="AI57:AI58"/>
    <mergeCell ref="AJ57:AL57"/>
    <mergeCell ref="AM57:AM58"/>
    <mergeCell ref="AN57:AN58"/>
    <mergeCell ref="A84:AH84"/>
    <mergeCell ref="AI84:AM84"/>
    <mergeCell ref="A54:H54"/>
    <mergeCell ref="I54:AD54"/>
    <mergeCell ref="AE54:AH54"/>
    <mergeCell ref="AJ54:AK54"/>
    <mergeCell ref="AL54:AN54"/>
    <mergeCell ref="A56:G56"/>
    <mergeCell ref="H56:T56"/>
    <mergeCell ref="U56:AD56"/>
    <mergeCell ref="AE56:AI56"/>
    <mergeCell ref="AM56:AN56"/>
    <mergeCell ref="A52:H52"/>
    <mergeCell ref="I52:AN52"/>
    <mergeCell ref="A53:H53"/>
    <mergeCell ref="I53:AD53"/>
    <mergeCell ref="AE53:AH53"/>
    <mergeCell ref="AJ53:AK53"/>
    <mergeCell ref="AL53:AN53"/>
    <mergeCell ref="P49:Q49"/>
    <mergeCell ref="U49:Y49"/>
    <mergeCell ref="Z49:AD49"/>
    <mergeCell ref="AG49:AI49"/>
    <mergeCell ref="AJ49:AN49"/>
    <mergeCell ref="AM50:AN50"/>
    <mergeCell ref="A46:H47"/>
    <mergeCell ref="I46:AK47"/>
    <mergeCell ref="AL46:AN47"/>
    <mergeCell ref="AM48:AN48"/>
    <mergeCell ref="A49:E49"/>
    <mergeCell ref="F49:G49"/>
    <mergeCell ref="H49:I49"/>
    <mergeCell ref="J49:K49"/>
    <mergeCell ref="L49:M49"/>
    <mergeCell ref="N49:O49"/>
    <mergeCell ref="B40:Q41"/>
    <mergeCell ref="AI40:AM40"/>
    <mergeCell ref="E42:Q42"/>
    <mergeCell ref="W42:AG42"/>
    <mergeCell ref="AJ42:AM42"/>
    <mergeCell ref="F43:Q43"/>
    <mergeCell ref="X43:AG43"/>
    <mergeCell ref="AJ43:AM43"/>
    <mergeCell ref="AI12:AI13"/>
    <mergeCell ref="AJ12:AL12"/>
    <mergeCell ref="AM12:AM13"/>
    <mergeCell ref="AN12:AN13"/>
    <mergeCell ref="A39:AH39"/>
    <mergeCell ref="AI39:AM39"/>
    <mergeCell ref="A9:H9"/>
    <mergeCell ref="I9:AD9"/>
    <mergeCell ref="AE9:AH9"/>
    <mergeCell ref="AJ9:AK9"/>
    <mergeCell ref="AL9:AN9"/>
    <mergeCell ref="A11:G11"/>
    <mergeCell ref="H11:T11"/>
    <mergeCell ref="U11:AD11"/>
    <mergeCell ref="AE11:AI11"/>
    <mergeCell ref="AM11:AN11"/>
    <mergeCell ref="A7:H7"/>
    <mergeCell ref="I7:AN7"/>
    <mergeCell ref="A8:H8"/>
    <mergeCell ref="I8:AD8"/>
    <mergeCell ref="AE8:AH8"/>
    <mergeCell ref="AJ8:AK8"/>
    <mergeCell ref="AL8:AN8"/>
    <mergeCell ref="P4:Q4"/>
    <mergeCell ref="U4:Y4"/>
    <mergeCell ref="Z4:AD4"/>
    <mergeCell ref="AG4:AI4"/>
    <mergeCell ref="AJ4:AN4"/>
    <mergeCell ref="AM5:AN5"/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</mergeCells>
  <printOptions horizontalCentered="1" verticalCentered="1"/>
  <pageMargins left="0" right="0" top="0.39370078740157483" bottom="0.19685039370078741" header="0.31496062992125984" footer="0.31496062992125984"/>
  <pageSetup scale="47" orientation="landscape" r:id="rId1"/>
  <rowBreaks count="8" manualBreakCount="8">
    <brk id="45" max="39" man="1"/>
    <brk id="90" max="39" man="1"/>
    <brk id="136" max="39" man="1"/>
    <brk id="181" max="39" man="1"/>
    <brk id="226" max="39" man="1"/>
    <brk id="271" max="39" man="1"/>
    <brk id="316" max="39" man="1"/>
    <brk id="361" max="39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96C72-8F24-44AA-8C88-DE52A3372C5C}">
  <sheetPr>
    <tabColor theme="5" tint="0.59999389629810485"/>
  </sheetPr>
  <dimension ref="A1:AN41"/>
  <sheetViews>
    <sheetView view="pageBreakPreview" zoomScale="80" zoomScaleNormal="80" zoomScaleSheetLayoutView="80" workbookViewId="0">
      <selection activeCell="I8" sqref="I8:AN8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33" width="3.6640625" style="2" customWidth="1"/>
    <col min="34" max="34" width="3.6640625" style="17" customWidth="1"/>
    <col min="35" max="35" width="34.109375" style="2" customWidth="1"/>
    <col min="36" max="36" width="11.33203125" style="2" customWidth="1"/>
    <col min="37" max="37" width="10.88671875" style="2" customWidth="1"/>
    <col min="38" max="38" width="13.5546875" style="2" customWidth="1"/>
    <col min="39" max="39" width="11.5546875" style="2" customWidth="1"/>
    <col min="40" max="40" width="20.109375" style="6" customWidth="1"/>
    <col min="41" max="16384" width="11.44140625" style="2"/>
  </cols>
  <sheetData>
    <row r="1" spans="1:40" ht="13.8" thickBot="1" x14ac:dyDescent="0.35"/>
    <row r="2" spans="1:40" x14ac:dyDescent="0.3">
      <c r="A2" s="300"/>
      <c r="B2" s="301"/>
      <c r="C2" s="301"/>
      <c r="D2" s="301"/>
      <c r="E2" s="301"/>
      <c r="F2" s="301"/>
      <c r="G2" s="301"/>
      <c r="H2" s="302"/>
      <c r="I2" s="306" t="s">
        <v>4</v>
      </c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7"/>
      <c r="AH2" s="307"/>
      <c r="AI2" s="307"/>
      <c r="AJ2" s="307"/>
      <c r="AK2" s="308"/>
      <c r="AL2" s="312"/>
      <c r="AM2" s="313"/>
      <c r="AN2" s="314"/>
    </row>
    <row r="3" spans="1:40" ht="79.8" customHeight="1" thickBot="1" x14ac:dyDescent="0.35">
      <c r="A3" s="303"/>
      <c r="B3" s="304"/>
      <c r="C3" s="304"/>
      <c r="D3" s="304"/>
      <c r="E3" s="304"/>
      <c r="F3" s="304"/>
      <c r="G3" s="304"/>
      <c r="H3" s="305"/>
      <c r="I3" s="309"/>
      <c r="J3" s="310"/>
      <c r="K3" s="310"/>
      <c r="L3" s="310"/>
      <c r="M3" s="310"/>
      <c r="N3" s="310"/>
      <c r="O3" s="310"/>
      <c r="P3" s="310"/>
      <c r="Q3" s="310"/>
      <c r="R3" s="310"/>
      <c r="S3" s="310"/>
      <c r="T3" s="310"/>
      <c r="U3" s="310"/>
      <c r="V3" s="310"/>
      <c r="W3" s="310"/>
      <c r="X3" s="310"/>
      <c r="Y3" s="310"/>
      <c r="Z3" s="310"/>
      <c r="AA3" s="310"/>
      <c r="AB3" s="310"/>
      <c r="AC3" s="310"/>
      <c r="AD3" s="310"/>
      <c r="AE3" s="310"/>
      <c r="AF3" s="310"/>
      <c r="AG3" s="310"/>
      <c r="AH3" s="310"/>
      <c r="AI3" s="310"/>
      <c r="AJ3" s="310"/>
      <c r="AK3" s="311"/>
      <c r="AL3" s="315"/>
      <c r="AM3" s="316"/>
      <c r="AN3" s="317"/>
    </row>
    <row r="4" spans="1:40" ht="12" customHeight="1" thickBot="1" x14ac:dyDescent="0.35">
      <c r="A4" s="13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18"/>
      <c r="AN4" s="319"/>
    </row>
    <row r="5" spans="1:40" ht="21" thickBot="1" x14ac:dyDescent="0.35">
      <c r="A5" s="262" t="s">
        <v>5</v>
      </c>
      <c r="B5" s="263"/>
      <c r="C5" s="263"/>
      <c r="D5" s="263"/>
      <c r="E5" s="263"/>
      <c r="F5" s="263" t="s">
        <v>6</v>
      </c>
      <c r="G5" s="263"/>
      <c r="H5" s="264"/>
      <c r="I5" s="264"/>
      <c r="J5" s="263" t="s">
        <v>7</v>
      </c>
      <c r="K5" s="263"/>
      <c r="L5" s="264"/>
      <c r="M5" s="264"/>
      <c r="N5" s="263" t="s">
        <v>8</v>
      </c>
      <c r="O5" s="263"/>
      <c r="P5" s="264"/>
      <c r="Q5" s="320"/>
      <c r="R5" s="3"/>
      <c r="S5" s="3"/>
      <c r="T5" s="3"/>
      <c r="U5" s="262" t="s">
        <v>9</v>
      </c>
      <c r="V5" s="263"/>
      <c r="W5" s="263"/>
      <c r="X5" s="263"/>
      <c r="Y5" s="263"/>
      <c r="Z5" s="321"/>
      <c r="AA5" s="321"/>
      <c r="AB5" s="321"/>
      <c r="AC5" s="321"/>
      <c r="AD5" s="322"/>
      <c r="AE5" s="3"/>
      <c r="AF5" s="3"/>
      <c r="AG5" s="262" t="s">
        <v>10</v>
      </c>
      <c r="AH5" s="263"/>
      <c r="AI5" s="263"/>
      <c r="AJ5" s="323"/>
      <c r="AK5" s="323"/>
      <c r="AL5" s="323"/>
      <c r="AM5" s="323"/>
      <c r="AN5" s="324"/>
    </row>
    <row r="6" spans="1:40" ht="20.399999999999999" x14ac:dyDescent="0.3">
      <c r="A6" s="13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275"/>
      <c r="AN6" s="276"/>
    </row>
    <row r="7" spans="1:40" ht="21" thickBot="1" x14ac:dyDescent="0.35">
      <c r="A7" s="13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88"/>
      <c r="AN7" s="133"/>
    </row>
    <row r="8" spans="1:40" ht="13.8" x14ac:dyDescent="0.3">
      <c r="A8" s="277" t="s">
        <v>11</v>
      </c>
      <c r="B8" s="278"/>
      <c r="C8" s="278"/>
      <c r="D8" s="278"/>
      <c r="E8" s="278"/>
      <c r="F8" s="278"/>
      <c r="G8" s="278"/>
      <c r="H8" s="278"/>
      <c r="I8" s="279" t="s">
        <v>399</v>
      </c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0"/>
      <c r="U8" s="280"/>
      <c r="V8" s="280"/>
      <c r="W8" s="280"/>
      <c r="X8" s="280"/>
      <c r="Y8" s="280"/>
      <c r="Z8" s="280"/>
      <c r="AA8" s="280"/>
      <c r="AB8" s="280"/>
      <c r="AC8" s="280"/>
      <c r="AD8" s="280"/>
      <c r="AE8" s="280"/>
      <c r="AF8" s="280"/>
      <c r="AG8" s="280"/>
      <c r="AH8" s="280"/>
      <c r="AI8" s="280"/>
      <c r="AJ8" s="280"/>
      <c r="AK8" s="280"/>
      <c r="AL8" s="280"/>
      <c r="AM8" s="280"/>
      <c r="AN8" s="281"/>
    </row>
    <row r="9" spans="1:40" ht="20.399999999999999" x14ac:dyDescent="0.3">
      <c r="A9" s="282" t="s">
        <v>12</v>
      </c>
      <c r="B9" s="283"/>
      <c r="C9" s="283"/>
      <c r="D9" s="283"/>
      <c r="E9" s="283"/>
      <c r="F9" s="283"/>
      <c r="G9" s="283"/>
      <c r="H9" s="283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5" t="s">
        <v>13</v>
      </c>
      <c r="AF9" s="286"/>
      <c r="AG9" s="286"/>
      <c r="AH9" s="287"/>
      <c r="AI9" s="27"/>
      <c r="AJ9" s="285" t="s">
        <v>14</v>
      </c>
      <c r="AK9" s="287"/>
      <c r="AL9" s="288"/>
      <c r="AM9" s="289"/>
      <c r="AN9" s="290"/>
    </row>
    <row r="10" spans="1:40" ht="21" thickBot="1" x14ac:dyDescent="0.35">
      <c r="A10" s="291" t="s">
        <v>15</v>
      </c>
      <c r="B10" s="292"/>
      <c r="C10" s="292"/>
      <c r="D10" s="292"/>
      <c r="E10" s="292"/>
      <c r="F10" s="292"/>
      <c r="G10" s="292"/>
      <c r="H10" s="292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3"/>
      <c r="T10" s="293"/>
      <c r="U10" s="293"/>
      <c r="V10" s="293"/>
      <c r="W10" s="293"/>
      <c r="X10" s="293"/>
      <c r="Y10" s="293"/>
      <c r="Z10" s="293"/>
      <c r="AA10" s="293"/>
      <c r="AB10" s="293"/>
      <c r="AC10" s="293"/>
      <c r="AD10" s="293"/>
      <c r="AE10" s="294" t="s">
        <v>13</v>
      </c>
      <c r="AF10" s="295"/>
      <c r="AG10" s="295"/>
      <c r="AH10" s="296"/>
      <c r="AI10" s="63"/>
      <c r="AJ10" s="294" t="s">
        <v>14</v>
      </c>
      <c r="AK10" s="296"/>
      <c r="AL10" s="297"/>
      <c r="AM10" s="298"/>
      <c r="AN10" s="299"/>
    </row>
    <row r="11" spans="1:40" ht="16.2" thickBot="1" x14ac:dyDescent="0.35">
      <c r="A11" s="134"/>
      <c r="AH11" s="2"/>
      <c r="AI11" s="89"/>
      <c r="AJ11" s="89"/>
      <c r="AK11" s="89"/>
      <c r="AL11" s="89"/>
      <c r="AM11" s="11"/>
      <c r="AN11" s="135"/>
    </row>
    <row r="12" spans="1:40" ht="43.2" customHeight="1" thickBot="1" x14ac:dyDescent="0.35">
      <c r="A12" s="262" t="s">
        <v>16</v>
      </c>
      <c r="B12" s="263"/>
      <c r="C12" s="263"/>
      <c r="D12" s="263"/>
      <c r="E12" s="263"/>
      <c r="F12" s="263"/>
      <c r="G12" s="263"/>
      <c r="H12" s="264">
        <v>5</v>
      </c>
      <c r="I12" s="264"/>
      <c r="J12" s="264"/>
      <c r="K12" s="264"/>
      <c r="L12" s="264"/>
      <c r="M12" s="264"/>
      <c r="N12" s="264"/>
      <c r="O12" s="264"/>
      <c r="P12" s="264"/>
      <c r="Q12" s="264"/>
      <c r="R12" s="264"/>
      <c r="S12" s="264"/>
      <c r="T12" s="264"/>
      <c r="U12" s="263" t="s">
        <v>365</v>
      </c>
      <c r="V12" s="263"/>
      <c r="W12" s="263"/>
      <c r="X12" s="263"/>
      <c r="Y12" s="263"/>
      <c r="Z12" s="263"/>
      <c r="AA12" s="263"/>
      <c r="AB12" s="263"/>
      <c r="AC12" s="263"/>
      <c r="AD12" s="263"/>
      <c r="AE12" s="265" t="s">
        <v>171</v>
      </c>
      <c r="AF12" s="265"/>
      <c r="AG12" s="265"/>
      <c r="AH12" s="265"/>
      <c r="AI12" s="265"/>
      <c r="AJ12" s="87" t="s">
        <v>17</v>
      </c>
      <c r="AK12" s="18" t="s">
        <v>0</v>
      </c>
      <c r="AL12" s="5" t="s">
        <v>151</v>
      </c>
      <c r="AM12" s="266"/>
      <c r="AN12" s="267"/>
    </row>
    <row r="13" spans="1:40" ht="13.8" x14ac:dyDescent="0.3">
      <c r="A13" s="66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8"/>
      <c r="S13" s="69"/>
      <c r="T13" s="69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68"/>
      <c r="AF13" s="68"/>
      <c r="AG13" s="68"/>
      <c r="AH13" s="71"/>
      <c r="AI13" s="268" t="s">
        <v>19</v>
      </c>
      <c r="AJ13" s="270" t="s">
        <v>20</v>
      </c>
      <c r="AK13" s="271"/>
      <c r="AL13" s="271"/>
      <c r="AM13" s="412" t="s">
        <v>146</v>
      </c>
      <c r="AN13" s="273" t="s">
        <v>22</v>
      </c>
    </row>
    <row r="14" spans="1:40" ht="14.4" x14ac:dyDescent="0.3">
      <c r="A14" s="72"/>
      <c r="B14"/>
      <c r="C14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  <c r="T14" s="37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73"/>
      <c r="AI14" s="269"/>
      <c r="AJ14" s="86" t="s">
        <v>23</v>
      </c>
      <c r="AK14" s="86" t="s">
        <v>24</v>
      </c>
      <c r="AL14" s="86" t="s">
        <v>25</v>
      </c>
      <c r="AM14" s="413"/>
      <c r="AN14" s="274"/>
    </row>
    <row r="15" spans="1:40" ht="15.6" x14ac:dyDescent="0.3">
      <c r="A15" s="72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  <c r="S15" s="37"/>
      <c r="T15" s="37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73"/>
      <c r="AI15" s="50"/>
      <c r="AJ15" s="64"/>
      <c r="AK15" s="64"/>
      <c r="AL15" s="64"/>
      <c r="AM15" s="65"/>
      <c r="AN15" s="84"/>
    </row>
    <row r="16" spans="1:40" ht="15" x14ac:dyDescent="0.3">
      <c r="A16" s="72"/>
      <c r="B16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  <c r="S16" s="37"/>
      <c r="T16" s="37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73"/>
      <c r="AI16" s="51" t="s">
        <v>366</v>
      </c>
      <c r="AJ16" s="64"/>
      <c r="AK16" s="64"/>
      <c r="AL16" s="64"/>
      <c r="AM16" s="65"/>
      <c r="AN16" s="84"/>
    </row>
    <row r="17" spans="1:40" ht="15.6" x14ac:dyDescent="0.3">
      <c r="A17" s="72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6"/>
      <c r="S17" s="37"/>
      <c r="T17" s="37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73"/>
      <c r="AI17" s="50"/>
      <c r="AJ17" s="64"/>
      <c r="AK17" s="64"/>
      <c r="AL17" s="64"/>
      <c r="AM17" s="65"/>
      <c r="AN17" s="187"/>
    </row>
    <row r="18" spans="1:40" ht="15.6" x14ac:dyDescent="0.3">
      <c r="A18" s="72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  <c r="S18" s="37"/>
      <c r="T18" s="37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73"/>
      <c r="AI18" s="50" t="s">
        <v>367</v>
      </c>
      <c r="AJ18" s="64">
        <v>5.4</v>
      </c>
      <c r="AK18" s="64"/>
      <c r="AL18" s="64">
        <v>8.8800000000000008</v>
      </c>
      <c r="AM18" s="65">
        <v>1</v>
      </c>
      <c r="AN18" s="84">
        <f>AJ18*AL18</f>
        <v>47.952000000000005</v>
      </c>
    </row>
    <row r="19" spans="1:40" ht="15.6" x14ac:dyDescent="0.3">
      <c r="A19" s="74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9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39"/>
      <c r="AF19" s="39"/>
      <c r="AG19" s="41"/>
      <c r="AH19" s="75"/>
      <c r="AI19" s="48"/>
      <c r="AJ19" s="32"/>
      <c r="AK19" s="32"/>
      <c r="AL19" s="32"/>
      <c r="AM19" s="33"/>
      <c r="AN19" s="84"/>
    </row>
    <row r="20" spans="1:40" ht="15" x14ac:dyDescent="0.3">
      <c r="A20" s="74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36"/>
      <c r="AF20" s="42"/>
      <c r="AG20" s="36"/>
      <c r="AH20" s="75"/>
      <c r="AI20" s="51"/>
      <c r="AJ20" s="28">
        <v>2.1539999999999999</v>
      </c>
      <c r="AK20" s="29"/>
      <c r="AL20" s="30">
        <v>6.08</v>
      </c>
      <c r="AM20" s="65">
        <v>1</v>
      </c>
      <c r="AN20" s="84">
        <f>AJ20*AL20</f>
        <v>13.09632</v>
      </c>
    </row>
    <row r="21" spans="1:40" ht="15.6" x14ac:dyDescent="0.3">
      <c r="A21" s="74"/>
      <c r="B21" s="36"/>
      <c r="C21" s="36"/>
      <c r="D21" s="36"/>
      <c r="E21" s="36"/>
      <c r="F21" s="36"/>
      <c r="G21" s="36"/>
      <c r="H21" s="38"/>
      <c r="I21" s="36"/>
      <c r="J21" s="36"/>
      <c r="K21" s="36"/>
      <c r="L21" s="36"/>
      <c r="M21" s="36"/>
      <c r="N21" s="38"/>
      <c r="O21" s="38"/>
      <c r="P21" s="38"/>
      <c r="Q21" s="38"/>
      <c r="R21" s="38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38"/>
      <c r="AF21" s="43"/>
      <c r="AG21" s="38"/>
      <c r="AH21" s="75"/>
      <c r="AI21" s="50"/>
      <c r="AJ21" s="34"/>
      <c r="AK21" s="34"/>
      <c r="AL21" s="34"/>
      <c r="AM21" s="34"/>
      <c r="AN21" s="84"/>
    </row>
    <row r="22" spans="1:40" ht="15" x14ac:dyDescent="0.3">
      <c r="A22" s="74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36"/>
      <c r="AF22" s="42"/>
      <c r="AG22" s="36"/>
      <c r="AH22" s="75"/>
      <c r="AI22" s="51" t="s">
        <v>368</v>
      </c>
      <c r="AJ22" s="34"/>
      <c r="AK22" s="34"/>
      <c r="AL22" s="34"/>
      <c r="AM22" s="65"/>
      <c r="AN22" s="84">
        <v>3.66</v>
      </c>
    </row>
    <row r="23" spans="1:40" ht="17.399999999999999" x14ac:dyDescent="0.3">
      <c r="A23" s="74"/>
      <c r="B23" s="44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36"/>
      <c r="AF23" s="42"/>
      <c r="AG23" s="36"/>
      <c r="AH23" s="75"/>
      <c r="AI23" s="50"/>
      <c r="AJ23" s="28"/>
      <c r="AK23" s="29"/>
      <c r="AL23" s="30"/>
      <c r="AM23" s="65"/>
      <c r="AN23" s="84"/>
    </row>
    <row r="24" spans="1:40" ht="15" x14ac:dyDescent="0.3">
      <c r="A24" s="74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36"/>
      <c r="AF24" s="42"/>
      <c r="AG24" s="36"/>
      <c r="AH24" s="75"/>
      <c r="AI24" s="51"/>
      <c r="AJ24" s="34"/>
      <c r="AK24" s="34"/>
      <c r="AL24" s="34"/>
      <c r="AM24" s="34"/>
      <c r="AN24" s="84"/>
    </row>
    <row r="25" spans="1:40" ht="15" x14ac:dyDescent="0.3">
      <c r="A25" s="74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36"/>
      <c r="AF25" s="42"/>
      <c r="AG25" s="36"/>
      <c r="AH25" s="75"/>
      <c r="AI25" s="51"/>
      <c r="AJ25" s="34"/>
      <c r="AK25" s="34"/>
      <c r="AL25" s="34"/>
      <c r="AM25" s="34"/>
      <c r="AN25" s="84"/>
    </row>
    <row r="26" spans="1:40" ht="15" x14ac:dyDescent="0.3">
      <c r="A26" s="74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36"/>
      <c r="AF26" s="42"/>
      <c r="AG26" s="36"/>
      <c r="AH26" s="75"/>
      <c r="AI26" s="51"/>
      <c r="AJ26" s="34"/>
      <c r="AK26" s="34"/>
      <c r="AL26" s="34"/>
      <c r="AM26" s="34"/>
      <c r="AN26" s="84"/>
    </row>
    <row r="27" spans="1:40" ht="17.399999999999999" x14ac:dyDescent="0.3">
      <c r="A27" s="74"/>
      <c r="B27" s="44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36"/>
      <c r="AF27" s="42"/>
      <c r="AG27" s="36"/>
      <c r="AH27" s="75"/>
      <c r="AI27" s="51"/>
      <c r="AJ27" s="34"/>
      <c r="AK27" s="34"/>
      <c r="AL27" s="34"/>
      <c r="AM27" s="34"/>
      <c r="AN27" s="84"/>
    </row>
    <row r="28" spans="1:40" ht="15.6" x14ac:dyDescent="0.3">
      <c r="A28" s="7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36"/>
      <c r="AF28" s="42"/>
      <c r="AG28" s="36"/>
      <c r="AH28" s="77"/>
      <c r="AI28" s="50"/>
      <c r="AJ28" s="29"/>
      <c r="AK28" s="29"/>
      <c r="AL28" s="30"/>
      <c r="AM28" s="31"/>
      <c r="AN28" s="84"/>
    </row>
    <row r="29" spans="1:40" ht="15" x14ac:dyDescent="0.3">
      <c r="A29" s="7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75"/>
      <c r="AI29" s="51"/>
      <c r="AJ29" s="34"/>
      <c r="AK29" s="34"/>
      <c r="AL29" s="34"/>
      <c r="AM29" s="34"/>
      <c r="AN29" s="84"/>
    </row>
    <row r="30" spans="1:40" ht="15" x14ac:dyDescent="0.3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/>
      <c r="Q30" s="185"/>
      <c r="R30" s="185"/>
      <c r="S30" s="185"/>
      <c r="T30" s="185"/>
      <c r="U30" s="185"/>
      <c r="V30" s="185"/>
      <c r="W30" s="185"/>
      <c r="X30" s="185"/>
      <c r="Y30" s="185"/>
      <c r="Z30"/>
      <c r="AA30" s="185"/>
      <c r="AB30" s="185"/>
      <c r="AC30" s="185"/>
      <c r="AD30" s="185"/>
      <c r="AE30" s="185"/>
      <c r="AF30" s="185"/>
      <c r="AG30" s="185"/>
      <c r="AH30" s="186"/>
      <c r="AI30" s="51"/>
      <c r="AJ30" s="34"/>
      <c r="AK30" s="34"/>
      <c r="AL30" s="34"/>
      <c r="AM30" s="34"/>
      <c r="AN30" s="84"/>
    </row>
    <row r="31" spans="1:40" ht="15" x14ac:dyDescent="0.3">
      <c r="A31" s="184"/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5"/>
      <c r="T31" s="185"/>
      <c r="U31" s="185"/>
      <c r="V31" s="185"/>
      <c r="W31" s="185"/>
      <c r="X31" s="185"/>
      <c r="Y31" s="185"/>
      <c r="Z31" s="185"/>
      <c r="AA31" s="185"/>
      <c r="AB31" s="185"/>
      <c r="AC31" s="185"/>
      <c r="AD31" s="185"/>
      <c r="AE31" s="185"/>
      <c r="AF31" s="185"/>
      <c r="AG31" s="185"/>
      <c r="AH31" s="186"/>
      <c r="AI31" s="51"/>
      <c r="AJ31" s="34"/>
      <c r="AK31" s="34"/>
      <c r="AL31" s="34"/>
      <c r="AM31" s="34"/>
      <c r="AN31" s="84"/>
    </row>
    <row r="32" spans="1:40" ht="15" x14ac:dyDescent="0.3">
      <c r="A32" s="184"/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5"/>
      <c r="T32" s="185"/>
      <c r="U32" s="185"/>
      <c r="V32" s="185"/>
      <c r="W32" s="185"/>
      <c r="X32" s="185"/>
      <c r="Y32" s="185"/>
      <c r="Z32" s="185"/>
      <c r="AA32" s="185"/>
      <c r="AB32" s="185"/>
      <c r="AC32" s="185"/>
      <c r="AD32" s="185"/>
      <c r="AE32" s="185"/>
      <c r="AF32" s="185"/>
      <c r="AG32" s="185"/>
      <c r="AH32" s="186"/>
      <c r="AI32" s="51"/>
      <c r="AJ32" s="34"/>
      <c r="AK32" s="34"/>
      <c r="AL32" s="34"/>
      <c r="AM32" s="34"/>
      <c r="AN32" s="84"/>
    </row>
    <row r="33" spans="1:40" ht="15" x14ac:dyDescent="0.3">
      <c r="A33" s="184"/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5"/>
      <c r="X33" s="185"/>
      <c r="Y33" s="185"/>
      <c r="Z33" s="185"/>
      <c r="AA33" s="185"/>
      <c r="AB33" s="185"/>
      <c r="AC33" s="185"/>
      <c r="AD33" s="185"/>
      <c r="AE33" s="185"/>
      <c r="AF33" s="185"/>
      <c r="AG33" s="185"/>
      <c r="AH33" s="186"/>
      <c r="AI33" s="51"/>
      <c r="AJ33" s="34"/>
      <c r="AK33" s="34"/>
      <c r="AL33" s="34"/>
      <c r="AM33" s="34"/>
      <c r="AN33" s="84"/>
    </row>
    <row r="34" spans="1:40" ht="15" x14ac:dyDescent="0.3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5"/>
      <c r="AE34" s="185"/>
      <c r="AF34" s="185"/>
      <c r="AG34" s="185"/>
      <c r="AH34" s="186"/>
      <c r="AI34" s="51"/>
      <c r="AJ34" s="34"/>
      <c r="AK34" s="34"/>
      <c r="AL34" s="34"/>
      <c r="AM34" s="34"/>
      <c r="AN34" s="84"/>
    </row>
    <row r="35" spans="1:40" ht="16.2" thickBot="1" x14ac:dyDescent="0.35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80"/>
      <c r="AI35" s="249"/>
      <c r="AJ35" s="250"/>
      <c r="AK35" s="250"/>
      <c r="AL35" s="250"/>
      <c r="AM35" s="250"/>
      <c r="AN35" s="52">
        <f>SUM(AN15:AN20)-AN22</f>
        <v>57.388320000000007</v>
      </c>
    </row>
    <row r="36" spans="1:40" ht="15.6" thickBot="1" x14ac:dyDescent="0.35">
      <c r="A36" s="251"/>
      <c r="B36" s="252"/>
      <c r="C36" s="252"/>
      <c r="D36" s="252"/>
      <c r="E36" s="252"/>
      <c r="F36" s="252"/>
      <c r="G36" s="252"/>
      <c r="H36" s="252"/>
      <c r="I36" s="252"/>
      <c r="J36" s="252"/>
      <c r="K36" s="252"/>
      <c r="L36" s="252"/>
      <c r="M36" s="252"/>
      <c r="N36" s="252"/>
      <c r="O36" s="252"/>
      <c r="P36" s="252"/>
      <c r="Q36" s="252"/>
      <c r="R36" s="252"/>
      <c r="S36" s="252"/>
      <c r="T36" s="252"/>
      <c r="U36" s="252"/>
      <c r="V36" s="252"/>
      <c r="W36" s="252"/>
      <c r="X36" s="252"/>
      <c r="Y36" s="252"/>
      <c r="Z36" s="252"/>
      <c r="AA36" s="252"/>
      <c r="AB36" s="252"/>
      <c r="AC36" s="252"/>
      <c r="AD36" s="252"/>
      <c r="AE36" s="252"/>
      <c r="AF36" s="252"/>
      <c r="AG36" s="252"/>
      <c r="AH36" s="253"/>
      <c r="AI36" s="254" t="s">
        <v>27</v>
      </c>
      <c r="AJ36" s="255"/>
      <c r="AK36" s="255"/>
      <c r="AL36" s="255"/>
      <c r="AM36" s="255"/>
      <c r="AN36" s="52"/>
    </row>
    <row r="37" spans="1:40" ht="18" thickBot="1" x14ac:dyDescent="0.35">
      <c r="A37" s="54"/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58"/>
      <c r="S37" s="57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6"/>
      <c r="AI37" s="258" t="s">
        <v>28</v>
      </c>
      <c r="AJ37" s="259"/>
      <c r="AK37" s="259"/>
      <c r="AL37" s="259"/>
      <c r="AM37" s="259"/>
      <c r="AN37" s="53">
        <f>AN35</f>
        <v>57.388320000000007</v>
      </c>
    </row>
    <row r="38" spans="1:40" ht="13.8" thickBot="1" x14ac:dyDescent="0.35">
      <c r="A38" s="13"/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59"/>
      <c r="T38" s="7" t="s">
        <v>30</v>
      </c>
      <c r="U38" s="8"/>
      <c r="AH38" s="24"/>
      <c r="AI38" s="21" t="s">
        <v>136</v>
      </c>
      <c r="AJ38" s="47"/>
      <c r="AK38" s="22"/>
      <c r="AL38" s="22"/>
      <c r="AM38" s="22"/>
      <c r="AN38" s="10"/>
    </row>
    <row r="39" spans="1:40" ht="13.8" thickBot="1" x14ac:dyDescent="0.35">
      <c r="A39" s="23"/>
      <c r="B39" s="2" t="s">
        <v>31</v>
      </c>
      <c r="E39" s="260" t="s">
        <v>163</v>
      </c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T39" s="2" t="s">
        <v>31</v>
      </c>
      <c r="W39" s="261"/>
      <c r="X39" s="261"/>
      <c r="Y39" s="261"/>
      <c r="Z39" s="261"/>
      <c r="AA39" s="261"/>
      <c r="AB39" s="261"/>
      <c r="AC39" s="261"/>
      <c r="AD39" s="261"/>
      <c r="AE39" s="261"/>
      <c r="AF39" s="261"/>
      <c r="AG39" s="261"/>
      <c r="AH39" s="24"/>
      <c r="AI39" s="2" t="s">
        <v>31</v>
      </c>
      <c r="AJ39" s="245"/>
      <c r="AK39" s="245"/>
      <c r="AL39" s="245"/>
      <c r="AM39" s="245"/>
      <c r="AN39" s="10"/>
    </row>
    <row r="40" spans="1:40" ht="13.8" thickBot="1" x14ac:dyDescent="0.35">
      <c r="A40" s="23"/>
      <c r="B40" s="11" t="s">
        <v>32</v>
      </c>
      <c r="F40" s="244" t="s">
        <v>164</v>
      </c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T40" s="11" t="s">
        <v>32</v>
      </c>
      <c r="X40" s="245"/>
      <c r="Y40" s="245"/>
      <c r="Z40" s="245"/>
      <c r="AA40" s="245"/>
      <c r="AB40" s="245"/>
      <c r="AC40" s="245"/>
      <c r="AD40" s="245"/>
      <c r="AE40" s="245"/>
      <c r="AF40" s="245"/>
      <c r="AG40" s="245"/>
      <c r="AH40" s="24"/>
      <c r="AI40" s="11" t="s">
        <v>32</v>
      </c>
      <c r="AJ40" s="245"/>
      <c r="AK40" s="245"/>
      <c r="AL40" s="245"/>
      <c r="AM40" s="245"/>
      <c r="AN40" s="10"/>
    </row>
    <row r="41" spans="1:40" ht="13.8" thickBot="1" x14ac:dyDescent="0.35">
      <c r="A41" s="25" t="s">
        <v>33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26"/>
      <c r="AI41" s="15"/>
      <c r="AJ41" s="14"/>
      <c r="AK41" s="15"/>
      <c r="AL41" s="15"/>
      <c r="AM41" s="15"/>
      <c r="AN41" s="16"/>
    </row>
  </sheetData>
  <mergeCells count="48">
    <mergeCell ref="F40:Q40"/>
    <mergeCell ref="X40:AG40"/>
    <mergeCell ref="AJ40:AM40"/>
    <mergeCell ref="A36:AH36"/>
    <mergeCell ref="AI36:AM36"/>
    <mergeCell ref="B37:Q38"/>
    <mergeCell ref="AI37:AM37"/>
    <mergeCell ref="E39:Q39"/>
    <mergeCell ref="W39:AG39"/>
    <mergeCell ref="AJ39:AM39"/>
    <mergeCell ref="A12:G12"/>
    <mergeCell ref="H12:T12"/>
    <mergeCell ref="U12:AD12"/>
    <mergeCell ref="AE12:AI12"/>
    <mergeCell ref="AM12:AN12"/>
    <mergeCell ref="AI13:AI14"/>
    <mergeCell ref="AJ13:AL13"/>
    <mergeCell ref="AM13:AM14"/>
    <mergeCell ref="AN13:AN14"/>
    <mergeCell ref="AI35:AM35"/>
    <mergeCell ref="AM6:AN6"/>
    <mergeCell ref="A8:H8"/>
    <mergeCell ref="I8:AN8"/>
    <mergeCell ref="A9:H9"/>
    <mergeCell ref="I9:AD9"/>
    <mergeCell ref="AE9:AH9"/>
    <mergeCell ref="AJ9:AK9"/>
    <mergeCell ref="AL9:AN9"/>
    <mergeCell ref="A10:H10"/>
    <mergeCell ref="I10:AD10"/>
    <mergeCell ref="AE10:AH10"/>
    <mergeCell ref="AJ10:AK10"/>
    <mergeCell ref="AL10:AN10"/>
    <mergeCell ref="A2:H3"/>
    <mergeCell ref="I2:AK3"/>
    <mergeCell ref="AL2:AN3"/>
    <mergeCell ref="AM4:AN4"/>
    <mergeCell ref="A5:E5"/>
    <mergeCell ref="F5:G5"/>
    <mergeCell ref="H5:I5"/>
    <mergeCell ref="J5:K5"/>
    <mergeCell ref="L5:M5"/>
    <mergeCell ref="N5:O5"/>
    <mergeCell ref="P5:Q5"/>
    <mergeCell ref="U5:Y5"/>
    <mergeCell ref="Z5:AD5"/>
    <mergeCell ref="AG5:AI5"/>
    <mergeCell ref="AJ5:AN5"/>
  </mergeCells>
  <printOptions horizontalCentered="1" verticalCentered="1"/>
  <pageMargins left="0" right="0" top="0.39370078740157483" bottom="0.19685039370078741" header="0.31496062992125984" footer="0.31496062992125984"/>
  <pageSetup scale="4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32DC8-56A8-4EEB-811E-EA232F3544B6}">
  <sheetPr>
    <tabColor theme="5" tint="0.59999389629810485"/>
  </sheetPr>
  <dimension ref="A1:AO186"/>
  <sheetViews>
    <sheetView view="pageBreakPreview" zoomScale="70" zoomScaleNormal="80" zoomScaleSheetLayoutView="70" workbookViewId="0">
      <selection activeCell="I7" sqref="I7:AN7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33" width="3.6640625" style="2" customWidth="1"/>
    <col min="34" max="34" width="3.6640625" style="17" customWidth="1"/>
    <col min="35" max="35" width="34.109375" style="2" customWidth="1"/>
    <col min="36" max="36" width="11.33203125" style="2" customWidth="1"/>
    <col min="37" max="37" width="10.88671875" style="2" customWidth="1"/>
    <col min="38" max="38" width="13.5546875" style="2" customWidth="1"/>
    <col min="39" max="39" width="11.5546875" style="2" customWidth="1"/>
    <col min="40" max="40" width="20.109375" style="6" customWidth="1"/>
    <col min="41" max="16384" width="11.44140625" style="2"/>
  </cols>
  <sheetData>
    <row r="1" spans="1:40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8"/>
      <c r="AL1" s="312"/>
      <c r="AM1" s="313"/>
      <c r="AN1" s="314"/>
    </row>
    <row r="2" spans="1:40" ht="88.8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09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1"/>
      <c r="AL2" s="315"/>
      <c r="AM2" s="316"/>
      <c r="AN2" s="317"/>
    </row>
    <row r="3" spans="1:40" ht="21.6" thickBot="1" x14ac:dyDescent="0.35">
      <c r="A3" s="13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18"/>
      <c r="AN3" s="319"/>
    </row>
    <row r="4" spans="1:40" ht="21" thickBot="1" x14ac:dyDescent="0.35">
      <c r="A4" s="262" t="s">
        <v>5</v>
      </c>
      <c r="B4" s="263"/>
      <c r="C4" s="263"/>
      <c r="D4" s="263"/>
      <c r="E4" s="263"/>
      <c r="F4" s="263" t="s">
        <v>6</v>
      </c>
      <c r="G4" s="263"/>
      <c r="H4" s="264"/>
      <c r="I4" s="264"/>
      <c r="J4" s="263" t="s">
        <v>7</v>
      </c>
      <c r="K4" s="263"/>
      <c r="L4" s="264"/>
      <c r="M4" s="264"/>
      <c r="N4" s="263" t="s">
        <v>8</v>
      </c>
      <c r="O4" s="263"/>
      <c r="P4" s="264"/>
      <c r="Q4" s="320"/>
      <c r="R4" s="3"/>
      <c r="S4" s="3"/>
      <c r="T4" s="3"/>
      <c r="U4" s="262" t="s">
        <v>9</v>
      </c>
      <c r="V4" s="263"/>
      <c r="W4" s="263"/>
      <c r="X4" s="263"/>
      <c r="Y4" s="263"/>
      <c r="Z4" s="321"/>
      <c r="AA4" s="321"/>
      <c r="AB4" s="321"/>
      <c r="AC4" s="321"/>
      <c r="AD4" s="322"/>
      <c r="AE4" s="3"/>
      <c r="AF4" s="3"/>
      <c r="AG4" s="262" t="s">
        <v>10</v>
      </c>
      <c r="AH4" s="263"/>
      <c r="AI4" s="263"/>
      <c r="AJ4" s="323"/>
      <c r="AK4" s="323"/>
      <c r="AL4" s="323"/>
      <c r="AM4" s="323"/>
      <c r="AN4" s="324"/>
    </row>
    <row r="5" spans="1:40" ht="20.399999999999999" x14ac:dyDescent="0.3">
      <c r="A5" s="13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275"/>
      <c r="AN5" s="276"/>
    </row>
    <row r="6" spans="1:40" ht="21" thickBot="1" x14ac:dyDescent="0.35">
      <c r="A6" s="13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133"/>
    </row>
    <row r="7" spans="1:40" ht="35.4" customHeight="1" x14ac:dyDescent="0.3">
      <c r="A7" s="277" t="s">
        <v>11</v>
      </c>
      <c r="B7" s="278"/>
      <c r="C7" s="278"/>
      <c r="D7" s="278"/>
      <c r="E7" s="278"/>
      <c r="F7" s="278"/>
      <c r="G7" s="278"/>
      <c r="H7" s="278"/>
      <c r="I7" s="279" t="s">
        <v>399</v>
      </c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1"/>
    </row>
    <row r="8" spans="1:40" ht="20.399999999999999" x14ac:dyDescent="0.3">
      <c r="A8" s="282" t="s">
        <v>12</v>
      </c>
      <c r="B8" s="283"/>
      <c r="C8" s="283"/>
      <c r="D8" s="283"/>
      <c r="E8" s="283"/>
      <c r="F8" s="283"/>
      <c r="G8" s="283"/>
      <c r="H8" s="283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5" t="s">
        <v>13</v>
      </c>
      <c r="AF8" s="286"/>
      <c r="AG8" s="286"/>
      <c r="AH8" s="287"/>
      <c r="AI8" s="27"/>
      <c r="AJ8" s="285" t="s">
        <v>14</v>
      </c>
      <c r="AK8" s="287"/>
      <c r="AL8" s="288"/>
      <c r="AM8" s="289"/>
      <c r="AN8" s="290"/>
    </row>
    <row r="9" spans="1:40" ht="21" thickBot="1" x14ac:dyDescent="0.35">
      <c r="A9" s="291" t="s">
        <v>15</v>
      </c>
      <c r="B9" s="292"/>
      <c r="C9" s="292"/>
      <c r="D9" s="292"/>
      <c r="E9" s="292"/>
      <c r="F9" s="292"/>
      <c r="G9" s="292"/>
      <c r="H9" s="292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4" t="s">
        <v>13</v>
      </c>
      <c r="AF9" s="295"/>
      <c r="AG9" s="295"/>
      <c r="AH9" s="296"/>
      <c r="AI9" s="63"/>
      <c r="AJ9" s="294" t="s">
        <v>14</v>
      </c>
      <c r="AK9" s="296"/>
      <c r="AL9" s="297"/>
      <c r="AM9" s="298"/>
      <c r="AN9" s="299"/>
    </row>
    <row r="10" spans="1:40" ht="16.2" thickBot="1" x14ac:dyDescent="0.35">
      <c r="A10" s="134"/>
      <c r="AH10" s="2"/>
      <c r="AI10" s="89"/>
      <c r="AJ10" s="89"/>
      <c r="AK10" s="89"/>
      <c r="AL10" s="89"/>
      <c r="AM10" s="11"/>
      <c r="AN10" s="135"/>
    </row>
    <row r="11" spans="1:40" ht="16.2" thickBot="1" x14ac:dyDescent="0.35">
      <c r="A11" s="262" t="s">
        <v>16</v>
      </c>
      <c r="B11" s="263"/>
      <c r="C11" s="263"/>
      <c r="D11" s="263"/>
      <c r="E11" s="263"/>
      <c r="F11" s="263"/>
      <c r="G11" s="263"/>
      <c r="H11" s="264">
        <v>6</v>
      </c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3" t="s">
        <v>376</v>
      </c>
      <c r="V11" s="263"/>
      <c r="W11" s="263"/>
      <c r="X11" s="263"/>
      <c r="Y11" s="263"/>
      <c r="Z11" s="263"/>
      <c r="AA11" s="263"/>
      <c r="AB11" s="263"/>
      <c r="AC11" s="263"/>
      <c r="AD11" s="263"/>
      <c r="AE11" s="265" t="s">
        <v>377</v>
      </c>
      <c r="AF11" s="265"/>
      <c r="AG11" s="265"/>
      <c r="AH11" s="265"/>
      <c r="AI11" s="265"/>
      <c r="AJ11" s="87" t="s">
        <v>17</v>
      </c>
      <c r="AK11" s="18" t="s">
        <v>0</v>
      </c>
      <c r="AL11" s="5" t="s">
        <v>18</v>
      </c>
      <c r="AM11" s="266"/>
      <c r="AN11" s="267"/>
    </row>
    <row r="12" spans="1:40" ht="13.8" x14ac:dyDescent="0.3">
      <c r="A12" s="66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8"/>
      <c r="S12" s="69"/>
      <c r="T12" s="69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68"/>
      <c r="AF12" s="68"/>
      <c r="AG12" s="68"/>
      <c r="AH12" s="71"/>
      <c r="AI12" s="268" t="s">
        <v>19</v>
      </c>
      <c r="AJ12" s="270" t="s">
        <v>20</v>
      </c>
      <c r="AK12" s="271"/>
      <c r="AL12" s="271"/>
      <c r="AM12" s="270" t="s">
        <v>21</v>
      </c>
      <c r="AN12" s="273" t="s">
        <v>22</v>
      </c>
    </row>
    <row r="13" spans="1:40" ht="14.4" x14ac:dyDescent="0.3">
      <c r="A13" s="72"/>
      <c r="B13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  <c r="T13" s="37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73"/>
      <c r="AI13" s="269"/>
      <c r="AJ13" s="86" t="s">
        <v>23</v>
      </c>
      <c r="AK13" s="86" t="s">
        <v>24</v>
      </c>
      <c r="AL13" s="86" t="s">
        <v>25</v>
      </c>
      <c r="AM13" s="272"/>
      <c r="AN13" s="274"/>
    </row>
    <row r="14" spans="1:40" ht="15" x14ac:dyDescent="0.3">
      <c r="A14" s="184"/>
      <c r="B14" s="185"/>
      <c r="C14" s="185"/>
      <c r="D14" s="185"/>
      <c r="E14" s="185"/>
      <c r="F14" s="185"/>
      <c r="G14" s="185"/>
      <c r="H14" s="185"/>
      <c r="I14" s="185"/>
      <c r="J14" s="185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5"/>
      <c r="AC14" s="185"/>
      <c r="AD14" s="185"/>
      <c r="AE14" s="185"/>
      <c r="AF14" s="185"/>
      <c r="AG14" s="185"/>
      <c r="AH14" s="186"/>
      <c r="AI14" s="194"/>
      <c r="AJ14" s="192"/>
      <c r="AK14" s="192"/>
      <c r="AL14" s="192"/>
      <c r="AM14" s="192"/>
      <c r="AN14" s="195"/>
    </row>
    <row r="15" spans="1:40" ht="15" x14ac:dyDescent="0.3">
      <c r="A15" s="184"/>
      <c r="B15" s="185"/>
      <c r="C15" s="185"/>
      <c r="D15" s="185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Q15" s="185"/>
      <c r="R15" s="185"/>
      <c r="S15" s="185"/>
      <c r="T15" s="185"/>
      <c r="U15" s="185"/>
      <c r="V15" s="185"/>
      <c r="W15" s="185"/>
      <c r="X15" s="185"/>
      <c r="Y15" s="185"/>
      <c r="Z15" s="185"/>
      <c r="AA15" s="185"/>
      <c r="AB15" s="185"/>
      <c r="AC15" s="185"/>
      <c r="AD15" s="185"/>
      <c r="AE15" s="185"/>
      <c r="AF15" s="185"/>
      <c r="AG15" s="185"/>
      <c r="AH15" s="186"/>
      <c r="AI15" s="194"/>
      <c r="AJ15" s="192"/>
      <c r="AK15" s="192"/>
      <c r="AL15" s="192"/>
      <c r="AM15" s="192"/>
      <c r="AN15" s="195"/>
    </row>
    <row r="16" spans="1:40" ht="15" x14ac:dyDescent="0.3">
      <c r="A16" s="184"/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  <c r="W16" s="185"/>
      <c r="X16" s="185"/>
      <c r="Y16" s="185"/>
      <c r="Z16" s="185"/>
      <c r="AA16" s="185"/>
      <c r="AB16" s="185"/>
      <c r="AC16" s="185"/>
      <c r="AD16" s="185"/>
      <c r="AE16" s="185"/>
      <c r="AF16" s="185"/>
      <c r="AG16" s="185"/>
      <c r="AH16" s="186"/>
      <c r="AI16" s="194"/>
      <c r="AJ16" s="192"/>
      <c r="AK16" s="192"/>
      <c r="AL16" s="192"/>
      <c r="AM16" s="192"/>
      <c r="AN16" s="195"/>
    </row>
    <row r="17" spans="1:40" ht="15" x14ac:dyDescent="0.3">
      <c r="A17" s="184"/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  <c r="W17" s="185"/>
      <c r="X17" s="185"/>
      <c r="Y17" s="185"/>
      <c r="Z17" s="185"/>
      <c r="AA17" s="185"/>
      <c r="AB17" s="185"/>
      <c r="AC17" s="185"/>
      <c r="AD17" s="185"/>
      <c r="AE17" s="185"/>
      <c r="AF17" s="185"/>
      <c r="AG17" s="185"/>
      <c r="AH17" s="186"/>
      <c r="AI17" s="194" t="s">
        <v>374</v>
      </c>
      <c r="AJ17" s="192"/>
      <c r="AK17" s="192"/>
      <c r="AL17" s="192"/>
      <c r="AM17" s="192"/>
      <c r="AN17" s="195"/>
    </row>
    <row r="18" spans="1:40" ht="15" x14ac:dyDescent="0.3">
      <c r="A18" s="184"/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  <c r="W18" s="185"/>
      <c r="X18" s="185"/>
      <c r="Y18" s="185"/>
      <c r="Z18" s="185"/>
      <c r="AA18" s="185"/>
      <c r="AB18" s="185"/>
      <c r="AC18" s="185"/>
      <c r="AD18" s="185"/>
      <c r="AE18" s="185"/>
      <c r="AF18" s="185"/>
      <c r="AG18" s="185"/>
      <c r="AH18" s="186"/>
      <c r="AI18" s="194" t="s">
        <v>370</v>
      </c>
      <c r="AJ18" s="192">
        <v>40.299999999999997</v>
      </c>
      <c r="AK18" s="192"/>
      <c r="AL18" s="192">
        <v>5.95</v>
      </c>
      <c r="AM18" s="192"/>
      <c r="AN18" s="195">
        <f>(AL18*AJ18)</f>
        <v>239.785</v>
      </c>
    </row>
    <row r="19" spans="1:40" ht="15" x14ac:dyDescent="0.3">
      <c r="A19" s="184"/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185"/>
      <c r="R19" s="185"/>
      <c r="S19" s="185"/>
      <c r="T19" s="185"/>
      <c r="U19" s="185"/>
      <c r="V19" s="185"/>
      <c r="W19" s="185"/>
      <c r="X19" s="185"/>
      <c r="Y19" s="185"/>
      <c r="Z19" s="185"/>
      <c r="AA19" s="185"/>
      <c r="AB19" s="185"/>
      <c r="AC19" s="185"/>
      <c r="AD19" s="185"/>
      <c r="AE19" s="185"/>
      <c r="AF19" s="185"/>
      <c r="AG19" s="185"/>
      <c r="AH19" s="186"/>
      <c r="AI19" s="194" t="s">
        <v>371</v>
      </c>
      <c r="AJ19" s="192">
        <v>15.25</v>
      </c>
      <c r="AK19" s="192"/>
      <c r="AL19" s="192">
        <v>5.95</v>
      </c>
      <c r="AM19" s="192"/>
      <c r="AN19" s="195">
        <f>(AL19*AJ19)</f>
        <v>90.737499999999997</v>
      </c>
    </row>
    <row r="20" spans="1:40" ht="15" x14ac:dyDescent="0.3">
      <c r="A20" s="184"/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5"/>
      <c r="S20" s="185"/>
      <c r="T20" s="185"/>
      <c r="U20" s="185"/>
      <c r="V20" s="185"/>
      <c r="W20" s="185"/>
      <c r="X20" s="185"/>
      <c r="Y20" s="185"/>
      <c r="Z20" s="185"/>
      <c r="AA20" s="185"/>
      <c r="AB20" s="185"/>
      <c r="AC20" s="185"/>
      <c r="AD20" s="185"/>
      <c r="AE20" s="185"/>
      <c r="AF20" s="185"/>
      <c r="AG20" s="185"/>
      <c r="AH20" s="186"/>
      <c r="AI20" s="194" t="s">
        <v>372</v>
      </c>
      <c r="AJ20" s="192">
        <v>15.25</v>
      </c>
      <c r="AK20" s="192"/>
      <c r="AL20" s="192">
        <v>4.79</v>
      </c>
      <c r="AM20" s="192"/>
      <c r="AN20" s="195">
        <f>+(AJ20*AL20)/2</f>
        <v>36.52375</v>
      </c>
    </row>
    <row r="21" spans="1:40" ht="15" x14ac:dyDescent="0.3">
      <c r="A21" s="184"/>
      <c r="B21" s="185"/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185"/>
      <c r="N21" s="185"/>
      <c r="O21" s="185"/>
      <c r="P21" s="185"/>
      <c r="Q21" s="185"/>
      <c r="R21" s="185"/>
      <c r="S21" s="185"/>
      <c r="T21" s="185"/>
      <c r="U21" s="185"/>
      <c r="V21" s="185"/>
      <c r="W21" s="185"/>
      <c r="X21" s="185"/>
      <c r="Y21" s="185"/>
      <c r="Z21" s="185"/>
      <c r="AA21" s="185"/>
      <c r="AB21" s="185"/>
      <c r="AC21" s="185"/>
      <c r="AD21" s="185"/>
      <c r="AE21" s="185"/>
      <c r="AF21" s="185"/>
      <c r="AG21" s="185"/>
      <c r="AH21" s="186"/>
      <c r="AI21" s="194" t="s">
        <v>369</v>
      </c>
      <c r="AJ21" s="192">
        <v>2.7</v>
      </c>
      <c r="AK21" s="192"/>
      <c r="AL21" s="192">
        <v>2.2000000000000002</v>
      </c>
      <c r="AM21" s="192">
        <v>-1</v>
      </c>
      <c r="AN21" s="242">
        <f>+AJ21*AL21*AM21</f>
        <v>-5.9400000000000013</v>
      </c>
    </row>
    <row r="22" spans="1:40" ht="15" x14ac:dyDescent="0.3">
      <c r="A22" s="184"/>
      <c r="B22" s="185"/>
      <c r="C22" s="185"/>
      <c r="D22" s="185"/>
      <c r="E22" s="185"/>
      <c r="F22" s="185"/>
      <c r="G22" s="185"/>
      <c r="H22" s="185"/>
      <c r="I22" s="185"/>
      <c r="J22" s="185"/>
      <c r="K22" s="185"/>
      <c r="L22" s="185"/>
      <c r="M22" s="185"/>
      <c r="N22" s="185"/>
      <c r="O22" s="185"/>
      <c r="P22" s="185"/>
      <c r="Q22" s="185"/>
      <c r="R22" s="185"/>
      <c r="S22" s="185"/>
      <c r="T22" s="185"/>
      <c r="U22" s="185"/>
      <c r="V22" s="185"/>
      <c r="W22" s="185"/>
      <c r="X22" s="185"/>
      <c r="Y22" s="185"/>
      <c r="Z22" s="185"/>
      <c r="AA22" s="185"/>
      <c r="AB22" s="185"/>
      <c r="AC22" s="185"/>
      <c r="AD22" s="185"/>
      <c r="AE22" s="185"/>
      <c r="AF22" s="185"/>
      <c r="AG22" s="185"/>
      <c r="AH22" s="186"/>
      <c r="AI22" s="194" t="s">
        <v>145</v>
      </c>
      <c r="AJ22" s="192"/>
      <c r="AK22" s="192">
        <v>0.9</v>
      </c>
      <c r="AL22" s="192">
        <v>1.9</v>
      </c>
      <c r="AM22" s="192">
        <v>-3</v>
      </c>
      <c r="AN22" s="242">
        <f>+AK22*AL22*AM22</f>
        <v>-5.13</v>
      </c>
    </row>
    <row r="23" spans="1:40" ht="15" x14ac:dyDescent="0.3">
      <c r="A23" s="184"/>
      <c r="B23" s="185"/>
      <c r="C23" s="185"/>
      <c r="D23" s="185"/>
      <c r="E23" s="185"/>
      <c r="F23" s="185"/>
      <c r="G23" s="185"/>
      <c r="H23" s="185"/>
      <c r="I23" s="185"/>
      <c r="J23" s="185"/>
      <c r="K23" s="185"/>
      <c r="L23" s="185"/>
      <c r="M23" s="185"/>
      <c r="N23" s="185"/>
      <c r="O23" s="185"/>
      <c r="P23" s="185"/>
      <c r="Q23" s="185"/>
      <c r="R23" s="185"/>
      <c r="S23" s="185"/>
      <c r="T23" s="185"/>
      <c r="U23" s="185"/>
      <c r="V23" s="185"/>
      <c r="W23" s="185"/>
      <c r="X23" s="185"/>
      <c r="Y23" s="185"/>
      <c r="Z23" s="185"/>
      <c r="AA23" s="185"/>
      <c r="AB23" s="185"/>
      <c r="AC23" s="185"/>
      <c r="AD23" s="185"/>
      <c r="AE23" s="185"/>
      <c r="AF23" s="185"/>
      <c r="AG23" s="185"/>
      <c r="AH23" s="186"/>
      <c r="AI23" s="194" t="s">
        <v>373</v>
      </c>
      <c r="AJ23" s="192"/>
      <c r="AK23" s="192">
        <v>0.95</v>
      </c>
      <c r="AL23" s="192">
        <v>2</v>
      </c>
      <c r="AM23" s="192">
        <v>-1</v>
      </c>
      <c r="AN23" s="242">
        <f>+AK23*AL23*AM23</f>
        <v>-1.9</v>
      </c>
    </row>
    <row r="24" spans="1:40" ht="15" x14ac:dyDescent="0.3">
      <c r="A24" s="184"/>
      <c r="B24" s="185"/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85"/>
      <c r="AG24" s="185"/>
      <c r="AH24" s="186"/>
      <c r="AI24" s="194" t="s">
        <v>375</v>
      </c>
      <c r="AJ24" s="192"/>
      <c r="AK24" s="192"/>
      <c r="AL24" s="192"/>
      <c r="AM24" s="192"/>
      <c r="AN24" s="195"/>
    </row>
    <row r="25" spans="1:40" ht="15" x14ac:dyDescent="0.3">
      <c r="A25" s="184"/>
      <c r="B25" s="185"/>
      <c r="C25" s="185"/>
      <c r="D25" s="185"/>
      <c r="E25" s="185"/>
      <c r="F25" s="185"/>
      <c r="G25" s="185"/>
      <c r="H25" s="185"/>
      <c r="I25" s="185"/>
      <c r="J25" s="185"/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85"/>
      <c r="X25" s="185"/>
      <c r="Y25" s="185"/>
      <c r="Z25" s="185"/>
      <c r="AA25" s="185"/>
      <c r="AB25" s="185"/>
      <c r="AC25" s="185"/>
      <c r="AD25" s="185"/>
      <c r="AE25" s="185"/>
      <c r="AF25" s="185"/>
      <c r="AG25" s="185"/>
      <c r="AH25" s="186"/>
      <c r="AI25" s="194" t="s">
        <v>370</v>
      </c>
      <c r="AJ25" s="192">
        <v>35.5</v>
      </c>
      <c r="AK25" s="192"/>
      <c r="AL25" s="192">
        <v>5.25</v>
      </c>
      <c r="AM25" s="192"/>
      <c r="AN25" s="195">
        <f>(AL25*AJ25)</f>
        <v>186.375</v>
      </c>
    </row>
    <row r="26" spans="1:40" ht="15" x14ac:dyDescent="0.3">
      <c r="A26" s="184"/>
      <c r="B26" s="185"/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5"/>
      <c r="T26" s="185"/>
      <c r="U26" s="185"/>
      <c r="V26" s="185"/>
      <c r="W26" s="185"/>
      <c r="X26" s="185"/>
      <c r="Y26" s="185"/>
      <c r="Z26" s="185"/>
      <c r="AA26" s="185"/>
      <c r="AB26" s="185"/>
      <c r="AC26" s="185"/>
      <c r="AD26" s="185"/>
      <c r="AE26" s="185"/>
      <c r="AF26" s="185"/>
      <c r="AG26" s="185"/>
      <c r="AH26" s="186"/>
      <c r="AI26" s="194" t="s">
        <v>369</v>
      </c>
      <c r="AJ26" s="192">
        <v>2.7</v>
      </c>
      <c r="AK26" s="192"/>
      <c r="AL26" s="192">
        <v>2.2000000000000002</v>
      </c>
      <c r="AM26" s="192">
        <v>-1</v>
      </c>
      <c r="AN26" s="242">
        <f>+AJ26*AL26*AM26</f>
        <v>-5.9400000000000013</v>
      </c>
    </row>
    <row r="27" spans="1:40" ht="15" x14ac:dyDescent="0.3">
      <c r="A27" s="184"/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5"/>
      <c r="W27" s="185"/>
      <c r="X27" s="185"/>
      <c r="Y27" s="185"/>
      <c r="Z27" s="185"/>
      <c r="AA27" s="185"/>
      <c r="AB27" s="185"/>
      <c r="AC27" s="185"/>
      <c r="AD27" s="185"/>
      <c r="AE27" s="185"/>
      <c r="AF27" s="185"/>
      <c r="AG27" s="185"/>
      <c r="AH27" s="186"/>
      <c r="AI27" s="194" t="s">
        <v>145</v>
      </c>
      <c r="AJ27" s="192"/>
      <c r="AK27" s="192">
        <v>0.9</v>
      </c>
      <c r="AL27" s="192">
        <v>1.9</v>
      </c>
      <c r="AM27" s="192">
        <v>-5</v>
      </c>
      <c r="AN27" s="242">
        <f>+AK27*AL27*AM27</f>
        <v>-8.5500000000000007</v>
      </c>
    </row>
    <row r="28" spans="1:40" ht="15" x14ac:dyDescent="0.3">
      <c r="A28" s="184"/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5"/>
      <c r="T28" s="185"/>
      <c r="U28" s="185"/>
      <c r="V28" s="185"/>
      <c r="W28" s="185"/>
      <c r="X28" s="185"/>
      <c r="Y28" s="185"/>
      <c r="Z28" s="185"/>
      <c r="AA28" s="185"/>
      <c r="AB28" s="185"/>
      <c r="AC28" s="185"/>
      <c r="AD28" s="185"/>
      <c r="AE28" s="185"/>
      <c r="AF28" s="185"/>
      <c r="AG28" s="185"/>
      <c r="AH28" s="186"/>
      <c r="AI28" s="240"/>
      <c r="AJ28" s="241"/>
      <c r="AK28" s="241"/>
      <c r="AL28" s="241"/>
      <c r="AM28" s="241"/>
      <c r="AN28" s="243"/>
    </row>
    <row r="29" spans="1:40" ht="15" x14ac:dyDescent="0.3">
      <c r="A29" s="184"/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85"/>
      <c r="P29" s="185"/>
      <c r="Q29" s="185"/>
      <c r="R29" s="185"/>
      <c r="S29" s="185"/>
      <c r="T29" s="185"/>
      <c r="U29" s="185"/>
      <c r="V29" s="185"/>
      <c r="W29" s="185"/>
      <c r="X29" s="185"/>
      <c r="Y29" s="185"/>
      <c r="Z29" s="185"/>
      <c r="AA29" s="185"/>
      <c r="AB29" s="185"/>
      <c r="AC29" s="185"/>
      <c r="AD29" s="185"/>
      <c r="AE29" s="185"/>
      <c r="AF29" s="185"/>
      <c r="AG29" s="185"/>
      <c r="AH29" s="186"/>
      <c r="AI29" s="240"/>
      <c r="AJ29" s="241"/>
      <c r="AK29" s="241"/>
      <c r="AL29" s="241"/>
      <c r="AM29" s="241"/>
      <c r="AN29" s="243"/>
    </row>
    <row r="30" spans="1:40" ht="15" x14ac:dyDescent="0.3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5"/>
      <c r="AE30" s="185"/>
      <c r="AF30" s="185"/>
      <c r="AG30" s="185"/>
      <c r="AH30" s="186"/>
      <c r="AI30" s="240"/>
      <c r="AJ30" s="241"/>
      <c r="AK30" s="241"/>
      <c r="AL30" s="241"/>
      <c r="AM30" s="241"/>
      <c r="AN30" s="243"/>
    </row>
    <row r="31" spans="1:40" ht="15" x14ac:dyDescent="0.3">
      <c r="A31" s="184"/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5"/>
      <c r="T31" s="185"/>
      <c r="U31" s="185"/>
      <c r="V31" s="185"/>
      <c r="W31" s="185"/>
      <c r="X31" s="185"/>
      <c r="Y31" s="185"/>
      <c r="Z31" s="185"/>
      <c r="AA31" s="185"/>
      <c r="AB31" s="185"/>
      <c r="AC31" s="185"/>
      <c r="AD31" s="185"/>
      <c r="AE31" s="185"/>
      <c r="AF31" s="185"/>
      <c r="AG31" s="185"/>
      <c r="AH31" s="186"/>
      <c r="AI31" s="240"/>
      <c r="AJ31" s="241"/>
      <c r="AK31" s="241"/>
      <c r="AL31" s="241"/>
      <c r="AM31" s="241"/>
      <c r="AN31" s="243"/>
    </row>
    <row r="32" spans="1:40" ht="15" x14ac:dyDescent="0.3">
      <c r="A32" s="184"/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5"/>
      <c r="T32" s="185"/>
      <c r="U32" s="185"/>
      <c r="V32" s="185"/>
      <c r="W32" s="185"/>
      <c r="X32" s="185"/>
      <c r="Y32" s="185"/>
      <c r="Z32" s="185"/>
      <c r="AA32" s="185"/>
      <c r="AB32" s="185"/>
      <c r="AC32" s="185"/>
      <c r="AD32" s="185"/>
      <c r="AE32" s="185"/>
      <c r="AF32" s="185"/>
      <c r="AG32" s="185"/>
      <c r="AH32" s="186"/>
      <c r="AI32" s="51"/>
      <c r="AJ32" s="34"/>
      <c r="AK32" s="34"/>
      <c r="AL32" s="34"/>
      <c r="AM32" s="34"/>
      <c r="AN32" s="84"/>
    </row>
    <row r="33" spans="1:41" ht="15" x14ac:dyDescent="0.3">
      <c r="A33" s="184"/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5"/>
      <c r="X33" s="185"/>
      <c r="Y33" s="185"/>
      <c r="Z33" s="185"/>
      <c r="AA33" s="185"/>
      <c r="AB33" s="185"/>
      <c r="AC33" s="185"/>
      <c r="AD33" s="185"/>
      <c r="AE33" s="185"/>
      <c r="AF33" s="185"/>
      <c r="AG33" s="185"/>
      <c r="AH33" s="186"/>
      <c r="AI33" s="51"/>
      <c r="AJ33" s="34"/>
      <c r="AK33" s="34"/>
      <c r="AL33" s="34"/>
      <c r="AM33" s="34"/>
      <c r="AN33" s="84"/>
    </row>
    <row r="34" spans="1:41" ht="15" x14ac:dyDescent="0.3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5"/>
      <c r="AE34" s="185"/>
      <c r="AF34" s="185"/>
      <c r="AG34" s="185"/>
      <c r="AH34" s="186"/>
      <c r="AI34" s="51"/>
      <c r="AJ34" s="34"/>
      <c r="AK34" s="34"/>
      <c r="AL34" s="34"/>
      <c r="AM34" s="34"/>
      <c r="AN34" s="187"/>
    </row>
    <row r="35" spans="1:41" ht="15" x14ac:dyDescent="0.3">
      <c r="A35" s="184"/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185"/>
      <c r="X35" s="185"/>
      <c r="Y35" s="185"/>
      <c r="Z35" s="185"/>
      <c r="AA35" s="185"/>
      <c r="AB35" s="185"/>
      <c r="AC35" s="185"/>
      <c r="AD35" s="185"/>
      <c r="AE35" s="185"/>
      <c r="AF35" s="185"/>
      <c r="AG35" s="185"/>
      <c r="AH35" s="186"/>
      <c r="AI35" s="51"/>
      <c r="AJ35" s="34"/>
      <c r="AK35" s="34"/>
      <c r="AL35" s="34"/>
      <c r="AM35" s="34"/>
      <c r="AN35" s="84"/>
    </row>
    <row r="36" spans="1:41" ht="15" x14ac:dyDescent="0.3">
      <c r="A36" s="184"/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5"/>
      <c r="AE36" s="185"/>
      <c r="AF36" s="185"/>
      <c r="AG36" s="185"/>
      <c r="AH36" s="186"/>
      <c r="AI36" s="51"/>
      <c r="AJ36" s="34"/>
      <c r="AK36" s="34"/>
      <c r="AL36" s="34"/>
      <c r="AM36" s="34"/>
      <c r="AN36" s="84"/>
    </row>
    <row r="37" spans="1:41" ht="15" x14ac:dyDescent="0.3">
      <c r="A37" s="184"/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  <c r="Z37" s="185"/>
      <c r="AA37" s="185"/>
      <c r="AB37" s="185"/>
      <c r="AC37" s="185"/>
      <c r="AD37" s="185"/>
      <c r="AE37" s="185"/>
      <c r="AF37" s="185"/>
      <c r="AG37" s="185"/>
      <c r="AH37" s="186"/>
      <c r="AI37" s="51"/>
      <c r="AJ37" s="34"/>
      <c r="AK37" s="34"/>
      <c r="AL37" s="34"/>
      <c r="AM37" s="34"/>
      <c r="AN37" s="84"/>
    </row>
    <row r="38" spans="1:41" ht="15" x14ac:dyDescent="0.3">
      <c r="A38" s="184"/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  <c r="X38" s="185"/>
      <c r="Y38" s="185"/>
      <c r="Z38" s="185"/>
      <c r="AA38" s="185"/>
      <c r="AB38" s="185"/>
      <c r="AC38" s="185"/>
      <c r="AD38" s="185"/>
      <c r="AE38" s="185"/>
      <c r="AF38" s="185"/>
      <c r="AG38" s="185"/>
      <c r="AH38" s="186"/>
      <c r="AI38" s="51"/>
      <c r="AJ38" s="34"/>
      <c r="AK38" s="34"/>
      <c r="AL38" s="34"/>
      <c r="AM38" s="34"/>
      <c r="AN38" s="84"/>
    </row>
    <row r="39" spans="1:41" ht="15" x14ac:dyDescent="0.3">
      <c r="A39" s="184"/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85"/>
      <c r="AH39" s="186"/>
      <c r="AI39" s="51"/>
      <c r="AJ39" s="34"/>
      <c r="AK39" s="34"/>
      <c r="AL39" s="34"/>
      <c r="AM39" s="34"/>
      <c r="AN39" s="84"/>
    </row>
    <row r="40" spans="1:41" ht="15.6" thickBot="1" x14ac:dyDescent="0.35">
      <c r="A40" s="184"/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5"/>
      <c r="AE40" s="185"/>
      <c r="AF40" s="185"/>
      <c r="AG40" s="185"/>
      <c r="AH40" s="186"/>
      <c r="AI40" s="51"/>
      <c r="AJ40" s="34"/>
      <c r="AK40" s="34"/>
      <c r="AL40" s="34"/>
      <c r="AM40" s="34"/>
      <c r="AN40" s="84"/>
    </row>
    <row r="41" spans="1:41" ht="15.6" thickBot="1" x14ac:dyDescent="0.35">
      <c r="A41" s="251"/>
      <c r="B41" s="252"/>
      <c r="C41" s="252"/>
      <c r="D41" s="252"/>
      <c r="E41" s="252"/>
      <c r="F41" s="252"/>
      <c r="G41" s="252"/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2"/>
      <c r="AE41" s="252"/>
      <c r="AF41" s="252"/>
      <c r="AG41" s="252"/>
      <c r="AH41" s="253"/>
      <c r="AI41" s="254" t="s">
        <v>27</v>
      </c>
      <c r="AJ41" s="255"/>
      <c r="AK41" s="255"/>
      <c r="AL41" s="255"/>
      <c r="AM41" s="255"/>
      <c r="AN41" s="52"/>
    </row>
    <row r="42" spans="1:41" ht="18" thickBot="1" x14ac:dyDescent="0.35">
      <c r="A42" s="54"/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58"/>
      <c r="S42" s="57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6"/>
      <c r="AI42" s="258" t="s">
        <v>28</v>
      </c>
      <c r="AJ42" s="259"/>
      <c r="AK42" s="259"/>
      <c r="AL42" s="259"/>
      <c r="AM42" s="259"/>
      <c r="AN42" s="53">
        <v>525.99</v>
      </c>
      <c r="AO42" s="6"/>
    </row>
    <row r="43" spans="1:41" ht="13.8" thickBot="1" x14ac:dyDescent="0.35">
      <c r="A43" s="13"/>
      <c r="B43" s="257"/>
      <c r="C43" s="257"/>
      <c r="D43" s="257"/>
      <c r="E43" s="257"/>
      <c r="F43" s="257"/>
      <c r="G43" s="257"/>
      <c r="H43" s="257"/>
      <c r="I43" s="257"/>
      <c r="J43" s="257"/>
      <c r="K43" s="257"/>
      <c r="L43" s="257"/>
      <c r="M43" s="257"/>
      <c r="N43" s="257"/>
      <c r="O43" s="257"/>
      <c r="P43" s="257"/>
      <c r="Q43" s="257"/>
      <c r="R43" s="59"/>
      <c r="T43" s="7" t="s">
        <v>30</v>
      </c>
      <c r="U43" s="8"/>
      <c r="AH43" s="24"/>
      <c r="AI43" s="21" t="s">
        <v>136</v>
      </c>
      <c r="AJ43" s="47"/>
      <c r="AK43" s="22"/>
      <c r="AL43" s="22"/>
      <c r="AM43" s="22"/>
      <c r="AN43" s="10"/>
    </row>
    <row r="44" spans="1:41" ht="13.8" thickBot="1" x14ac:dyDescent="0.35">
      <c r="A44" s="23"/>
      <c r="B44" s="2" t="s">
        <v>31</v>
      </c>
      <c r="E44" s="260" t="s">
        <v>163</v>
      </c>
      <c r="F44" s="260"/>
      <c r="G44" s="260"/>
      <c r="H44" s="260"/>
      <c r="I44" s="260"/>
      <c r="J44" s="260"/>
      <c r="K44" s="260"/>
      <c r="L44" s="260"/>
      <c r="M44" s="260"/>
      <c r="N44" s="260"/>
      <c r="O44" s="260"/>
      <c r="P44" s="260"/>
      <c r="Q44" s="260"/>
      <c r="T44" s="2" t="s">
        <v>31</v>
      </c>
      <c r="W44" s="261"/>
      <c r="X44" s="261"/>
      <c r="Y44" s="261"/>
      <c r="Z44" s="261"/>
      <c r="AA44" s="261"/>
      <c r="AB44" s="261"/>
      <c r="AC44" s="261"/>
      <c r="AD44" s="261"/>
      <c r="AE44" s="261"/>
      <c r="AF44" s="261"/>
      <c r="AG44" s="261"/>
      <c r="AH44" s="24"/>
      <c r="AI44" s="2" t="s">
        <v>31</v>
      </c>
      <c r="AJ44" s="245"/>
      <c r="AK44" s="245"/>
      <c r="AL44" s="245"/>
      <c r="AM44" s="245"/>
      <c r="AN44" s="10"/>
    </row>
    <row r="45" spans="1:41" ht="13.8" thickBot="1" x14ac:dyDescent="0.35">
      <c r="A45" s="23"/>
      <c r="B45" s="11" t="s">
        <v>32</v>
      </c>
      <c r="F45" s="244" t="s">
        <v>164</v>
      </c>
      <c r="G45" s="244"/>
      <c r="H45" s="244"/>
      <c r="I45" s="244"/>
      <c r="J45" s="244"/>
      <c r="K45" s="244"/>
      <c r="L45" s="244"/>
      <c r="M45" s="244"/>
      <c r="N45" s="244"/>
      <c r="O45" s="244"/>
      <c r="P45" s="244"/>
      <c r="Q45" s="244"/>
      <c r="T45" s="11" t="s">
        <v>32</v>
      </c>
      <c r="X45" s="245"/>
      <c r="Y45" s="245"/>
      <c r="Z45" s="245"/>
      <c r="AA45" s="245"/>
      <c r="AB45" s="245"/>
      <c r="AC45" s="245"/>
      <c r="AD45" s="245"/>
      <c r="AE45" s="245"/>
      <c r="AF45" s="245"/>
      <c r="AG45" s="245"/>
      <c r="AH45" s="24"/>
      <c r="AI45" s="11" t="s">
        <v>32</v>
      </c>
      <c r="AJ45" s="245"/>
      <c r="AK45" s="245"/>
      <c r="AL45" s="245"/>
      <c r="AM45" s="245"/>
      <c r="AN45" s="10"/>
    </row>
    <row r="46" spans="1:41" ht="13.8" thickBot="1" x14ac:dyDescent="0.35">
      <c r="A46" s="25" t="s">
        <v>33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26"/>
      <c r="AI46" s="15"/>
      <c r="AJ46" s="14"/>
      <c r="AK46" s="15"/>
      <c r="AL46" s="15"/>
      <c r="AM46" s="15"/>
      <c r="AN46" s="16"/>
    </row>
    <row r="47" spans="1:41" ht="13.8" thickBot="1" x14ac:dyDescent="0.35"/>
    <row r="48" spans="1:41" x14ac:dyDescent="0.3">
      <c r="A48" s="300"/>
      <c r="B48" s="301"/>
      <c r="C48" s="301"/>
      <c r="D48" s="301"/>
      <c r="E48" s="301"/>
      <c r="F48" s="301"/>
      <c r="G48" s="301"/>
      <c r="H48" s="302"/>
      <c r="I48" s="306" t="s">
        <v>4</v>
      </c>
      <c r="J48" s="307"/>
      <c r="K48" s="307"/>
      <c r="L48" s="307"/>
      <c r="M48" s="307"/>
      <c r="N48" s="307"/>
      <c r="O48" s="307"/>
      <c r="P48" s="307"/>
      <c r="Q48" s="307"/>
      <c r="R48" s="307"/>
      <c r="S48" s="307"/>
      <c r="T48" s="307"/>
      <c r="U48" s="307"/>
      <c r="V48" s="307"/>
      <c r="W48" s="307"/>
      <c r="X48" s="307"/>
      <c r="Y48" s="307"/>
      <c r="Z48" s="307"/>
      <c r="AA48" s="307"/>
      <c r="AB48" s="307"/>
      <c r="AC48" s="307"/>
      <c r="AD48" s="307"/>
      <c r="AE48" s="307"/>
      <c r="AF48" s="307"/>
      <c r="AG48" s="307"/>
      <c r="AH48" s="307"/>
      <c r="AI48" s="307"/>
      <c r="AJ48" s="307"/>
      <c r="AK48" s="308"/>
      <c r="AL48" s="312"/>
      <c r="AM48" s="313"/>
      <c r="AN48" s="314"/>
    </row>
    <row r="49" spans="1:40" ht="83.4" customHeight="1" thickBot="1" x14ac:dyDescent="0.35">
      <c r="A49" s="303"/>
      <c r="B49" s="304"/>
      <c r="C49" s="304"/>
      <c r="D49" s="304"/>
      <c r="E49" s="304"/>
      <c r="F49" s="304"/>
      <c r="G49" s="304"/>
      <c r="H49" s="305"/>
      <c r="I49" s="309"/>
      <c r="J49" s="310"/>
      <c r="K49" s="310"/>
      <c r="L49" s="310"/>
      <c r="M49" s="310"/>
      <c r="N49" s="310"/>
      <c r="O49" s="310"/>
      <c r="P49" s="310"/>
      <c r="Q49" s="310"/>
      <c r="R49" s="310"/>
      <c r="S49" s="310"/>
      <c r="T49" s="310"/>
      <c r="U49" s="310"/>
      <c r="V49" s="310"/>
      <c r="W49" s="310"/>
      <c r="X49" s="310"/>
      <c r="Y49" s="310"/>
      <c r="Z49" s="310"/>
      <c r="AA49" s="310"/>
      <c r="AB49" s="310"/>
      <c r="AC49" s="310"/>
      <c r="AD49" s="310"/>
      <c r="AE49" s="310"/>
      <c r="AF49" s="310"/>
      <c r="AG49" s="310"/>
      <c r="AH49" s="310"/>
      <c r="AI49" s="310"/>
      <c r="AJ49" s="310"/>
      <c r="AK49" s="311"/>
      <c r="AL49" s="315"/>
      <c r="AM49" s="316"/>
      <c r="AN49" s="317"/>
    </row>
    <row r="50" spans="1:40" ht="21.6" thickBot="1" x14ac:dyDescent="0.35">
      <c r="A50" s="13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18"/>
      <c r="AN50" s="319"/>
    </row>
    <row r="51" spans="1:40" ht="21" thickBot="1" x14ac:dyDescent="0.35">
      <c r="A51" s="262" t="s">
        <v>5</v>
      </c>
      <c r="B51" s="263"/>
      <c r="C51" s="263"/>
      <c r="D51" s="263"/>
      <c r="E51" s="263"/>
      <c r="F51" s="263" t="s">
        <v>6</v>
      </c>
      <c r="G51" s="263"/>
      <c r="H51" s="264"/>
      <c r="I51" s="264"/>
      <c r="J51" s="263" t="s">
        <v>7</v>
      </c>
      <c r="K51" s="263"/>
      <c r="L51" s="264"/>
      <c r="M51" s="264"/>
      <c r="N51" s="263" t="s">
        <v>8</v>
      </c>
      <c r="O51" s="263"/>
      <c r="P51" s="264"/>
      <c r="Q51" s="320"/>
      <c r="R51" s="3"/>
      <c r="S51" s="3"/>
      <c r="T51" s="3"/>
      <c r="U51" s="262" t="s">
        <v>9</v>
      </c>
      <c r="V51" s="263"/>
      <c r="W51" s="263"/>
      <c r="X51" s="263"/>
      <c r="Y51" s="263"/>
      <c r="Z51" s="321"/>
      <c r="AA51" s="321"/>
      <c r="AB51" s="321"/>
      <c r="AC51" s="321"/>
      <c r="AD51" s="322"/>
      <c r="AE51" s="3"/>
      <c r="AF51" s="3"/>
      <c r="AG51" s="262" t="s">
        <v>10</v>
      </c>
      <c r="AH51" s="263"/>
      <c r="AI51" s="263"/>
      <c r="AJ51" s="323"/>
      <c r="AK51" s="323"/>
      <c r="AL51" s="323"/>
      <c r="AM51" s="323"/>
      <c r="AN51" s="324"/>
    </row>
    <row r="52" spans="1:40" ht="20.399999999999999" x14ac:dyDescent="0.3">
      <c r="A52" s="13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275"/>
      <c r="AN52" s="276"/>
    </row>
    <row r="53" spans="1:40" ht="21" thickBot="1" x14ac:dyDescent="0.35">
      <c r="A53" s="132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88"/>
      <c r="AN53" s="133"/>
    </row>
    <row r="54" spans="1:40" ht="33.6" customHeight="1" x14ac:dyDescent="0.3">
      <c r="A54" s="277" t="s">
        <v>11</v>
      </c>
      <c r="B54" s="278"/>
      <c r="C54" s="278"/>
      <c r="D54" s="278"/>
      <c r="E54" s="278"/>
      <c r="F54" s="278"/>
      <c r="G54" s="278"/>
      <c r="H54" s="278"/>
      <c r="I54" s="279" t="s">
        <v>398</v>
      </c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0"/>
      <c r="AE54" s="280"/>
      <c r="AF54" s="280"/>
      <c r="AG54" s="280"/>
      <c r="AH54" s="280"/>
      <c r="AI54" s="280"/>
      <c r="AJ54" s="280"/>
      <c r="AK54" s="280"/>
      <c r="AL54" s="280"/>
      <c r="AM54" s="280"/>
      <c r="AN54" s="281"/>
    </row>
    <row r="55" spans="1:40" ht="20.399999999999999" x14ac:dyDescent="0.3">
      <c r="A55" s="282" t="s">
        <v>12</v>
      </c>
      <c r="B55" s="283"/>
      <c r="C55" s="283"/>
      <c r="D55" s="283"/>
      <c r="E55" s="283"/>
      <c r="F55" s="283"/>
      <c r="G55" s="283"/>
      <c r="H55" s="283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4"/>
      <c r="AE55" s="285" t="s">
        <v>13</v>
      </c>
      <c r="AF55" s="286"/>
      <c r="AG55" s="286"/>
      <c r="AH55" s="287"/>
      <c r="AI55" s="27"/>
      <c r="AJ55" s="285" t="s">
        <v>14</v>
      </c>
      <c r="AK55" s="287"/>
      <c r="AL55" s="288"/>
      <c r="AM55" s="289"/>
      <c r="AN55" s="290"/>
    </row>
    <row r="56" spans="1:40" ht="21" thickBot="1" x14ac:dyDescent="0.35">
      <c r="A56" s="291" t="s">
        <v>15</v>
      </c>
      <c r="B56" s="292"/>
      <c r="C56" s="292"/>
      <c r="D56" s="292"/>
      <c r="E56" s="292"/>
      <c r="F56" s="292"/>
      <c r="G56" s="292"/>
      <c r="H56" s="292"/>
      <c r="I56" s="293"/>
      <c r="J56" s="293"/>
      <c r="K56" s="293"/>
      <c r="L56" s="293"/>
      <c r="M56" s="293"/>
      <c r="N56" s="293"/>
      <c r="O56" s="293"/>
      <c r="P56" s="293"/>
      <c r="Q56" s="293"/>
      <c r="R56" s="293"/>
      <c r="S56" s="293"/>
      <c r="T56" s="293"/>
      <c r="U56" s="293"/>
      <c r="V56" s="293"/>
      <c r="W56" s="293"/>
      <c r="X56" s="293"/>
      <c r="Y56" s="293"/>
      <c r="Z56" s="293"/>
      <c r="AA56" s="293"/>
      <c r="AB56" s="293"/>
      <c r="AC56" s="293"/>
      <c r="AD56" s="293"/>
      <c r="AE56" s="294" t="s">
        <v>13</v>
      </c>
      <c r="AF56" s="295"/>
      <c r="AG56" s="295"/>
      <c r="AH56" s="296"/>
      <c r="AI56" s="63"/>
      <c r="AJ56" s="294" t="s">
        <v>14</v>
      </c>
      <c r="AK56" s="296"/>
      <c r="AL56" s="297"/>
      <c r="AM56" s="298"/>
      <c r="AN56" s="299"/>
    </row>
    <row r="57" spans="1:40" ht="16.2" thickBot="1" x14ac:dyDescent="0.35">
      <c r="A57" s="134"/>
      <c r="AH57" s="2"/>
      <c r="AI57" s="89"/>
      <c r="AJ57" s="89"/>
      <c r="AK57" s="89"/>
      <c r="AL57" s="89"/>
      <c r="AM57" s="11"/>
      <c r="AN57" s="135"/>
    </row>
    <row r="58" spans="1:40" ht="16.2" thickBot="1" x14ac:dyDescent="0.35">
      <c r="A58" s="262" t="s">
        <v>16</v>
      </c>
      <c r="B58" s="263"/>
      <c r="C58" s="263"/>
      <c r="D58" s="263"/>
      <c r="E58" s="263"/>
      <c r="F58" s="263"/>
      <c r="G58" s="263"/>
      <c r="H58" s="264">
        <v>6</v>
      </c>
      <c r="I58" s="264"/>
      <c r="J58" s="264"/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3" t="s">
        <v>378</v>
      </c>
      <c r="V58" s="263"/>
      <c r="W58" s="263"/>
      <c r="X58" s="263"/>
      <c r="Y58" s="263"/>
      <c r="Z58" s="263"/>
      <c r="AA58" s="263"/>
      <c r="AB58" s="263"/>
      <c r="AC58" s="263"/>
      <c r="AD58" s="263"/>
      <c r="AE58" s="265" t="s">
        <v>173</v>
      </c>
      <c r="AF58" s="265"/>
      <c r="AG58" s="265"/>
      <c r="AH58" s="265"/>
      <c r="AI58" s="265"/>
      <c r="AJ58" s="87" t="s">
        <v>17</v>
      </c>
      <c r="AK58" s="18" t="s">
        <v>0</v>
      </c>
      <c r="AL58" s="5" t="s">
        <v>18</v>
      </c>
      <c r="AM58" s="266"/>
      <c r="AN58" s="267"/>
    </row>
    <row r="59" spans="1:40" ht="13.8" x14ac:dyDescent="0.3">
      <c r="A59" s="66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8"/>
      <c r="S59" s="69"/>
      <c r="T59" s="69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68"/>
      <c r="AF59" s="68"/>
      <c r="AG59" s="68"/>
      <c r="AH59" s="71"/>
      <c r="AI59" s="268" t="s">
        <v>19</v>
      </c>
      <c r="AJ59" s="270" t="s">
        <v>20</v>
      </c>
      <c r="AK59" s="271"/>
      <c r="AL59" s="271"/>
      <c r="AM59" s="270" t="s">
        <v>21</v>
      </c>
      <c r="AN59" s="273" t="s">
        <v>22</v>
      </c>
    </row>
    <row r="60" spans="1:40" ht="14.4" x14ac:dyDescent="0.3">
      <c r="A60" s="72"/>
      <c r="B60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6"/>
      <c r="S60" s="37"/>
      <c r="T60" s="37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73"/>
      <c r="AI60" s="269"/>
      <c r="AJ60" s="86" t="s">
        <v>23</v>
      </c>
      <c r="AK60" s="86" t="s">
        <v>24</v>
      </c>
      <c r="AL60" s="86" t="s">
        <v>25</v>
      </c>
      <c r="AM60" s="272"/>
      <c r="AN60" s="274"/>
    </row>
    <row r="61" spans="1:40" ht="15.6" x14ac:dyDescent="0.3">
      <c r="A61" s="72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/>
      <c r="S61" s="37"/>
      <c r="T61" s="37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73"/>
      <c r="AI61" s="124"/>
      <c r="AJ61" s="82"/>
      <c r="AK61" s="82"/>
      <c r="AL61" s="82"/>
      <c r="AM61" s="83"/>
      <c r="AN61" s="84"/>
    </row>
    <row r="62" spans="1:40" ht="15.6" x14ac:dyDescent="0.3">
      <c r="A62" s="72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6"/>
      <c r="S62" s="37"/>
      <c r="T62" s="37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73"/>
      <c r="AI62" s="124"/>
      <c r="AJ62" s="82"/>
      <c r="AK62" s="82"/>
      <c r="AL62" s="82"/>
      <c r="AM62" s="83"/>
      <c r="AN62" s="84"/>
    </row>
    <row r="63" spans="1:40" ht="15" x14ac:dyDescent="0.3">
      <c r="A63" s="72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6"/>
      <c r="S63" s="37"/>
      <c r="T63" s="37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73"/>
      <c r="AI63" s="194"/>
      <c r="AJ63" s="192"/>
      <c r="AK63" s="192"/>
      <c r="AL63" s="192"/>
      <c r="AM63" s="192"/>
      <c r="AN63" s="195"/>
    </row>
    <row r="64" spans="1:40" ht="15" x14ac:dyDescent="0.3">
      <c r="A64" s="72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6"/>
      <c r="S64" s="37"/>
      <c r="T64" s="37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73"/>
      <c r="AI64" s="194"/>
      <c r="AJ64" s="192"/>
      <c r="AK64" s="192"/>
      <c r="AL64" s="192"/>
      <c r="AM64" s="192"/>
      <c r="AN64" s="195"/>
    </row>
    <row r="65" spans="1:40" ht="15" x14ac:dyDescent="0.3">
      <c r="A65" s="72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6"/>
      <c r="S65" s="37"/>
      <c r="T65" s="37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73"/>
      <c r="AI65" s="194" t="s">
        <v>383</v>
      </c>
      <c r="AJ65" s="192">
        <v>2.1</v>
      </c>
      <c r="AK65" s="192"/>
      <c r="AL65" s="192">
        <v>58</v>
      </c>
      <c r="AM65" s="192">
        <v>1</v>
      </c>
      <c r="AN65" s="195">
        <f>AJ65*AL65</f>
        <v>121.80000000000001</v>
      </c>
    </row>
    <row r="66" spans="1:40" ht="15" x14ac:dyDescent="0.3">
      <c r="A66" s="72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7"/>
      <c r="T66" s="37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73"/>
      <c r="AI66" s="194"/>
      <c r="AJ66" s="192"/>
      <c r="AK66" s="192"/>
      <c r="AL66" s="192"/>
      <c r="AM66" s="192"/>
      <c r="AN66" s="195"/>
    </row>
    <row r="67" spans="1:40" ht="15" x14ac:dyDescent="0.3">
      <c r="A67" s="72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6"/>
      <c r="S67" s="37"/>
      <c r="T67" s="37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73"/>
      <c r="AI67" s="194"/>
      <c r="AJ67" s="192"/>
      <c r="AK67" s="192"/>
      <c r="AL67" s="192"/>
      <c r="AM67" s="192"/>
      <c r="AN67" s="195"/>
    </row>
    <row r="68" spans="1:40" ht="15" x14ac:dyDescent="0.3">
      <c r="A68" s="72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6"/>
      <c r="S68" s="37"/>
      <c r="T68" s="37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73"/>
      <c r="AI68" s="194"/>
      <c r="AJ68" s="192"/>
      <c r="AK68" s="192"/>
      <c r="AL68" s="192"/>
      <c r="AM68" s="192"/>
      <c r="AN68" s="195"/>
    </row>
    <row r="69" spans="1:40" ht="15" x14ac:dyDescent="0.3">
      <c r="A69" s="72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6"/>
      <c r="S69" s="37"/>
      <c r="T69" s="37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73"/>
      <c r="AI69" s="194"/>
      <c r="AJ69" s="192"/>
      <c r="AK69" s="192"/>
      <c r="AL69" s="192"/>
      <c r="AM69" s="192"/>
      <c r="AN69" s="242"/>
    </row>
    <row r="70" spans="1:40" ht="15" x14ac:dyDescent="0.3">
      <c r="A70" s="72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6"/>
      <c r="S70" s="37"/>
      <c r="T70" s="37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73"/>
      <c r="AI70" s="194"/>
      <c r="AJ70" s="192"/>
      <c r="AK70" s="192"/>
      <c r="AL70" s="192"/>
      <c r="AM70" s="192"/>
      <c r="AN70" s="242"/>
    </row>
    <row r="71" spans="1:40" ht="15" x14ac:dyDescent="0.3">
      <c r="A71" s="72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6"/>
      <c r="S71" s="37"/>
      <c r="T71" s="37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73"/>
      <c r="AI71" s="194"/>
      <c r="AJ71" s="192"/>
      <c r="AK71" s="192"/>
      <c r="AL71" s="192"/>
      <c r="AM71" s="192"/>
      <c r="AN71" s="242"/>
    </row>
    <row r="72" spans="1:40" ht="15" x14ac:dyDescent="0.3">
      <c r="A72" s="74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36"/>
      <c r="AF72" s="42"/>
      <c r="AG72" s="36"/>
      <c r="AH72" s="75"/>
      <c r="AI72" s="194"/>
      <c r="AJ72" s="192"/>
      <c r="AK72" s="192"/>
      <c r="AL72" s="192"/>
      <c r="AM72" s="192"/>
      <c r="AN72" s="195"/>
    </row>
    <row r="73" spans="1:40" ht="17.399999999999999" x14ac:dyDescent="0.3">
      <c r="A73" s="74"/>
      <c r="B73" s="44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36"/>
      <c r="AF73" s="42"/>
      <c r="AG73" s="36"/>
      <c r="AH73" s="75"/>
      <c r="AI73" s="194"/>
      <c r="AJ73" s="192"/>
      <c r="AK73" s="192"/>
      <c r="AL73" s="192"/>
      <c r="AM73" s="192"/>
      <c r="AN73" s="195"/>
    </row>
    <row r="74" spans="1:40" ht="15" x14ac:dyDescent="0.3">
      <c r="A74" s="74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36"/>
      <c r="AF74" s="42"/>
      <c r="AG74" s="36"/>
      <c r="AH74" s="75"/>
      <c r="AI74" s="194"/>
      <c r="AJ74" s="192"/>
      <c r="AK74" s="192"/>
      <c r="AL74" s="192"/>
      <c r="AM74" s="192"/>
      <c r="AN74" s="242"/>
    </row>
    <row r="75" spans="1:40" ht="15" x14ac:dyDescent="0.3">
      <c r="A75" s="74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36"/>
      <c r="AF75" s="42"/>
      <c r="AG75" s="36"/>
      <c r="AH75" s="75"/>
      <c r="AI75" s="194"/>
      <c r="AJ75" s="192"/>
      <c r="AK75" s="192"/>
      <c r="AL75" s="192"/>
      <c r="AM75" s="192"/>
      <c r="AN75" s="242"/>
    </row>
    <row r="76" spans="1:40" ht="15" x14ac:dyDescent="0.3">
      <c r="A76" s="74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36"/>
      <c r="AF76" s="42"/>
      <c r="AG76" s="36"/>
      <c r="AH76" s="75"/>
      <c r="AI76" s="240"/>
      <c r="AJ76" s="241"/>
      <c r="AK76" s="241"/>
      <c r="AL76" s="241"/>
      <c r="AM76" s="241"/>
      <c r="AN76" s="243"/>
    </row>
    <row r="77" spans="1:40" ht="17.399999999999999" x14ac:dyDescent="0.3">
      <c r="A77" s="74"/>
      <c r="B77" s="44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36"/>
      <c r="AF77" s="42"/>
      <c r="AG77" s="36"/>
      <c r="AH77" s="75"/>
      <c r="AI77" s="240"/>
      <c r="AJ77" s="241"/>
      <c r="AK77" s="241"/>
      <c r="AL77" s="241"/>
      <c r="AM77" s="241"/>
      <c r="AN77" s="243"/>
    </row>
    <row r="78" spans="1:40" ht="15" x14ac:dyDescent="0.3">
      <c r="A78" s="7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36"/>
      <c r="AF78" s="42"/>
      <c r="AG78" s="36"/>
      <c r="AH78" s="77"/>
      <c r="AI78" s="240"/>
      <c r="AJ78" s="241"/>
      <c r="AK78" s="241"/>
      <c r="AL78" s="241"/>
      <c r="AM78" s="241"/>
      <c r="AN78" s="243"/>
    </row>
    <row r="79" spans="1:40" ht="15" x14ac:dyDescent="0.3">
      <c r="A79" s="74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75"/>
      <c r="AI79" s="240"/>
      <c r="AJ79" s="241"/>
      <c r="AK79" s="241"/>
      <c r="AL79" s="241"/>
      <c r="AM79" s="241"/>
      <c r="AN79" s="243"/>
    </row>
    <row r="80" spans="1:40" ht="15" x14ac:dyDescent="0.3">
      <c r="A80" s="184"/>
      <c r="B80" s="185"/>
      <c r="C80" s="185"/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  <c r="V80" s="185"/>
      <c r="W80" s="185"/>
      <c r="X80" s="185"/>
      <c r="Y80" s="185"/>
      <c r="Z80" s="185"/>
      <c r="AA80" s="185"/>
      <c r="AB80" s="185"/>
      <c r="AC80" s="185"/>
      <c r="AD80" s="185"/>
      <c r="AE80" s="185"/>
      <c r="AF80" s="185"/>
      <c r="AG80" s="185"/>
      <c r="AH80" s="186"/>
      <c r="AI80" s="51"/>
      <c r="AJ80" s="34"/>
      <c r="AK80" s="34"/>
      <c r="AL80" s="34"/>
      <c r="AM80" s="188"/>
      <c r="AN80" s="84"/>
    </row>
    <row r="81" spans="1:40" ht="15" x14ac:dyDescent="0.3">
      <c r="A81" s="184"/>
      <c r="B81" s="185"/>
      <c r="C81" s="185"/>
      <c r="D81" s="185"/>
      <c r="E81" s="185"/>
      <c r="F81" s="185"/>
      <c r="G81" s="185"/>
      <c r="H81" s="185"/>
      <c r="I81" s="185"/>
      <c r="J81" s="185"/>
      <c r="K81" s="185"/>
      <c r="L81" s="185"/>
      <c r="M81" s="185"/>
      <c r="N81" s="185"/>
      <c r="O81" s="185"/>
      <c r="P81" s="185"/>
      <c r="Q81" s="185"/>
      <c r="R81" s="185"/>
      <c r="S81" s="185"/>
      <c r="T81" s="185"/>
      <c r="U81" s="185"/>
      <c r="V81" s="185"/>
      <c r="W81" s="185"/>
      <c r="X81" s="185"/>
      <c r="Y81" s="185"/>
      <c r="Z81" s="185"/>
      <c r="AA81" s="185"/>
      <c r="AB81" s="185"/>
      <c r="AC81" s="185"/>
      <c r="AD81" s="185"/>
      <c r="AE81" s="185"/>
      <c r="AF81" s="185"/>
      <c r="AG81" s="185"/>
      <c r="AH81" s="186"/>
      <c r="AI81" s="51"/>
      <c r="AJ81" s="34"/>
      <c r="AK81" s="34"/>
      <c r="AL81" s="34"/>
      <c r="AM81" s="34"/>
      <c r="AN81" s="84"/>
    </row>
    <row r="82" spans="1:40" ht="15" x14ac:dyDescent="0.3">
      <c r="A82" s="184"/>
      <c r="B82" s="185"/>
      <c r="C82" s="185"/>
      <c r="D82" s="185"/>
      <c r="E82" s="185"/>
      <c r="F82" s="185"/>
      <c r="G82" s="185"/>
      <c r="H82" s="185"/>
      <c r="I82" s="185"/>
      <c r="J82" s="185"/>
      <c r="K82" s="185"/>
      <c r="L82" s="185"/>
      <c r="M82" s="185"/>
      <c r="N82" s="185"/>
      <c r="O82" s="185"/>
      <c r="P82" s="185"/>
      <c r="Q82" s="185"/>
      <c r="R82" s="185"/>
      <c r="S82" s="185"/>
      <c r="T82" s="185"/>
      <c r="U82" s="185"/>
      <c r="V82" s="185"/>
      <c r="W82" s="185"/>
      <c r="X82" s="185"/>
      <c r="Y82" s="185"/>
      <c r="Z82" s="185"/>
      <c r="AA82" s="185"/>
      <c r="AB82" s="185"/>
      <c r="AC82" s="185"/>
      <c r="AD82" s="185"/>
      <c r="AE82" s="185"/>
      <c r="AF82" s="185"/>
      <c r="AG82" s="185"/>
      <c r="AH82" s="186"/>
      <c r="AI82" s="51"/>
      <c r="AJ82" s="34"/>
      <c r="AK82" s="34"/>
      <c r="AL82" s="34"/>
      <c r="AM82" s="34"/>
      <c r="AN82" s="84"/>
    </row>
    <row r="83" spans="1:40" ht="15.6" thickBot="1" x14ac:dyDescent="0.35">
      <c r="A83" s="184"/>
      <c r="B83" s="185"/>
      <c r="C83" s="185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5"/>
      <c r="O83" s="185"/>
      <c r="P83" s="185"/>
      <c r="Q83" s="185"/>
      <c r="R83" s="185"/>
      <c r="S83" s="185"/>
      <c r="T83" s="185"/>
      <c r="U83" s="185"/>
      <c r="V83" s="185"/>
      <c r="W83" s="185"/>
      <c r="X83" s="185"/>
      <c r="Y83" s="185"/>
      <c r="Z83" s="185"/>
      <c r="AA83" s="185"/>
      <c r="AB83" s="185"/>
      <c r="AC83" s="185"/>
      <c r="AD83" s="185"/>
      <c r="AE83" s="185"/>
      <c r="AF83" s="185"/>
      <c r="AG83" s="185"/>
      <c r="AH83" s="186"/>
      <c r="AI83" s="51"/>
      <c r="AJ83" s="34"/>
      <c r="AK83" s="34"/>
      <c r="AL83" s="34"/>
      <c r="AM83" s="34"/>
      <c r="AN83" s="84"/>
    </row>
    <row r="84" spans="1:40" ht="15.6" thickBot="1" x14ac:dyDescent="0.35">
      <c r="A84" s="251"/>
      <c r="B84" s="252"/>
      <c r="C84" s="252"/>
      <c r="D84" s="252"/>
      <c r="E84" s="252"/>
      <c r="F84" s="252"/>
      <c r="G84" s="252"/>
      <c r="H84" s="252"/>
      <c r="I84" s="252"/>
      <c r="J84" s="252"/>
      <c r="K84" s="252"/>
      <c r="L84" s="252"/>
      <c r="M84" s="252"/>
      <c r="N84" s="252"/>
      <c r="O84" s="252"/>
      <c r="P84" s="252"/>
      <c r="Q84" s="252"/>
      <c r="R84" s="252"/>
      <c r="S84" s="252"/>
      <c r="T84" s="252"/>
      <c r="U84" s="252"/>
      <c r="V84" s="252"/>
      <c r="W84" s="252"/>
      <c r="X84" s="252"/>
      <c r="Y84" s="252"/>
      <c r="Z84" s="252"/>
      <c r="AA84" s="252"/>
      <c r="AB84" s="252"/>
      <c r="AC84" s="252"/>
      <c r="AD84" s="252"/>
      <c r="AE84" s="252"/>
      <c r="AF84" s="252"/>
      <c r="AG84" s="252"/>
      <c r="AH84" s="253"/>
      <c r="AI84" s="254" t="s">
        <v>27</v>
      </c>
      <c r="AJ84" s="255"/>
      <c r="AK84" s="255"/>
      <c r="AL84" s="255"/>
      <c r="AM84" s="255"/>
      <c r="AN84" s="52"/>
    </row>
    <row r="85" spans="1:40" ht="18" thickBot="1" x14ac:dyDescent="0.35">
      <c r="A85" s="54"/>
      <c r="B85" s="256"/>
      <c r="C85" s="256"/>
      <c r="D85" s="256"/>
      <c r="E85" s="256"/>
      <c r="F85" s="256"/>
      <c r="G85" s="256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58"/>
      <c r="S85" s="57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6"/>
      <c r="AI85" s="258" t="s">
        <v>28</v>
      </c>
      <c r="AJ85" s="259"/>
      <c r="AK85" s="259"/>
      <c r="AL85" s="259"/>
      <c r="AM85" s="259"/>
      <c r="AN85" s="53">
        <f>AN65</f>
        <v>121.80000000000001</v>
      </c>
    </row>
    <row r="86" spans="1:40" ht="13.8" thickBot="1" x14ac:dyDescent="0.35">
      <c r="A86" s="13"/>
      <c r="B86" s="257"/>
      <c r="C86" s="257"/>
      <c r="D86" s="257"/>
      <c r="E86" s="257"/>
      <c r="F86" s="257"/>
      <c r="G86" s="257"/>
      <c r="H86" s="257"/>
      <c r="I86" s="257"/>
      <c r="J86" s="257"/>
      <c r="K86" s="257"/>
      <c r="L86" s="257"/>
      <c r="M86" s="257"/>
      <c r="N86" s="257"/>
      <c r="O86" s="257"/>
      <c r="P86" s="257"/>
      <c r="Q86" s="257"/>
      <c r="R86" s="59"/>
      <c r="T86" s="7" t="s">
        <v>30</v>
      </c>
      <c r="U86" s="8"/>
      <c r="AH86" s="24"/>
      <c r="AI86" s="21" t="s">
        <v>136</v>
      </c>
      <c r="AJ86" s="47"/>
      <c r="AK86" s="22"/>
      <c r="AL86" s="22"/>
      <c r="AM86" s="22"/>
      <c r="AN86" s="10"/>
    </row>
    <row r="87" spans="1:40" ht="13.8" thickBot="1" x14ac:dyDescent="0.35">
      <c r="A87" s="23"/>
      <c r="B87" s="2" t="s">
        <v>31</v>
      </c>
      <c r="E87" s="260" t="s">
        <v>163</v>
      </c>
      <c r="F87" s="260"/>
      <c r="G87" s="260"/>
      <c r="H87" s="260"/>
      <c r="I87" s="260"/>
      <c r="J87" s="260"/>
      <c r="K87" s="260"/>
      <c r="L87" s="260"/>
      <c r="M87" s="260"/>
      <c r="N87" s="260"/>
      <c r="O87" s="260"/>
      <c r="P87" s="260"/>
      <c r="Q87" s="260"/>
      <c r="T87" s="2" t="s">
        <v>31</v>
      </c>
      <c r="W87" s="261"/>
      <c r="X87" s="261"/>
      <c r="Y87" s="261"/>
      <c r="Z87" s="261"/>
      <c r="AA87" s="261"/>
      <c r="AB87" s="261"/>
      <c r="AC87" s="261"/>
      <c r="AD87" s="261"/>
      <c r="AE87" s="261"/>
      <c r="AF87" s="261"/>
      <c r="AG87" s="261"/>
      <c r="AH87" s="24"/>
      <c r="AI87" s="2" t="s">
        <v>31</v>
      </c>
      <c r="AJ87" s="245"/>
      <c r="AK87" s="245"/>
      <c r="AL87" s="245"/>
      <c r="AM87" s="245"/>
      <c r="AN87" s="10"/>
    </row>
    <row r="88" spans="1:40" ht="13.8" thickBot="1" x14ac:dyDescent="0.35">
      <c r="A88" s="23"/>
      <c r="B88" s="11" t="s">
        <v>32</v>
      </c>
      <c r="F88" s="244" t="s">
        <v>164</v>
      </c>
      <c r="G88" s="244"/>
      <c r="H88" s="244"/>
      <c r="I88" s="244"/>
      <c r="J88" s="244"/>
      <c r="K88" s="244"/>
      <c r="L88" s="244"/>
      <c r="M88" s="244"/>
      <c r="N88" s="244"/>
      <c r="O88" s="244"/>
      <c r="P88" s="244"/>
      <c r="Q88" s="244"/>
      <c r="T88" s="11" t="s">
        <v>32</v>
      </c>
      <c r="X88" s="245"/>
      <c r="Y88" s="245"/>
      <c r="Z88" s="245"/>
      <c r="AA88" s="245"/>
      <c r="AB88" s="245"/>
      <c r="AC88" s="245"/>
      <c r="AD88" s="245"/>
      <c r="AE88" s="245"/>
      <c r="AF88" s="245"/>
      <c r="AG88" s="245"/>
      <c r="AH88" s="24"/>
      <c r="AI88" s="11" t="s">
        <v>32</v>
      </c>
      <c r="AJ88" s="245"/>
      <c r="AK88" s="245"/>
      <c r="AL88" s="245"/>
      <c r="AM88" s="245"/>
      <c r="AN88" s="10"/>
    </row>
    <row r="89" spans="1:40" ht="13.8" thickBot="1" x14ac:dyDescent="0.35">
      <c r="A89" s="25" t="s">
        <v>33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26"/>
      <c r="AI89" s="15"/>
      <c r="AJ89" s="14"/>
      <c r="AK89" s="15"/>
      <c r="AL89" s="15"/>
      <c r="AM89" s="15"/>
      <c r="AN89" s="16"/>
    </row>
    <row r="92" spans="1:40" ht="13.8" thickBot="1" x14ac:dyDescent="0.35"/>
    <row r="93" spans="1:40" x14ac:dyDescent="0.3">
      <c r="A93" s="300"/>
      <c r="B93" s="301"/>
      <c r="C93" s="301"/>
      <c r="D93" s="301"/>
      <c r="E93" s="301"/>
      <c r="F93" s="301"/>
      <c r="G93" s="301"/>
      <c r="H93" s="302"/>
      <c r="I93" s="306" t="s">
        <v>4</v>
      </c>
      <c r="J93" s="307"/>
      <c r="K93" s="307"/>
      <c r="L93" s="307"/>
      <c r="M93" s="307"/>
      <c r="N93" s="307"/>
      <c r="O93" s="307"/>
      <c r="P93" s="307"/>
      <c r="Q93" s="307"/>
      <c r="R93" s="307"/>
      <c r="S93" s="307"/>
      <c r="T93" s="307"/>
      <c r="U93" s="307"/>
      <c r="V93" s="307"/>
      <c r="W93" s="307"/>
      <c r="X93" s="307"/>
      <c r="Y93" s="307"/>
      <c r="Z93" s="307"/>
      <c r="AA93" s="307"/>
      <c r="AB93" s="307"/>
      <c r="AC93" s="307"/>
      <c r="AD93" s="307"/>
      <c r="AE93" s="307"/>
      <c r="AF93" s="307"/>
      <c r="AG93" s="307"/>
      <c r="AH93" s="307"/>
      <c r="AI93" s="307"/>
      <c r="AJ93" s="307"/>
      <c r="AK93" s="308"/>
      <c r="AL93" s="312"/>
      <c r="AM93" s="313"/>
      <c r="AN93" s="314"/>
    </row>
    <row r="94" spans="1:40" ht="84.6" customHeight="1" thickBot="1" x14ac:dyDescent="0.35">
      <c r="A94" s="303"/>
      <c r="B94" s="304"/>
      <c r="C94" s="304"/>
      <c r="D94" s="304"/>
      <c r="E94" s="304"/>
      <c r="F94" s="304"/>
      <c r="G94" s="304"/>
      <c r="H94" s="305"/>
      <c r="I94" s="309"/>
      <c r="J94" s="310"/>
      <c r="K94" s="310"/>
      <c r="L94" s="310"/>
      <c r="M94" s="310"/>
      <c r="N94" s="310"/>
      <c r="O94" s="310"/>
      <c r="P94" s="310"/>
      <c r="Q94" s="310"/>
      <c r="R94" s="310"/>
      <c r="S94" s="310"/>
      <c r="T94" s="310"/>
      <c r="U94" s="310"/>
      <c r="V94" s="310"/>
      <c r="W94" s="310"/>
      <c r="X94" s="310"/>
      <c r="Y94" s="310"/>
      <c r="Z94" s="310"/>
      <c r="AA94" s="310"/>
      <c r="AB94" s="310"/>
      <c r="AC94" s="310"/>
      <c r="AD94" s="310"/>
      <c r="AE94" s="310"/>
      <c r="AF94" s="310"/>
      <c r="AG94" s="310"/>
      <c r="AH94" s="310"/>
      <c r="AI94" s="310"/>
      <c r="AJ94" s="310"/>
      <c r="AK94" s="311"/>
      <c r="AL94" s="315"/>
      <c r="AM94" s="316"/>
      <c r="AN94" s="317"/>
    </row>
    <row r="95" spans="1:40" ht="21.6" thickBot="1" x14ac:dyDescent="0.35">
      <c r="A95" s="13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18"/>
      <c r="AN95" s="319"/>
    </row>
    <row r="96" spans="1:40" ht="21" thickBot="1" x14ac:dyDescent="0.35">
      <c r="A96" s="262" t="s">
        <v>5</v>
      </c>
      <c r="B96" s="263"/>
      <c r="C96" s="263"/>
      <c r="D96" s="263"/>
      <c r="E96" s="263"/>
      <c r="F96" s="263" t="s">
        <v>6</v>
      </c>
      <c r="G96" s="263"/>
      <c r="H96" s="264"/>
      <c r="I96" s="264"/>
      <c r="J96" s="263" t="s">
        <v>7</v>
      </c>
      <c r="K96" s="263"/>
      <c r="L96" s="264"/>
      <c r="M96" s="264"/>
      <c r="N96" s="263" t="s">
        <v>8</v>
      </c>
      <c r="O96" s="263"/>
      <c r="P96" s="264"/>
      <c r="Q96" s="320"/>
      <c r="R96" s="3"/>
      <c r="S96" s="3"/>
      <c r="T96" s="3"/>
      <c r="U96" s="262" t="s">
        <v>9</v>
      </c>
      <c r="V96" s="263"/>
      <c r="W96" s="263"/>
      <c r="X96" s="263"/>
      <c r="Y96" s="263"/>
      <c r="Z96" s="321"/>
      <c r="AA96" s="321"/>
      <c r="AB96" s="321"/>
      <c r="AC96" s="321"/>
      <c r="AD96" s="322"/>
      <c r="AE96" s="3"/>
      <c r="AF96" s="3"/>
      <c r="AG96" s="262" t="s">
        <v>10</v>
      </c>
      <c r="AH96" s="263"/>
      <c r="AI96" s="263"/>
      <c r="AJ96" s="323"/>
      <c r="AK96" s="323"/>
      <c r="AL96" s="323"/>
      <c r="AM96" s="323"/>
      <c r="AN96" s="324"/>
    </row>
    <row r="97" spans="1:40" ht="20.399999999999999" x14ac:dyDescent="0.3">
      <c r="A97" s="132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275"/>
      <c r="AN97" s="276"/>
    </row>
    <row r="98" spans="1:40" ht="21" thickBot="1" x14ac:dyDescent="0.35">
      <c r="A98" s="132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88"/>
      <c r="AN98" s="133"/>
    </row>
    <row r="99" spans="1:40" ht="13.8" x14ac:dyDescent="0.3">
      <c r="A99" s="277" t="s">
        <v>11</v>
      </c>
      <c r="B99" s="278"/>
      <c r="C99" s="278"/>
      <c r="D99" s="278"/>
      <c r="E99" s="278"/>
      <c r="F99" s="278"/>
      <c r="G99" s="278"/>
      <c r="H99" s="278"/>
      <c r="I99" s="279" t="s">
        <v>399</v>
      </c>
      <c r="J99" s="280"/>
      <c r="K99" s="280"/>
      <c r="L99" s="280"/>
      <c r="M99" s="280"/>
      <c r="N99" s="280"/>
      <c r="O99" s="280"/>
      <c r="P99" s="280"/>
      <c r="Q99" s="280"/>
      <c r="R99" s="280"/>
      <c r="S99" s="280"/>
      <c r="T99" s="280"/>
      <c r="U99" s="280"/>
      <c r="V99" s="280"/>
      <c r="W99" s="280"/>
      <c r="X99" s="280"/>
      <c r="Y99" s="280"/>
      <c r="Z99" s="280"/>
      <c r="AA99" s="280"/>
      <c r="AB99" s="280"/>
      <c r="AC99" s="280"/>
      <c r="AD99" s="280"/>
      <c r="AE99" s="280"/>
      <c r="AF99" s="280"/>
      <c r="AG99" s="280"/>
      <c r="AH99" s="280"/>
      <c r="AI99" s="280"/>
      <c r="AJ99" s="280"/>
      <c r="AK99" s="280"/>
      <c r="AL99" s="280"/>
      <c r="AM99" s="280"/>
      <c r="AN99" s="281"/>
    </row>
    <row r="100" spans="1:40" ht="20.399999999999999" x14ac:dyDescent="0.3">
      <c r="A100" s="282" t="s">
        <v>12</v>
      </c>
      <c r="B100" s="283"/>
      <c r="C100" s="283"/>
      <c r="D100" s="283"/>
      <c r="E100" s="283"/>
      <c r="F100" s="283"/>
      <c r="G100" s="283"/>
      <c r="H100" s="283"/>
      <c r="I100" s="284"/>
      <c r="J100" s="284"/>
      <c r="K100" s="284"/>
      <c r="L100" s="284"/>
      <c r="M100" s="284"/>
      <c r="N100" s="284"/>
      <c r="O100" s="284"/>
      <c r="P100" s="284"/>
      <c r="Q100" s="284"/>
      <c r="R100" s="284"/>
      <c r="S100" s="284"/>
      <c r="T100" s="284"/>
      <c r="U100" s="284"/>
      <c r="V100" s="284"/>
      <c r="W100" s="284"/>
      <c r="X100" s="284"/>
      <c r="Y100" s="284"/>
      <c r="Z100" s="284"/>
      <c r="AA100" s="284"/>
      <c r="AB100" s="284"/>
      <c r="AC100" s="284"/>
      <c r="AD100" s="284"/>
      <c r="AE100" s="285" t="s">
        <v>13</v>
      </c>
      <c r="AF100" s="286"/>
      <c r="AG100" s="286"/>
      <c r="AH100" s="287"/>
      <c r="AI100" s="27"/>
      <c r="AJ100" s="285" t="s">
        <v>14</v>
      </c>
      <c r="AK100" s="287"/>
      <c r="AL100" s="288"/>
      <c r="AM100" s="289"/>
      <c r="AN100" s="290"/>
    </row>
    <row r="101" spans="1:40" ht="21" thickBot="1" x14ac:dyDescent="0.35">
      <c r="A101" s="291" t="s">
        <v>15</v>
      </c>
      <c r="B101" s="292"/>
      <c r="C101" s="292"/>
      <c r="D101" s="292"/>
      <c r="E101" s="292"/>
      <c r="F101" s="292"/>
      <c r="G101" s="292"/>
      <c r="H101" s="292"/>
      <c r="I101" s="293"/>
      <c r="J101" s="293"/>
      <c r="K101" s="293"/>
      <c r="L101" s="293"/>
      <c r="M101" s="293"/>
      <c r="N101" s="293"/>
      <c r="O101" s="293"/>
      <c r="P101" s="293"/>
      <c r="Q101" s="293"/>
      <c r="R101" s="293"/>
      <c r="S101" s="293"/>
      <c r="T101" s="293"/>
      <c r="U101" s="293"/>
      <c r="V101" s="293"/>
      <c r="W101" s="293"/>
      <c r="X101" s="293"/>
      <c r="Y101" s="293"/>
      <c r="Z101" s="293"/>
      <c r="AA101" s="293"/>
      <c r="AB101" s="293"/>
      <c r="AC101" s="293"/>
      <c r="AD101" s="293"/>
      <c r="AE101" s="294" t="s">
        <v>13</v>
      </c>
      <c r="AF101" s="295"/>
      <c r="AG101" s="295"/>
      <c r="AH101" s="296"/>
      <c r="AI101" s="63"/>
      <c r="AJ101" s="294" t="s">
        <v>14</v>
      </c>
      <c r="AK101" s="296"/>
      <c r="AL101" s="297"/>
      <c r="AM101" s="298"/>
      <c r="AN101" s="299"/>
    </row>
    <row r="102" spans="1:40" ht="16.2" thickBot="1" x14ac:dyDescent="0.35">
      <c r="A102" s="134"/>
      <c r="AH102" s="2"/>
      <c r="AI102" s="89"/>
      <c r="AJ102" s="89"/>
      <c r="AK102" s="89"/>
      <c r="AL102" s="89"/>
      <c r="AM102" s="11"/>
      <c r="AN102" s="135"/>
    </row>
    <row r="103" spans="1:40" ht="16.2" thickBot="1" x14ac:dyDescent="0.35">
      <c r="A103" s="262" t="s">
        <v>16</v>
      </c>
      <c r="B103" s="263"/>
      <c r="C103" s="263"/>
      <c r="D103" s="263"/>
      <c r="E103" s="263"/>
      <c r="F103" s="263"/>
      <c r="G103" s="263"/>
      <c r="H103" s="264">
        <v>6</v>
      </c>
      <c r="I103" s="264"/>
      <c r="J103" s="264"/>
      <c r="K103" s="264"/>
      <c r="L103" s="264"/>
      <c r="M103" s="264"/>
      <c r="N103" s="264"/>
      <c r="O103" s="264"/>
      <c r="P103" s="264"/>
      <c r="Q103" s="264"/>
      <c r="R103" s="264"/>
      <c r="S103" s="264"/>
      <c r="T103" s="264"/>
      <c r="U103" s="263" t="s">
        <v>379</v>
      </c>
      <c r="V103" s="263"/>
      <c r="W103" s="263"/>
      <c r="X103" s="263"/>
      <c r="Y103" s="263"/>
      <c r="Z103" s="263"/>
      <c r="AA103" s="263"/>
      <c r="AB103" s="263"/>
      <c r="AC103" s="263"/>
      <c r="AD103" s="263"/>
      <c r="AE103" s="265" t="s">
        <v>175</v>
      </c>
      <c r="AF103" s="265"/>
      <c r="AG103" s="265"/>
      <c r="AH103" s="265"/>
      <c r="AI103" s="265"/>
      <c r="AJ103" s="87" t="s">
        <v>17</v>
      </c>
      <c r="AK103" s="18" t="s">
        <v>2</v>
      </c>
      <c r="AL103" s="5" t="s">
        <v>18</v>
      </c>
      <c r="AM103" s="266"/>
      <c r="AN103" s="267"/>
    </row>
    <row r="104" spans="1:40" ht="13.8" x14ac:dyDescent="0.3">
      <c r="A104" s="66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8"/>
      <c r="S104" s="69"/>
      <c r="T104" s="69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  <c r="AE104" s="68"/>
      <c r="AF104" s="68"/>
      <c r="AG104" s="68"/>
      <c r="AH104" s="71"/>
      <c r="AI104" s="268" t="s">
        <v>19</v>
      </c>
      <c r="AJ104" s="270" t="s">
        <v>20</v>
      </c>
      <c r="AK104" s="271"/>
      <c r="AL104" s="271"/>
      <c r="AM104" s="270" t="s">
        <v>21</v>
      </c>
      <c r="AN104" s="273" t="s">
        <v>22</v>
      </c>
    </row>
    <row r="105" spans="1:40" ht="14.4" x14ac:dyDescent="0.3">
      <c r="A105" s="72"/>
      <c r="B10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6"/>
      <c r="S105" s="37"/>
      <c r="T105" s="37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73"/>
      <c r="AI105" s="269"/>
      <c r="AJ105" s="86" t="s">
        <v>23</v>
      </c>
      <c r="AK105" s="86" t="s">
        <v>24</v>
      </c>
      <c r="AL105" s="86" t="s">
        <v>25</v>
      </c>
      <c r="AM105" s="272"/>
      <c r="AN105" s="274"/>
    </row>
    <row r="106" spans="1:40" ht="14.4" x14ac:dyDescent="0.3">
      <c r="A106" s="72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/>
      <c r="S106" s="37"/>
      <c r="T106" s="37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73"/>
      <c r="AI106" s="414" t="s">
        <v>380</v>
      </c>
      <c r="AJ106" s="82"/>
      <c r="AK106" s="82"/>
      <c r="AL106" s="82"/>
      <c r="AM106" s="83"/>
      <c r="AN106" s="84"/>
    </row>
    <row r="107" spans="1:40" ht="14.4" thickBot="1" x14ac:dyDescent="0.35">
      <c r="A107" s="72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6"/>
      <c r="S107" s="37"/>
      <c r="T107" s="37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73"/>
      <c r="AI107" s="415"/>
      <c r="AJ107" s="82"/>
      <c r="AK107" s="82"/>
      <c r="AL107" s="82"/>
      <c r="AM107" s="178"/>
      <c r="AN107" s="84"/>
    </row>
    <row r="108" spans="1:40" ht="15.6" x14ac:dyDescent="0.3">
      <c r="A108" s="72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6"/>
      <c r="S108" s="37"/>
      <c r="T108" s="37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73"/>
      <c r="AI108" s="51"/>
      <c r="AJ108" s="64"/>
      <c r="AK108" s="64"/>
      <c r="AL108" s="215">
        <v>14.87</v>
      </c>
      <c r="AM108" s="215">
        <v>1</v>
      </c>
      <c r="AN108" s="84">
        <f>AL108*AM108</f>
        <v>14.87</v>
      </c>
    </row>
    <row r="109" spans="1:40" ht="15.6" x14ac:dyDescent="0.3">
      <c r="A109" s="72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6"/>
      <c r="S109" s="37"/>
      <c r="T109" s="37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73"/>
      <c r="AI109" s="51"/>
      <c r="AJ109" s="64"/>
      <c r="AK109" s="64"/>
      <c r="AL109" s="190">
        <v>14.67</v>
      </c>
      <c r="AM109" s="190">
        <v>1</v>
      </c>
      <c r="AN109" s="84">
        <f t="shared" ref="AN109:AN117" si="0">AL109*AM109</f>
        <v>14.67</v>
      </c>
    </row>
    <row r="110" spans="1:40" ht="15.6" x14ac:dyDescent="0.3">
      <c r="A110" s="72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6"/>
      <c r="S110" s="37"/>
      <c r="T110" s="37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73"/>
      <c r="AI110" s="51"/>
      <c r="AJ110" s="64"/>
      <c r="AK110" s="64"/>
      <c r="AL110" s="190">
        <v>0.39</v>
      </c>
      <c r="AM110" s="190">
        <v>1</v>
      </c>
      <c r="AN110" s="84">
        <f t="shared" si="0"/>
        <v>0.39</v>
      </c>
    </row>
    <row r="111" spans="1:40" ht="15.6" x14ac:dyDescent="0.3">
      <c r="A111" s="72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  <c r="S111" s="37"/>
      <c r="T111" s="37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73"/>
      <c r="AI111" s="50"/>
      <c r="AJ111" s="64"/>
      <c r="AK111" s="64"/>
      <c r="AL111" s="190">
        <v>0.35</v>
      </c>
      <c r="AM111" s="190">
        <v>1</v>
      </c>
      <c r="AN111" s="84">
        <f t="shared" si="0"/>
        <v>0.35</v>
      </c>
    </row>
    <row r="112" spans="1:40" ht="15.6" x14ac:dyDescent="0.3">
      <c r="A112" s="74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36"/>
      <c r="AF112" s="42"/>
      <c r="AG112" s="36"/>
      <c r="AH112" s="75"/>
      <c r="AI112" s="50"/>
      <c r="AJ112" s="34"/>
      <c r="AK112" s="34"/>
      <c r="AL112" s="190">
        <v>1.35</v>
      </c>
      <c r="AM112" s="190">
        <v>1</v>
      </c>
      <c r="AN112" s="84">
        <f t="shared" si="0"/>
        <v>1.35</v>
      </c>
    </row>
    <row r="113" spans="1:40" ht="17.399999999999999" x14ac:dyDescent="0.3">
      <c r="A113" s="74"/>
      <c r="B113" s="44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36"/>
      <c r="AF113" s="42"/>
      <c r="AG113" s="36"/>
      <c r="AH113" s="75"/>
      <c r="AI113" s="51"/>
      <c r="AJ113" s="28"/>
      <c r="AK113" s="29"/>
      <c r="AL113" s="190">
        <v>2.13</v>
      </c>
      <c r="AM113" s="190">
        <v>2</v>
      </c>
      <c r="AN113" s="84">
        <f t="shared" si="0"/>
        <v>4.26</v>
      </c>
    </row>
    <row r="114" spans="1:40" ht="15.6" x14ac:dyDescent="0.3">
      <c r="A114" s="74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36"/>
      <c r="AF114" s="42"/>
      <c r="AG114" s="36"/>
      <c r="AH114" s="75"/>
      <c r="AI114" s="51"/>
      <c r="AJ114" s="34"/>
      <c r="AK114" s="34"/>
      <c r="AL114" s="190">
        <v>1.01</v>
      </c>
      <c r="AM114" s="190">
        <v>1</v>
      </c>
      <c r="AN114" s="84">
        <f t="shared" si="0"/>
        <v>1.01</v>
      </c>
    </row>
    <row r="115" spans="1:40" ht="15.6" x14ac:dyDescent="0.3">
      <c r="A115" s="74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36"/>
      <c r="AF115" s="42"/>
      <c r="AG115" s="36"/>
      <c r="AH115" s="75"/>
      <c r="AI115" s="51"/>
      <c r="AJ115" s="34"/>
      <c r="AK115" s="34"/>
      <c r="AL115" s="190">
        <v>0.86</v>
      </c>
      <c r="AM115" s="190">
        <v>1</v>
      </c>
      <c r="AN115" s="84">
        <f t="shared" si="0"/>
        <v>0.86</v>
      </c>
    </row>
    <row r="116" spans="1:40" ht="15.6" x14ac:dyDescent="0.3">
      <c r="A116" s="74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36"/>
      <c r="AF116" s="42"/>
      <c r="AG116" s="36"/>
      <c r="AH116" s="75"/>
      <c r="AI116" s="50"/>
      <c r="AJ116" s="34"/>
      <c r="AK116" s="34"/>
      <c r="AL116" s="190">
        <v>0.2</v>
      </c>
      <c r="AM116" s="190">
        <v>1</v>
      </c>
      <c r="AN116" s="84">
        <f t="shared" si="0"/>
        <v>0.2</v>
      </c>
    </row>
    <row r="117" spans="1:40" ht="17.399999999999999" x14ac:dyDescent="0.3">
      <c r="A117" s="74"/>
      <c r="B117" s="44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45"/>
      <c r="T117" s="45"/>
      <c r="U117" s="45"/>
      <c r="V117" s="45"/>
      <c r="W117" s="45"/>
      <c r="X117" s="45"/>
      <c r="Y117" s="45"/>
      <c r="Z117" s="45"/>
      <c r="AA117" s="45"/>
      <c r="AB117" s="45"/>
      <c r="AC117" s="45"/>
      <c r="AD117" s="45"/>
      <c r="AE117" s="36"/>
      <c r="AF117" s="42"/>
      <c r="AG117" s="36"/>
      <c r="AH117" s="75"/>
      <c r="AI117" s="51"/>
      <c r="AJ117" s="34"/>
      <c r="AK117" s="34"/>
      <c r="AL117" s="190">
        <v>14.27</v>
      </c>
      <c r="AM117" s="190">
        <v>1</v>
      </c>
      <c r="AN117" s="84">
        <f t="shared" si="0"/>
        <v>14.27</v>
      </c>
    </row>
    <row r="118" spans="1:40" ht="15.6" x14ac:dyDescent="0.3">
      <c r="A118" s="7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36"/>
      <c r="AF118" s="42"/>
      <c r="AG118" s="36"/>
      <c r="AH118" s="77"/>
      <c r="AI118" s="50"/>
      <c r="AJ118" s="29"/>
      <c r="AK118" s="29"/>
      <c r="AL118" s="30"/>
      <c r="AM118" s="188"/>
      <c r="AN118" s="84"/>
    </row>
    <row r="119" spans="1:40" ht="15" x14ac:dyDescent="0.3">
      <c r="A119" s="74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75"/>
      <c r="AI119" s="51"/>
      <c r="AJ119" s="34"/>
      <c r="AK119" s="34"/>
      <c r="AL119" s="34"/>
      <c r="AM119" s="188"/>
      <c r="AN119" s="84"/>
    </row>
    <row r="120" spans="1:40" ht="15" x14ac:dyDescent="0.3">
      <c r="A120" s="184"/>
      <c r="B120" s="185"/>
      <c r="C120" s="185"/>
      <c r="D120" s="185"/>
      <c r="E120" s="185"/>
      <c r="F120" s="185"/>
      <c r="G120" s="185"/>
      <c r="H120" s="185"/>
      <c r="I120" s="185"/>
      <c r="J120" s="185"/>
      <c r="K120" s="185"/>
      <c r="L120" s="185"/>
      <c r="M120" s="185"/>
      <c r="N120" s="185"/>
      <c r="O120" s="185"/>
      <c r="P120" s="185"/>
      <c r="Q120" s="185"/>
      <c r="R120" s="185"/>
      <c r="S120" s="185"/>
      <c r="T120" s="185"/>
      <c r="U120" s="185"/>
      <c r="V120" s="185"/>
      <c r="W120" s="185"/>
      <c r="X120" s="185"/>
      <c r="Y120" s="185"/>
      <c r="Z120" s="185"/>
      <c r="AA120" s="185"/>
      <c r="AB120" s="185"/>
      <c r="AC120" s="185"/>
      <c r="AD120" s="185"/>
      <c r="AE120" s="185"/>
      <c r="AF120" s="185"/>
      <c r="AG120" s="185"/>
      <c r="AH120" s="186"/>
      <c r="AI120" s="51"/>
      <c r="AJ120" s="34"/>
      <c r="AK120" s="34"/>
      <c r="AL120" s="34"/>
      <c r="AM120" s="188"/>
      <c r="AN120" s="84"/>
    </row>
    <row r="121" spans="1:40" ht="15" x14ac:dyDescent="0.3">
      <c r="A121" s="184"/>
      <c r="B121" s="185"/>
      <c r="C121" s="185"/>
      <c r="D121" s="185"/>
      <c r="E121" s="185"/>
      <c r="F121" s="185"/>
      <c r="G121" s="185"/>
      <c r="H121" s="185"/>
      <c r="I121" s="185"/>
      <c r="J121" s="185"/>
      <c r="K121" s="185"/>
      <c r="L121" s="185"/>
      <c r="M121" s="185"/>
      <c r="N121" s="185"/>
      <c r="O121" s="185"/>
      <c r="P121" s="185"/>
      <c r="Q121" s="185"/>
      <c r="R121" s="185"/>
      <c r="S121" s="185"/>
      <c r="T121" s="185"/>
      <c r="U121" s="185"/>
      <c r="V121" s="185"/>
      <c r="W121" s="185"/>
      <c r="X121" s="185"/>
      <c r="Y121" s="185"/>
      <c r="Z121" s="185"/>
      <c r="AA121" s="185"/>
      <c r="AB121" s="185"/>
      <c r="AC121" s="185"/>
      <c r="AD121" s="185"/>
      <c r="AE121" s="185"/>
      <c r="AF121" s="185"/>
      <c r="AG121" s="185"/>
      <c r="AH121" s="186"/>
      <c r="AI121" s="51"/>
      <c r="AJ121" s="34"/>
      <c r="AK121" s="34"/>
      <c r="AL121" s="34"/>
      <c r="AM121" s="188"/>
      <c r="AN121" s="84"/>
    </row>
    <row r="122" spans="1:40" ht="15" x14ac:dyDescent="0.3">
      <c r="A122" s="184"/>
      <c r="B122" s="185"/>
      <c r="C122" s="185"/>
      <c r="D122" s="185"/>
      <c r="E122" s="185"/>
      <c r="F122" s="185"/>
      <c r="G122" s="185"/>
      <c r="H122" s="185"/>
      <c r="I122" s="185"/>
      <c r="J122" s="185"/>
      <c r="K122" s="185"/>
      <c r="L122" s="185"/>
      <c r="M122" s="185"/>
      <c r="N122" s="185"/>
      <c r="O122" s="185"/>
      <c r="P122" s="185"/>
      <c r="Q122" s="185"/>
      <c r="R122" s="185"/>
      <c r="S122" s="185"/>
      <c r="T122" s="185"/>
      <c r="U122" s="185"/>
      <c r="V122" s="185"/>
      <c r="W122" s="185"/>
      <c r="X122" s="185"/>
      <c r="Y122" s="185"/>
      <c r="Z122" s="185"/>
      <c r="AA122" s="185"/>
      <c r="AB122" s="185"/>
      <c r="AC122" s="185"/>
      <c r="AD122" s="185"/>
      <c r="AE122" s="185"/>
      <c r="AF122" s="185"/>
      <c r="AG122" s="185"/>
      <c r="AH122" s="186"/>
      <c r="AI122" s="51"/>
      <c r="AJ122" s="34"/>
      <c r="AK122" s="34"/>
      <c r="AL122" s="34"/>
      <c r="AM122" s="188"/>
      <c r="AN122" s="84"/>
    </row>
    <row r="123" spans="1:40" ht="15" x14ac:dyDescent="0.3">
      <c r="A123" s="184"/>
      <c r="B123" s="185"/>
      <c r="C123" s="185"/>
      <c r="D123" s="185"/>
      <c r="E123" s="185"/>
      <c r="F123" s="185"/>
      <c r="G123" s="185"/>
      <c r="H123" s="185"/>
      <c r="I123" s="185"/>
      <c r="J123" s="185"/>
      <c r="K123" s="185"/>
      <c r="L123" s="185"/>
      <c r="M123" s="185"/>
      <c r="N123" s="185"/>
      <c r="O123" s="185"/>
      <c r="P123" s="185"/>
      <c r="Q123" s="185"/>
      <c r="R123" s="185"/>
      <c r="S123" s="185"/>
      <c r="T123" s="185"/>
      <c r="U123" s="185"/>
      <c r="V123" s="185"/>
      <c r="W123" s="185"/>
      <c r="X123" s="185"/>
      <c r="Y123" s="185"/>
      <c r="Z123" s="185"/>
      <c r="AA123" s="185"/>
      <c r="AB123" s="185"/>
      <c r="AC123" s="185"/>
      <c r="AD123" s="185"/>
      <c r="AE123" s="185"/>
      <c r="AF123" s="185"/>
      <c r="AG123" s="185"/>
      <c r="AH123" s="186"/>
      <c r="AI123" s="51"/>
      <c r="AJ123" s="34"/>
      <c r="AK123" s="34"/>
      <c r="AL123" s="34"/>
      <c r="AM123" s="34"/>
      <c r="AN123" s="187"/>
    </row>
    <row r="124" spans="1:40" ht="15" x14ac:dyDescent="0.3">
      <c r="A124" s="184"/>
      <c r="B124" s="185"/>
      <c r="C124" s="185"/>
      <c r="D124" s="185"/>
      <c r="E124" s="185"/>
      <c r="F124" s="185"/>
      <c r="G124" s="185"/>
      <c r="H124" s="185"/>
      <c r="I124" s="185"/>
      <c r="J124" s="185"/>
      <c r="K124" s="185"/>
      <c r="L124" s="185"/>
      <c r="M124" s="185"/>
      <c r="N124" s="185"/>
      <c r="O124" s="185"/>
      <c r="P124" s="185"/>
      <c r="Q124" s="185"/>
      <c r="R124" s="185"/>
      <c r="S124" s="185"/>
      <c r="T124" s="185"/>
      <c r="U124" s="185"/>
      <c r="V124" s="185"/>
      <c r="W124" s="185"/>
      <c r="X124" s="185"/>
      <c r="Y124" s="185"/>
      <c r="Z124" s="185"/>
      <c r="AA124" s="185"/>
      <c r="AB124" s="185"/>
      <c r="AC124" s="185"/>
      <c r="AD124" s="185"/>
      <c r="AE124" s="185"/>
      <c r="AF124" s="185"/>
      <c r="AG124" s="185"/>
      <c r="AH124" s="186"/>
      <c r="AI124" s="51"/>
      <c r="AJ124" s="34"/>
      <c r="AK124" s="34"/>
      <c r="AL124" s="34"/>
      <c r="AM124" s="34"/>
      <c r="AN124" s="84"/>
    </row>
    <row r="125" spans="1:40" ht="15.6" x14ac:dyDescent="0.3">
      <c r="A125" s="184"/>
      <c r="B125" s="185"/>
      <c r="C125" s="185"/>
      <c r="D125" s="185"/>
      <c r="E125" s="185"/>
      <c r="F125" s="185"/>
      <c r="G125" s="185"/>
      <c r="H125" s="185"/>
      <c r="I125" s="185"/>
      <c r="J125" s="185"/>
      <c r="K125" s="185"/>
      <c r="L125" s="185"/>
      <c r="M125" s="185"/>
      <c r="N125" s="185"/>
      <c r="O125" s="185"/>
      <c r="P125" s="185"/>
      <c r="Q125" s="185"/>
      <c r="R125" s="185"/>
      <c r="S125" s="185"/>
      <c r="T125" s="185"/>
      <c r="U125" s="185"/>
      <c r="V125" s="185"/>
      <c r="W125" s="185"/>
      <c r="X125" s="185"/>
      <c r="Y125" s="185"/>
      <c r="Z125" s="185"/>
      <c r="AA125" s="185"/>
      <c r="AB125" s="185"/>
      <c r="AC125" s="185"/>
      <c r="AD125" s="185"/>
      <c r="AE125" s="185"/>
      <c r="AF125" s="185"/>
      <c r="AG125" s="185"/>
      <c r="AH125" s="186"/>
      <c r="AI125" s="50"/>
      <c r="AJ125" s="34"/>
      <c r="AK125" s="34"/>
      <c r="AL125" s="34"/>
      <c r="AM125" s="34"/>
      <c r="AN125" s="84"/>
    </row>
    <row r="126" spans="1:40" ht="15" x14ac:dyDescent="0.3">
      <c r="A126" s="184"/>
      <c r="B126" s="185"/>
      <c r="C126" s="185"/>
      <c r="D126" s="185"/>
      <c r="E126" s="185"/>
      <c r="F126" s="185"/>
      <c r="G126" s="185"/>
      <c r="H126" s="185"/>
      <c r="I126" s="185"/>
      <c r="J126" s="185"/>
      <c r="K126" s="185"/>
      <c r="L126" s="185"/>
      <c r="M126" s="185"/>
      <c r="N126" s="185"/>
      <c r="O126" s="185"/>
      <c r="P126" s="185"/>
      <c r="Q126" s="185"/>
      <c r="R126" s="185"/>
      <c r="S126" s="185"/>
      <c r="T126" s="185"/>
      <c r="U126" s="185"/>
      <c r="V126" s="185"/>
      <c r="W126" s="185"/>
      <c r="X126" s="185"/>
      <c r="Y126" s="185"/>
      <c r="Z126" s="185"/>
      <c r="AA126" s="185"/>
      <c r="AB126" s="185"/>
      <c r="AC126" s="185"/>
      <c r="AD126" s="185"/>
      <c r="AE126" s="185"/>
      <c r="AF126" s="185"/>
      <c r="AG126" s="185"/>
      <c r="AH126" s="186"/>
      <c r="AI126" s="51"/>
      <c r="AJ126" s="34"/>
      <c r="AK126" s="34"/>
      <c r="AL126" s="34"/>
      <c r="AM126" s="34"/>
      <c r="AN126" s="84"/>
    </row>
    <row r="127" spans="1:40" ht="15" x14ac:dyDescent="0.3">
      <c r="A127" s="184"/>
      <c r="B127" s="185"/>
      <c r="C127" s="185"/>
      <c r="D127" s="185"/>
      <c r="E127" s="185"/>
      <c r="F127" s="185"/>
      <c r="G127" s="185"/>
      <c r="H127" s="185"/>
      <c r="I127" s="185"/>
      <c r="J127" s="185"/>
      <c r="K127" s="185"/>
      <c r="L127" s="185"/>
      <c r="M127" s="185"/>
      <c r="N127" s="185"/>
      <c r="O127" s="185"/>
      <c r="P127" s="185"/>
      <c r="Q127" s="185"/>
      <c r="R127" s="185"/>
      <c r="S127" s="185"/>
      <c r="T127" s="185"/>
      <c r="U127" s="185"/>
      <c r="V127" s="185"/>
      <c r="W127" s="185"/>
      <c r="X127" s="185"/>
      <c r="Y127" s="185"/>
      <c r="Z127" s="185"/>
      <c r="AA127" s="185"/>
      <c r="AB127" s="185"/>
      <c r="AC127" s="185"/>
      <c r="AD127" s="185"/>
      <c r="AE127" s="185"/>
      <c r="AF127" s="185"/>
      <c r="AG127" s="185"/>
      <c r="AH127" s="186"/>
      <c r="AI127" s="51"/>
      <c r="AJ127" s="34"/>
      <c r="AK127" s="34"/>
      <c r="AL127" s="34"/>
      <c r="AM127" s="34"/>
      <c r="AN127" s="84"/>
    </row>
    <row r="128" spans="1:40" ht="15" x14ac:dyDescent="0.3">
      <c r="A128" s="184"/>
      <c r="B128" s="185"/>
      <c r="C128" s="185"/>
      <c r="D128" s="185"/>
      <c r="E128" s="185"/>
      <c r="F128" s="185"/>
      <c r="G128" s="185"/>
      <c r="H128" s="185"/>
      <c r="I128" s="185"/>
      <c r="J128" s="185"/>
      <c r="K128" s="185"/>
      <c r="L128" s="185"/>
      <c r="M128" s="185"/>
      <c r="N128" s="185"/>
      <c r="O128" s="185"/>
      <c r="P128" s="185"/>
      <c r="Q128" s="185"/>
      <c r="R128" s="185"/>
      <c r="S128" s="185"/>
      <c r="T128" s="185"/>
      <c r="U128" s="185"/>
      <c r="V128" s="185"/>
      <c r="W128" s="185"/>
      <c r="X128" s="185"/>
      <c r="Y128" s="185"/>
      <c r="Z128" s="185"/>
      <c r="AA128" s="185"/>
      <c r="AB128" s="185"/>
      <c r="AC128" s="185"/>
      <c r="AD128" s="185"/>
      <c r="AE128" s="185"/>
      <c r="AF128" s="185"/>
      <c r="AG128" s="185"/>
      <c r="AH128" s="186"/>
      <c r="AI128" s="51"/>
      <c r="AJ128" s="34"/>
      <c r="AK128" s="34"/>
      <c r="AL128" s="34"/>
      <c r="AM128" s="34"/>
      <c r="AN128" s="84"/>
    </row>
    <row r="129" spans="1:40" ht="15" x14ac:dyDescent="0.3">
      <c r="A129" s="184"/>
      <c r="B129" s="185"/>
      <c r="C129" s="185"/>
      <c r="D129" s="185"/>
      <c r="E129" s="185"/>
      <c r="F129" s="185"/>
      <c r="G129" s="185"/>
      <c r="H129" s="185"/>
      <c r="I129" s="185"/>
      <c r="J129" s="185"/>
      <c r="K129" s="185"/>
      <c r="L129" s="185"/>
      <c r="M129" s="185"/>
      <c r="N129" s="185"/>
      <c r="O129" s="185"/>
      <c r="P129" s="185"/>
      <c r="Q129" s="185"/>
      <c r="R129" s="185"/>
      <c r="S129" s="185"/>
      <c r="T129" s="185"/>
      <c r="U129" s="185"/>
      <c r="V129" s="185"/>
      <c r="W129" s="185"/>
      <c r="X129" s="185"/>
      <c r="Y129" s="185"/>
      <c r="Z129" s="185"/>
      <c r="AA129" s="185"/>
      <c r="AB129" s="185"/>
      <c r="AC129" s="185"/>
      <c r="AD129" s="185"/>
      <c r="AE129" s="185"/>
      <c r="AF129" s="185"/>
      <c r="AG129" s="185"/>
      <c r="AH129" s="186"/>
      <c r="AI129" s="51"/>
      <c r="AJ129" s="34"/>
      <c r="AK129" s="34"/>
      <c r="AL129" s="34"/>
      <c r="AM129" s="34"/>
      <c r="AN129" s="187"/>
    </row>
    <row r="130" spans="1:40" ht="15" x14ac:dyDescent="0.3">
      <c r="A130" s="184"/>
      <c r="B130" s="185"/>
      <c r="C130" s="185"/>
      <c r="D130" s="185"/>
      <c r="E130" s="185"/>
      <c r="F130" s="185"/>
      <c r="G130" s="185"/>
      <c r="H130" s="185"/>
      <c r="I130" s="185"/>
      <c r="J130" s="185"/>
      <c r="K130" s="185"/>
      <c r="L130" s="185"/>
      <c r="M130" s="185"/>
      <c r="N130" s="185"/>
      <c r="O130" s="185"/>
      <c r="P130" s="185"/>
      <c r="Q130" s="185"/>
      <c r="R130" s="185"/>
      <c r="S130" s="185"/>
      <c r="T130" s="185"/>
      <c r="U130" s="185"/>
      <c r="V130" s="185"/>
      <c r="W130" s="185"/>
      <c r="X130" s="185"/>
      <c r="Y130" s="185"/>
      <c r="Z130" s="185"/>
      <c r="AA130" s="185"/>
      <c r="AB130" s="185"/>
      <c r="AC130" s="185"/>
      <c r="AD130" s="185"/>
      <c r="AE130" s="185"/>
      <c r="AF130" s="185"/>
      <c r="AG130" s="185"/>
      <c r="AH130" s="186"/>
      <c r="AI130" s="51"/>
      <c r="AJ130" s="34"/>
      <c r="AK130" s="34"/>
      <c r="AL130" s="34"/>
      <c r="AM130" s="34"/>
      <c r="AN130" s="84"/>
    </row>
    <row r="131" spans="1:40" ht="15" x14ac:dyDescent="0.3">
      <c r="A131" s="184"/>
      <c r="B131" s="185"/>
      <c r="C131" s="185"/>
      <c r="D131" s="185"/>
      <c r="E131" s="185"/>
      <c r="F131" s="185"/>
      <c r="G131" s="185"/>
      <c r="H131" s="185"/>
      <c r="I131" s="185"/>
      <c r="J131" s="185"/>
      <c r="K131" s="185"/>
      <c r="L131" s="185"/>
      <c r="M131" s="185"/>
      <c r="N131" s="185"/>
      <c r="O131" s="185"/>
      <c r="P131" s="185"/>
      <c r="Q131" s="185"/>
      <c r="R131" s="185"/>
      <c r="S131" s="185"/>
      <c r="T131" s="185"/>
      <c r="U131" s="185"/>
      <c r="V131" s="185"/>
      <c r="W131" s="185"/>
      <c r="X131" s="185"/>
      <c r="Y131" s="185"/>
      <c r="Z131" s="185"/>
      <c r="AA131" s="185"/>
      <c r="AB131" s="185"/>
      <c r="AC131" s="185"/>
      <c r="AD131" s="185"/>
      <c r="AE131" s="185"/>
      <c r="AF131" s="185"/>
      <c r="AG131" s="185"/>
      <c r="AH131" s="186"/>
      <c r="AI131" s="51"/>
      <c r="AJ131" s="34"/>
      <c r="AK131" s="34"/>
      <c r="AL131" s="34"/>
      <c r="AM131" s="34"/>
      <c r="AN131" s="84"/>
    </row>
    <row r="132" spans="1:40" ht="15" x14ac:dyDescent="0.3">
      <c r="A132" s="184"/>
      <c r="B132" s="185"/>
      <c r="C132" s="185"/>
      <c r="D132" s="185"/>
      <c r="E132" s="185"/>
      <c r="F132" s="185"/>
      <c r="G132" s="185"/>
      <c r="H132" s="185"/>
      <c r="I132" s="185"/>
      <c r="J132" s="185"/>
      <c r="K132" s="185"/>
      <c r="L132" s="185"/>
      <c r="M132" s="185"/>
      <c r="N132" s="185"/>
      <c r="O132" s="185"/>
      <c r="P132" s="185"/>
      <c r="Q132" s="185"/>
      <c r="R132" s="185"/>
      <c r="S132" s="185"/>
      <c r="T132" s="185"/>
      <c r="U132" s="185"/>
      <c r="V132" s="185"/>
      <c r="W132" s="185"/>
      <c r="X132" s="185"/>
      <c r="Y132" s="185"/>
      <c r="Z132" s="185"/>
      <c r="AA132" s="185"/>
      <c r="AB132" s="185"/>
      <c r="AC132" s="185"/>
      <c r="AD132" s="185"/>
      <c r="AE132" s="185"/>
      <c r="AF132" s="185"/>
      <c r="AG132" s="185"/>
      <c r="AH132" s="186"/>
      <c r="AI132" s="51"/>
      <c r="AJ132" s="34"/>
      <c r="AK132" s="34"/>
      <c r="AL132" s="34"/>
      <c r="AM132" s="34"/>
      <c r="AN132" s="84"/>
    </row>
    <row r="133" spans="1:40" ht="15" x14ac:dyDescent="0.3">
      <c r="A133" s="184"/>
      <c r="B133" s="185"/>
      <c r="C133" s="185"/>
      <c r="D133" s="185"/>
      <c r="E133" s="185"/>
      <c r="F133" s="185"/>
      <c r="G133" s="185"/>
      <c r="H133" s="185"/>
      <c r="I133" s="185"/>
      <c r="J133" s="185"/>
      <c r="K133" s="185"/>
      <c r="L133" s="185"/>
      <c r="M133" s="185"/>
      <c r="N133" s="185"/>
      <c r="O133" s="185"/>
      <c r="P133" s="185"/>
      <c r="Q133" s="185"/>
      <c r="R133" s="185"/>
      <c r="S133" s="185"/>
      <c r="T133" s="185"/>
      <c r="U133" s="185"/>
      <c r="V133" s="185"/>
      <c r="W133" s="185"/>
      <c r="X133" s="185"/>
      <c r="Y133" s="185"/>
      <c r="Z133" s="185"/>
      <c r="AA133" s="185"/>
      <c r="AB133" s="185"/>
      <c r="AC133" s="185"/>
      <c r="AD133" s="185"/>
      <c r="AE133" s="185"/>
      <c r="AF133" s="185"/>
      <c r="AG133" s="185"/>
      <c r="AH133" s="186"/>
      <c r="AI133" s="51"/>
      <c r="AJ133" s="34"/>
      <c r="AK133" s="34"/>
      <c r="AL133" s="34"/>
      <c r="AM133" s="34"/>
      <c r="AN133" s="84"/>
    </row>
    <row r="134" spans="1:40" ht="15" x14ac:dyDescent="0.3">
      <c r="A134" s="184"/>
      <c r="B134" s="185"/>
      <c r="C134" s="185"/>
      <c r="D134" s="185"/>
      <c r="E134" s="185"/>
      <c r="F134" s="185"/>
      <c r="G134" s="185"/>
      <c r="H134" s="185"/>
      <c r="I134" s="185"/>
      <c r="J134" s="185"/>
      <c r="K134" s="185"/>
      <c r="L134" s="185"/>
      <c r="M134" s="185"/>
      <c r="N134" s="185"/>
      <c r="O134" s="185"/>
      <c r="P134" s="185"/>
      <c r="Q134" s="185"/>
      <c r="R134" s="185"/>
      <c r="S134" s="185"/>
      <c r="T134" s="185"/>
      <c r="U134" s="185"/>
      <c r="V134" s="185"/>
      <c r="W134" s="185"/>
      <c r="X134" s="185"/>
      <c r="Y134" s="185"/>
      <c r="Z134" s="185"/>
      <c r="AA134" s="185"/>
      <c r="AB134" s="185"/>
      <c r="AC134" s="185"/>
      <c r="AD134" s="185"/>
      <c r="AE134" s="185"/>
      <c r="AF134" s="185"/>
      <c r="AG134" s="185"/>
      <c r="AH134" s="186"/>
      <c r="AI134" s="51"/>
      <c r="AJ134" s="34"/>
      <c r="AK134" s="34"/>
      <c r="AL134" s="34"/>
      <c r="AM134" s="34"/>
      <c r="AN134" s="84"/>
    </row>
    <row r="135" spans="1:40" ht="15.6" thickBot="1" x14ac:dyDescent="0.35">
      <c r="A135" s="184"/>
      <c r="B135" s="185"/>
      <c r="C135" s="185"/>
      <c r="D135" s="185"/>
      <c r="E135" s="185"/>
      <c r="F135" s="185"/>
      <c r="G135" s="185"/>
      <c r="H135" s="185"/>
      <c r="I135" s="185"/>
      <c r="J135" s="185"/>
      <c r="K135" s="185"/>
      <c r="L135" s="185"/>
      <c r="M135" s="185"/>
      <c r="N135" s="185"/>
      <c r="O135" s="185"/>
      <c r="P135" s="185"/>
      <c r="Q135" s="185"/>
      <c r="R135" s="185"/>
      <c r="S135" s="185"/>
      <c r="T135" s="185"/>
      <c r="U135" s="185"/>
      <c r="V135" s="185"/>
      <c r="W135" s="185"/>
      <c r="X135" s="185"/>
      <c r="Y135" s="185"/>
      <c r="Z135" s="185"/>
      <c r="AA135" s="185"/>
      <c r="AB135" s="185"/>
      <c r="AC135" s="185"/>
      <c r="AD135" s="185"/>
      <c r="AE135" s="185"/>
      <c r="AF135" s="185"/>
      <c r="AG135" s="185"/>
      <c r="AH135" s="186"/>
      <c r="AI135" s="51"/>
      <c r="AJ135" s="34"/>
      <c r="AK135" s="34"/>
      <c r="AL135" s="34"/>
      <c r="AM135" s="34"/>
      <c r="AN135" s="84"/>
    </row>
    <row r="136" spans="1:40" ht="15.6" thickBot="1" x14ac:dyDescent="0.35">
      <c r="A136" s="251"/>
      <c r="B136" s="252"/>
      <c r="C136" s="252"/>
      <c r="D136" s="252"/>
      <c r="E136" s="252"/>
      <c r="F136" s="252"/>
      <c r="G136" s="252"/>
      <c r="H136" s="252"/>
      <c r="I136" s="252"/>
      <c r="J136" s="252"/>
      <c r="K136" s="252"/>
      <c r="L136" s="252"/>
      <c r="M136" s="252"/>
      <c r="N136" s="252"/>
      <c r="O136" s="252"/>
      <c r="P136" s="252"/>
      <c r="Q136" s="252"/>
      <c r="R136" s="252"/>
      <c r="S136" s="252"/>
      <c r="T136" s="252"/>
      <c r="U136" s="252"/>
      <c r="V136" s="252"/>
      <c r="W136" s="252"/>
      <c r="X136" s="252"/>
      <c r="Y136" s="252"/>
      <c r="Z136" s="252"/>
      <c r="AA136" s="252"/>
      <c r="AB136" s="252"/>
      <c r="AC136" s="252"/>
      <c r="AD136" s="252"/>
      <c r="AE136" s="252"/>
      <c r="AF136" s="252"/>
      <c r="AG136" s="252"/>
      <c r="AH136" s="253"/>
      <c r="AI136" s="254" t="s">
        <v>27</v>
      </c>
      <c r="AJ136" s="255"/>
      <c r="AK136" s="255"/>
      <c r="AL136" s="255"/>
      <c r="AM136" s="255"/>
      <c r="AN136" s="52"/>
    </row>
    <row r="137" spans="1:40" ht="18" thickBot="1" x14ac:dyDescent="0.35">
      <c r="A137" s="54"/>
      <c r="B137" s="256"/>
      <c r="C137" s="256"/>
      <c r="D137" s="256"/>
      <c r="E137" s="256"/>
      <c r="F137" s="256"/>
      <c r="G137" s="256"/>
      <c r="H137" s="256"/>
      <c r="I137" s="256"/>
      <c r="J137" s="256"/>
      <c r="K137" s="256"/>
      <c r="L137" s="256"/>
      <c r="M137" s="256"/>
      <c r="N137" s="256"/>
      <c r="O137" s="256"/>
      <c r="P137" s="256"/>
      <c r="Q137" s="256"/>
      <c r="R137" s="58"/>
      <c r="S137" s="57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6"/>
      <c r="AI137" s="258" t="s">
        <v>28</v>
      </c>
      <c r="AJ137" s="259"/>
      <c r="AK137" s="259"/>
      <c r="AL137" s="259"/>
      <c r="AM137" s="259"/>
      <c r="AN137" s="53">
        <f>SUM(AN108:AN117)</f>
        <v>52.230000000000004</v>
      </c>
    </row>
    <row r="138" spans="1:40" ht="13.8" thickBot="1" x14ac:dyDescent="0.35">
      <c r="A138" s="13"/>
      <c r="B138" s="257"/>
      <c r="C138" s="257"/>
      <c r="D138" s="257"/>
      <c r="E138" s="257"/>
      <c r="F138" s="257"/>
      <c r="G138" s="257"/>
      <c r="H138" s="257"/>
      <c r="I138" s="257"/>
      <c r="J138" s="257"/>
      <c r="K138" s="257"/>
      <c r="L138" s="257"/>
      <c r="M138" s="257"/>
      <c r="N138" s="257"/>
      <c r="O138" s="257"/>
      <c r="P138" s="257"/>
      <c r="Q138" s="257"/>
      <c r="R138" s="59"/>
      <c r="T138" s="7" t="s">
        <v>30</v>
      </c>
      <c r="U138" s="8"/>
      <c r="AH138" s="24"/>
      <c r="AI138" s="21" t="s">
        <v>136</v>
      </c>
      <c r="AJ138" s="47"/>
      <c r="AK138" s="22"/>
      <c r="AL138" s="22"/>
      <c r="AM138" s="22"/>
      <c r="AN138" s="10"/>
    </row>
    <row r="139" spans="1:40" ht="13.8" thickBot="1" x14ac:dyDescent="0.35">
      <c r="A139" s="23"/>
      <c r="B139" s="2" t="s">
        <v>31</v>
      </c>
      <c r="E139" s="260" t="s">
        <v>163</v>
      </c>
      <c r="F139" s="260"/>
      <c r="G139" s="260"/>
      <c r="H139" s="260"/>
      <c r="I139" s="260"/>
      <c r="J139" s="260"/>
      <c r="K139" s="260"/>
      <c r="L139" s="260"/>
      <c r="M139" s="260"/>
      <c r="N139" s="260"/>
      <c r="O139" s="260"/>
      <c r="P139" s="260"/>
      <c r="Q139" s="260"/>
      <c r="T139" s="2" t="s">
        <v>31</v>
      </c>
      <c r="W139" s="261"/>
      <c r="X139" s="261"/>
      <c r="Y139" s="261"/>
      <c r="Z139" s="261"/>
      <c r="AA139" s="261"/>
      <c r="AB139" s="261"/>
      <c r="AC139" s="261"/>
      <c r="AD139" s="261"/>
      <c r="AE139" s="261"/>
      <c r="AF139" s="261"/>
      <c r="AG139" s="261"/>
      <c r="AH139" s="24"/>
      <c r="AI139" s="2" t="s">
        <v>31</v>
      </c>
      <c r="AJ139" s="245"/>
      <c r="AK139" s="245"/>
      <c r="AL139" s="245"/>
      <c r="AM139" s="245"/>
      <c r="AN139" s="10"/>
    </row>
    <row r="140" spans="1:40" ht="13.8" thickBot="1" x14ac:dyDescent="0.35">
      <c r="A140" s="23"/>
      <c r="B140" s="11" t="s">
        <v>32</v>
      </c>
      <c r="F140" s="244" t="s">
        <v>164</v>
      </c>
      <c r="G140" s="244"/>
      <c r="H140" s="244"/>
      <c r="I140" s="244"/>
      <c r="J140" s="244"/>
      <c r="K140" s="244"/>
      <c r="L140" s="244"/>
      <c r="M140" s="244"/>
      <c r="N140" s="244"/>
      <c r="O140" s="244"/>
      <c r="P140" s="244"/>
      <c r="Q140" s="244"/>
      <c r="T140" s="11" t="s">
        <v>32</v>
      </c>
      <c r="X140" s="245"/>
      <c r="Y140" s="245"/>
      <c r="Z140" s="245"/>
      <c r="AA140" s="245"/>
      <c r="AB140" s="245"/>
      <c r="AC140" s="245"/>
      <c r="AD140" s="245"/>
      <c r="AE140" s="245"/>
      <c r="AF140" s="245"/>
      <c r="AG140" s="245"/>
      <c r="AH140" s="24"/>
      <c r="AI140" s="11" t="s">
        <v>32</v>
      </c>
      <c r="AJ140" s="245"/>
      <c r="AK140" s="245"/>
      <c r="AL140" s="245"/>
      <c r="AM140" s="245"/>
      <c r="AN140" s="10"/>
    </row>
    <row r="141" spans="1:40" ht="13.8" thickBot="1" x14ac:dyDescent="0.35">
      <c r="A141" s="25" t="s">
        <v>33</v>
      </c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26"/>
      <c r="AI141" s="15"/>
      <c r="AJ141" s="14"/>
      <c r="AK141" s="15"/>
      <c r="AL141" s="15"/>
      <c r="AM141" s="15"/>
      <c r="AN141" s="16"/>
    </row>
    <row r="143" spans="1:40" ht="13.8" thickBot="1" x14ac:dyDescent="0.35"/>
    <row r="144" spans="1:40" x14ac:dyDescent="0.3">
      <c r="A144" s="300"/>
      <c r="B144" s="301"/>
      <c r="C144" s="301"/>
      <c r="D144" s="301"/>
      <c r="E144" s="301"/>
      <c r="F144" s="301"/>
      <c r="G144" s="301"/>
      <c r="H144" s="302"/>
      <c r="I144" s="306" t="s">
        <v>4</v>
      </c>
      <c r="J144" s="307"/>
      <c r="K144" s="307"/>
      <c r="L144" s="307"/>
      <c r="M144" s="307"/>
      <c r="N144" s="307"/>
      <c r="O144" s="307"/>
      <c r="P144" s="307"/>
      <c r="Q144" s="307"/>
      <c r="R144" s="307"/>
      <c r="S144" s="307"/>
      <c r="T144" s="307"/>
      <c r="U144" s="307"/>
      <c r="V144" s="307"/>
      <c r="W144" s="307"/>
      <c r="X144" s="307"/>
      <c r="Y144" s="307"/>
      <c r="Z144" s="307"/>
      <c r="AA144" s="307"/>
      <c r="AB144" s="307"/>
      <c r="AC144" s="307"/>
      <c r="AD144" s="307"/>
      <c r="AE144" s="307"/>
      <c r="AF144" s="307"/>
      <c r="AG144" s="307"/>
      <c r="AH144" s="307"/>
      <c r="AI144" s="307"/>
      <c r="AJ144" s="307"/>
      <c r="AK144" s="308"/>
      <c r="AL144" s="312"/>
      <c r="AM144" s="313"/>
      <c r="AN144" s="314"/>
    </row>
    <row r="145" spans="1:40" ht="98.4" customHeight="1" thickBot="1" x14ac:dyDescent="0.35">
      <c r="A145" s="303"/>
      <c r="B145" s="304"/>
      <c r="C145" s="304"/>
      <c r="D145" s="304"/>
      <c r="E145" s="304"/>
      <c r="F145" s="304"/>
      <c r="G145" s="304"/>
      <c r="H145" s="305"/>
      <c r="I145" s="309"/>
      <c r="J145" s="310"/>
      <c r="K145" s="310"/>
      <c r="L145" s="310"/>
      <c r="M145" s="310"/>
      <c r="N145" s="310"/>
      <c r="O145" s="310"/>
      <c r="P145" s="310"/>
      <c r="Q145" s="310"/>
      <c r="R145" s="310"/>
      <c r="S145" s="310"/>
      <c r="T145" s="310"/>
      <c r="U145" s="310"/>
      <c r="V145" s="310"/>
      <c r="W145" s="310"/>
      <c r="X145" s="310"/>
      <c r="Y145" s="310"/>
      <c r="Z145" s="310"/>
      <c r="AA145" s="310"/>
      <c r="AB145" s="310"/>
      <c r="AC145" s="310"/>
      <c r="AD145" s="310"/>
      <c r="AE145" s="310"/>
      <c r="AF145" s="310"/>
      <c r="AG145" s="310"/>
      <c r="AH145" s="310"/>
      <c r="AI145" s="310"/>
      <c r="AJ145" s="310"/>
      <c r="AK145" s="311"/>
      <c r="AL145" s="315"/>
      <c r="AM145" s="316"/>
      <c r="AN145" s="317"/>
    </row>
    <row r="146" spans="1:40" ht="21.6" thickBot="1" x14ac:dyDescent="0.35">
      <c r="A146" s="13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18"/>
      <c r="AN146" s="319"/>
    </row>
    <row r="147" spans="1:40" ht="21" thickBot="1" x14ac:dyDescent="0.35">
      <c r="A147" s="262" t="s">
        <v>5</v>
      </c>
      <c r="B147" s="263"/>
      <c r="C147" s="263"/>
      <c r="D147" s="263"/>
      <c r="E147" s="263"/>
      <c r="F147" s="263" t="s">
        <v>6</v>
      </c>
      <c r="G147" s="263"/>
      <c r="H147" s="264"/>
      <c r="I147" s="264"/>
      <c r="J147" s="263" t="s">
        <v>7</v>
      </c>
      <c r="K147" s="263"/>
      <c r="L147" s="264"/>
      <c r="M147" s="264"/>
      <c r="N147" s="263" t="s">
        <v>8</v>
      </c>
      <c r="O147" s="263"/>
      <c r="P147" s="264"/>
      <c r="Q147" s="320"/>
      <c r="R147" s="3"/>
      <c r="S147" s="3"/>
      <c r="T147" s="3"/>
      <c r="U147" s="262" t="s">
        <v>9</v>
      </c>
      <c r="V147" s="263"/>
      <c r="W147" s="263"/>
      <c r="X147" s="263"/>
      <c r="Y147" s="263"/>
      <c r="Z147" s="321"/>
      <c r="AA147" s="321"/>
      <c r="AB147" s="321"/>
      <c r="AC147" s="321"/>
      <c r="AD147" s="322"/>
      <c r="AE147" s="3"/>
      <c r="AF147" s="3"/>
      <c r="AG147" s="262" t="s">
        <v>10</v>
      </c>
      <c r="AH147" s="263"/>
      <c r="AI147" s="263"/>
      <c r="AJ147" s="323"/>
      <c r="AK147" s="323"/>
      <c r="AL147" s="323"/>
      <c r="AM147" s="323"/>
      <c r="AN147" s="324"/>
    </row>
    <row r="148" spans="1:40" ht="20.399999999999999" x14ac:dyDescent="0.3">
      <c r="A148" s="132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275"/>
      <c r="AN148" s="276"/>
    </row>
    <row r="149" spans="1:40" ht="21" thickBot="1" x14ac:dyDescent="0.35">
      <c r="A149" s="132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88"/>
      <c r="AN149" s="133"/>
    </row>
    <row r="150" spans="1:40" ht="13.8" x14ac:dyDescent="0.3">
      <c r="A150" s="277" t="s">
        <v>11</v>
      </c>
      <c r="B150" s="278"/>
      <c r="C150" s="278"/>
      <c r="D150" s="278"/>
      <c r="E150" s="278"/>
      <c r="F150" s="278"/>
      <c r="G150" s="278"/>
      <c r="H150" s="278"/>
      <c r="I150" s="279" t="s">
        <v>399</v>
      </c>
      <c r="J150" s="280"/>
      <c r="K150" s="280"/>
      <c r="L150" s="280"/>
      <c r="M150" s="280"/>
      <c r="N150" s="280"/>
      <c r="O150" s="280"/>
      <c r="P150" s="280"/>
      <c r="Q150" s="280"/>
      <c r="R150" s="280"/>
      <c r="S150" s="280"/>
      <c r="T150" s="280"/>
      <c r="U150" s="280"/>
      <c r="V150" s="280"/>
      <c r="W150" s="280"/>
      <c r="X150" s="280"/>
      <c r="Y150" s="280"/>
      <c r="Z150" s="280"/>
      <c r="AA150" s="280"/>
      <c r="AB150" s="280"/>
      <c r="AC150" s="280"/>
      <c r="AD150" s="280"/>
      <c r="AE150" s="280"/>
      <c r="AF150" s="280"/>
      <c r="AG150" s="280"/>
      <c r="AH150" s="280"/>
      <c r="AI150" s="280"/>
      <c r="AJ150" s="280"/>
      <c r="AK150" s="280"/>
      <c r="AL150" s="280"/>
      <c r="AM150" s="280"/>
      <c r="AN150" s="281"/>
    </row>
    <row r="151" spans="1:40" ht="20.399999999999999" x14ac:dyDescent="0.3">
      <c r="A151" s="282" t="s">
        <v>12</v>
      </c>
      <c r="B151" s="283"/>
      <c r="C151" s="283"/>
      <c r="D151" s="283"/>
      <c r="E151" s="283"/>
      <c r="F151" s="283"/>
      <c r="G151" s="283"/>
      <c r="H151" s="283"/>
      <c r="I151" s="284"/>
      <c r="J151" s="284"/>
      <c r="K151" s="284"/>
      <c r="L151" s="284"/>
      <c r="M151" s="284"/>
      <c r="N151" s="284"/>
      <c r="O151" s="284"/>
      <c r="P151" s="284"/>
      <c r="Q151" s="284"/>
      <c r="R151" s="284"/>
      <c r="S151" s="284"/>
      <c r="T151" s="284"/>
      <c r="U151" s="284"/>
      <c r="V151" s="284"/>
      <c r="W151" s="284"/>
      <c r="X151" s="284"/>
      <c r="Y151" s="284"/>
      <c r="Z151" s="284"/>
      <c r="AA151" s="284"/>
      <c r="AB151" s="284"/>
      <c r="AC151" s="284"/>
      <c r="AD151" s="284"/>
      <c r="AE151" s="285" t="s">
        <v>13</v>
      </c>
      <c r="AF151" s="286"/>
      <c r="AG151" s="286"/>
      <c r="AH151" s="287"/>
      <c r="AI151" s="27"/>
      <c r="AJ151" s="285" t="s">
        <v>14</v>
      </c>
      <c r="AK151" s="287"/>
      <c r="AL151" s="288"/>
      <c r="AM151" s="289"/>
      <c r="AN151" s="290"/>
    </row>
    <row r="152" spans="1:40" ht="21" thickBot="1" x14ac:dyDescent="0.35">
      <c r="A152" s="291" t="s">
        <v>15</v>
      </c>
      <c r="B152" s="292"/>
      <c r="C152" s="292"/>
      <c r="D152" s="292"/>
      <c r="E152" s="292"/>
      <c r="F152" s="292"/>
      <c r="G152" s="292"/>
      <c r="H152" s="292"/>
      <c r="I152" s="293"/>
      <c r="J152" s="293"/>
      <c r="K152" s="293"/>
      <c r="L152" s="293"/>
      <c r="M152" s="293"/>
      <c r="N152" s="293"/>
      <c r="O152" s="293"/>
      <c r="P152" s="293"/>
      <c r="Q152" s="293"/>
      <c r="R152" s="293"/>
      <c r="S152" s="293"/>
      <c r="T152" s="293"/>
      <c r="U152" s="293"/>
      <c r="V152" s="293"/>
      <c r="W152" s="293"/>
      <c r="X152" s="293"/>
      <c r="Y152" s="293"/>
      <c r="Z152" s="293"/>
      <c r="AA152" s="293"/>
      <c r="AB152" s="293"/>
      <c r="AC152" s="293"/>
      <c r="AD152" s="293"/>
      <c r="AE152" s="294" t="s">
        <v>13</v>
      </c>
      <c r="AF152" s="295"/>
      <c r="AG152" s="295"/>
      <c r="AH152" s="296"/>
      <c r="AI152" s="63"/>
      <c r="AJ152" s="294" t="s">
        <v>14</v>
      </c>
      <c r="AK152" s="296"/>
      <c r="AL152" s="297"/>
      <c r="AM152" s="298"/>
      <c r="AN152" s="299"/>
    </row>
    <row r="153" spans="1:40" ht="16.2" thickBot="1" x14ac:dyDescent="0.35">
      <c r="A153" s="134"/>
      <c r="AH153" s="2"/>
      <c r="AI153" s="89"/>
      <c r="AJ153" s="89"/>
      <c r="AK153" s="89"/>
      <c r="AL153" s="89"/>
      <c r="AM153" s="11"/>
      <c r="AN153" s="135"/>
    </row>
    <row r="154" spans="1:40" ht="16.2" thickBot="1" x14ac:dyDescent="0.35">
      <c r="A154" s="262" t="s">
        <v>16</v>
      </c>
      <c r="B154" s="263"/>
      <c r="C154" s="263"/>
      <c r="D154" s="263"/>
      <c r="E154" s="263"/>
      <c r="F154" s="263"/>
      <c r="G154" s="263"/>
      <c r="H154" s="264">
        <v>6</v>
      </c>
      <c r="I154" s="264"/>
      <c r="J154" s="264"/>
      <c r="K154" s="264"/>
      <c r="L154" s="264"/>
      <c r="M154" s="264"/>
      <c r="N154" s="264"/>
      <c r="O154" s="264"/>
      <c r="P154" s="264"/>
      <c r="Q154" s="264"/>
      <c r="R154" s="264"/>
      <c r="S154" s="264"/>
      <c r="T154" s="264"/>
      <c r="U154" s="263" t="s">
        <v>381</v>
      </c>
      <c r="V154" s="263"/>
      <c r="W154" s="263"/>
      <c r="X154" s="263"/>
      <c r="Y154" s="263"/>
      <c r="Z154" s="263"/>
      <c r="AA154" s="263"/>
      <c r="AB154" s="263"/>
      <c r="AC154" s="263"/>
      <c r="AD154" s="263"/>
      <c r="AE154" s="265" t="s">
        <v>382</v>
      </c>
      <c r="AF154" s="265"/>
      <c r="AG154" s="265"/>
      <c r="AH154" s="265"/>
      <c r="AI154" s="265"/>
      <c r="AJ154" s="87" t="s">
        <v>17</v>
      </c>
      <c r="AK154" s="18" t="s">
        <v>2</v>
      </c>
      <c r="AL154" s="5" t="s">
        <v>18</v>
      </c>
      <c r="AM154" s="266"/>
      <c r="AN154" s="267"/>
    </row>
    <row r="155" spans="1:40" ht="13.8" x14ac:dyDescent="0.3">
      <c r="A155" s="66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8"/>
      <c r="S155" s="69"/>
      <c r="T155" s="69"/>
      <c r="U155" s="70"/>
      <c r="V155" s="70"/>
      <c r="W155" s="70"/>
      <c r="X155" s="70"/>
      <c r="Y155" s="70"/>
      <c r="Z155" s="70"/>
      <c r="AA155" s="70"/>
      <c r="AB155" s="70"/>
      <c r="AC155" s="70"/>
      <c r="AD155" s="70"/>
      <c r="AE155" s="68"/>
      <c r="AF155" s="68"/>
      <c r="AG155" s="68"/>
      <c r="AH155" s="71"/>
      <c r="AI155" s="268" t="s">
        <v>19</v>
      </c>
      <c r="AJ155" s="270" t="s">
        <v>20</v>
      </c>
      <c r="AK155" s="271"/>
      <c r="AL155" s="271"/>
      <c r="AM155" s="270" t="s">
        <v>21</v>
      </c>
      <c r="AN155" s="273" t="s">
        <v>22</v>
      </c>
    </row>
    <row r="156" spans="1:40" ht="14.4" x14ac:dyDescent="0.3">
      <c r="A156" s="72"/>
      <c r="B156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6"/>
      <c r="S156" s="37"/>
      <c r="T156" s="37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73"/>
      <c r="AI156" s="269"/>
      <c r="AJ156" s="86" t="s">
        <v>23</v>
      </c>
      <c r="AK156" s="86" t="s">
        <v>24</v>
      </c>
      <c r="AL156" s="86" t="s">
        <v>25</v>
      </c>
      <c r="AM156" s="272"/>
      <c r="AN156" s="274"/>
    </row>
    <row r="157" spans="1:40" ht="15.6" x14ac:dyDescent="0.3">
      <c r="A157" s="72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/>
      <c r="S157" s="37"/>
      <c r="T157" s="37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73"/>
      <c r="AI157" s="124"/>
      <c r="AJ157" s="82"/>
      <c r="AK157" s="82"/>
      <c r="AL157" s="82"/>
      <c r="AM157" s="83"/>
      <c r="AN157" s="84"/>
    </row>
    <row r="158" spans="1:40" ht="15.6" x14ac:dyDescent="0.3">
      <c r="A158" s="72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6"/>
      <c r="S158" s="37"/>
      <c r="T158" s="37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73"/>
      <c r="AI158" s="124" t="s">
        <v>383</v>
      </c>
      <c r="AJ158" s="82"/>
      <c r="AK158" s="82"/>
      <c r="AL158" s="82">
        <v>80.040000000000006</v>
      </c>
      <c r="AM158" s="178">
        <v>1</v>
      </c>
      <c r="AN158" s="84">
        <v>80.040000000000006</v>
      </c>
    </row>
    <row r="159" spans="1:40" ht="15" x14ac:dyDescent="0.3">
      <c r="A159" s="72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6"/>
      <c r="S159" s="37"/>
      <c r="T159" s="37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73"/>
      <c r="AI159" s="51"/>
      <c r="AJ159" s="64"/>
      <c r="AK159" s="64"/>
      <c r="AL159" s="64"/>
      <c r="AM159" s="149"/>
      <c r="AN159" s="84"/>
    </row>
    <row r="160" spans="1:40" ht="15" x14ac:dyDescent="0.3">
      <c r="A160" s="72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6"/>
      <c r="S160" s="37"/>
      <c r="T160" s="37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73"/>
      <c r="AI160" s="51"/>
      <c r="AJ160" s="64"/>
      <c r="AK160" s="64"/>
      <c r="AL160" s="64"/>
      <c r="AM160" s="149"/>
      <c r="AN160" s="84"/>
    </row>
    <row r="161" spans="1:40" ht="15" x14ac:dyDescent="0.3">
      <c r="A161" s="72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6"/>
      <c r="S161" s="37"/>
      <c r="T161" s="37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73"/>
      <c r="AI161" s="51"/>
      <c r="AJ161" s="64"/>
      <c r="AK161" s="64"/>
      <c r="AL161" s="64"/>
      <c r="AM161" s="149"/>
      <c r="AN161" s="187"/>
    </row>
    <row r="162" spans="1:40" ht="15.6" x14ac:dyDescent="0.3">
      <c r="A162" s="72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6"/>
      <c r="S162" s="37"/>
      <c r="T162" s="37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73"/>
      <c r="AI162" s="50"/>
      <c r="AJ162" s="64"/>
      <c r="AK162" s="64"/>
      <c r="AL162" s="64"/>
      <c r="AM162" s="149"/>
      <c r="AN162" s="84"/>
    </row>
    <row r="163" spans="1:40" ht="15.6" x14ac:dyDescent="0.3">
      <c r="A163" s="74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36"/>
      <c r="AF163" s="42"/>
      <c r="AG163" s="36"/>
      <c r="AH163" s="75"/>
      <c r="AI163" s="50"/>
      <c r="AJ163" s="34"/>
      <c r="AK163" s="34"/>
      <c r="AL163" s="34"/>
      <c r="AM163" s="189"/>
      <c r="AN163" s="84"/>
    </row>
    <row r="164" spans="1:40" ht="17.399999999999999" x14ac:dyDescent="0.3">
      <c r="A164" s="74"/>
      <c r="B164" s="44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36"/>
      <c r="AF164" s="42"/>
      <c r="AG164" s="36"/>
      <c r="AH164" s="75"/>
      <c r="AI164" s="51"/>
      <c r="AJ164" s="28"/>
      <c r="AK164" s="29"/>
      <c r="AL164" s="30"/>
      <c r="AM164" s="188"/>
      <c r="AN164" s="84"/>
    </row>
    <row r="165" spans="1:40" ht="15" x14ac:dyDescent="0.3">
      <c r="A165" s="74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36"/>
      <c r="AF165" s="42"/>
      <c r="AG165" s="36"/>
      <c r="AH165" s="75"/>
      <c r="AI165" s="51"/>
      <c r="AJ165" s="34"/>
      <c r="AK165" s="34"/>
      <c r="AL165" s="34"/>
      <c r="AM165" s="189"/>
      <c r="AN165" s="187"/>
    </row>
    <row r="166" spans="1:40" ht="15" x14ac:dyDescent="0.3">
      <c r="A166" s="74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36"/>
      <c r="AF166" s="42"/>
      <c r="AG166" s="36"/>
      <c r="AH166" s="75"/>
      <c r="AI166" s="51"/>
      <c r="AJ166" s="34"/>
      <c r="AK166" s="34"/>
      <c r="AL166" s="34"/>
      <c r="AM166" s="189"/>
      <c r="AN166" s="84"/>
    </row>
    <row r="167" spans="1:40" ht="15" x14ac:dyDescent="0.3">
      <c r="A167" s="184"/>
      <c r="B167" s="185"/>
      <c r="C167" s="185"/>
      <c r="D167" s="185"/>
      <c r="E167" s="185"/>
      <c r="F167" s="185"/>
      <c r="G167" s="185"/>
      <c r="H167" s="185"/>
      <c r="I167" s="185"/>
      <c r="J167" s="185"/>
      <c r="K167" s="185"/>
      <c r="L167" s="185"/>
      <c r="M167" s="185"/>
      <c r="N167" s="185"/>
      <c r="O167" s="185"/>
      <c r="P167" s="185"/>
      <c r="Q167" s="185"/>
      <c r="R167" s="185"/>
      <c r="S167" s="185"/>
      <c r="T167" s="185"/>
      <c r="U167" s="185"/>
      <c r="V167" s="185"/>
      <c r="W167" s="185"/>
      <c r="X167" s="185"/>
      <c r="Y167" s="185"/>
      <c r="Z167" s="185"/>
      <c r="AA167" s="185"/>
      <c r="AB167" s="185"/>
      <c r="AC167" s="185"/>
      <c r="AD167" s="185"/>
      <c r="AE167" s="185"/>
      <c r="AF167" s="185"/>
      <c r="AG167" s="185"/>
      <c r="AH167" s="186"/>
      <c r="AI167" s="51"/>
      <c r="AJ167" s="34"/>
      <c r="AK167" s="34"/>
      <c r="AL167" s="34"/>
      <c r="AM167" s="188"/>
      <c r="AN167" s="84"/>
    </row>
    <row r="168" spans="1:40" ht="15" x14ac:dyDescent="0.3">
      <c r="A168" s="184"/>
      <c r="B168" s="185"/>
      <c r="C168" s="185"/>
      <c r="D168" s="185"/>
      <c r="E168" s="185"/>
      <c r="F168" s="185"/>
      <c r="G168" s="185"/>
      <c r="H168" s="185"/>
      <c r="I168" s="185"/>
      <c r="J168" s="185"/>
      <c r="K168" s="185"/>
      <c r="L168" s="185"/>
      <c r="M168" s="185"/>
      <c r="N168" s="185"/>
      <c r="O168" s="185"/>
      <c r="P168" s="185"/>
      <c r="Q168" s="185"/>
      <c r="R168" s="185"/>
      <c r="S168" s="185"/>
      <c r="T168" s="185"/>
      <c r="U168" s="185"/>
      <c r="V168" s="185"/>
      <c r="W168" s="185"/>
      <c r="X168" s="185"/>
      <c r="Y168" s="185"/>
      <c r="Z168" s="185"/>
      <c r="AA168" s="185"/>
      <c r="AB168" s="185"/>
      <c r="AC168" s="185"/>
      <c r="AD168" s="185"/>
      <c r="AE168" s="185"/>
      <c r="AF168" s="185"/>
      <c r="AG168" s="185"/>
      <c r="AH168" s="186"/>
      <c r="AI168" s="51"/>
      <c r="AJ168" s="34"/>
      <c r="AK168" s="34"/>
      <c r="AL168" s="34"/>
      <c r="AM168" s="34"/>
      <c r="AN168" s="187"/>
    </row>
    <row r="169" spans="1:40" ht="15" x14ac:dyDescent="0.3">
      <c r="A169" s="184"/>
      <c r="B169" s="185"/>
      <c r="C169" s="185"/>
      <c r="D169" s="185"/>
      <c r="E169" s="185"/>
      <c r="F169" s="185"/>
      <c r="G169" s="185"/>
      <c r="H169" s="185"/>
      <c r="I169" s="185"/>
      <c r="J169" s="185"/>
      <c r="K169" s="185"/>
      <c r="L169" s="185"/>
      <c r="M169" s="185"/>
      <c r="N169" s="185"/>
      <c r="O169" s="185"/>
      <c r="P169" s="185"/>
      <c r="Q169" s="185"/>
      <c r="R169" s="185"/>
      <c r="S169" s="185"/>
      <c r="T169" s="185"/>
      <c r="U169" s="185"/>
      <c r="V169" s="185"/>
      <c r="W169" s="185"/>
      <c r="X169" s="185"/>
      <c r="Y169" s="185"/>
      <c r="Z169" s="185"/>
      <c r="AA169" s="185"/>
      <c r="AB169" s="185"/>
      <c r="AC169" s="185"/>
      <c r="AD169" s="185"/>
      <c r="AE169" s="185"/>
      <c r="AF169" s="185"/>
      <c r="AG169" s="185"/>
      <c r="AH169" s="186"/>
      <c r="AI169" s="51"/>
      <c r="AJ169" s="34"/>
      <c r="AK169" s="34"/>
      <c r="AL169" s="34"/>
      <c r="AM169" s="34"/>
      <c r="AN169" s="84"/>
    </row>
    <row r="170" spans="1:40" ht="15.6" x14ac:dyDescent="0.3">
      <c r="A170" s="184"/>
      <c r="B170" s="185"/>
      <c r="C170" s="185"/>
      <c r="D170" s="185"/>
      <c r="E170" s="185"/>
      <c r="F170" s="185"/>
      <c r="G170" s="185"/>
      <c r="H170" s="185"/>
      <c r="I170" s="185"/>
      <c r="J170" s="185"/>
      <c r="K170" s="185"/>
      <c r="L170" s="185"/>
      <c r="M170" s="185"/>
      <c r="N170" s="185"/>
      <c r="O170" s="185"/>
      <c r="P170" s="185"/>
      <c r="Q170" s="185"/>
      <c r="R170" s="185"/>
      <c r="S170" s="185"/>
      <c r="T170" s="185"/>
      <c r="U170" s="185"/>
      <c r="V170" s="185"/>
      <c r="W170" s="185"/>
      <c r="X170" s="185"/>
      <c r="Y170" s="185"/>
      <c r="Z170" s="185"/>
      <c r="AA170" s="185"/>
      <c r="AB170" s="185"/>
      <c r="AC170" s="185"/>
      <c r="AD170" s="185"/>
      <c r="AE170" s="185"/>
      <c r="AF170" s="185"/>
      <c r="AG170" s="185"/>
      <c r="AH170" s="186"/>
      <c r="AI170" s="50"/>
      <c r="AJ170" s="34"/>
      <c r="AK170" s="34"/>
      <c r="AL170" s="34"/>
      <c r="AM170" s="34"/>
      <c r="AN170" s="84"/>
    </row>
    <row r="171" spans="1:40" ht="15" x14ac:dyDescent="0.3">
      <c r="A171" s="184"/>
      <c r="B171" s="185"/>
      <c r="C171" s="185"/>
      <c r="D171" s="185"/>
      <c r="E171" s="185"/>
      <c r="F171" s="185"/>
      <c r="G171" s="185"/>
      <c r="H171" s="185"/>
      <c r="I171" s="185"/>
      <c r="J171" s="185"/>
      <c r="K171" s="185"/>
      <c r="L171" s="185"/>
      <c r="M171" s="185"/>
      <c r="N171" s="185"/>
      <c r="O171" s="185"/>
      <c r="P171" s="185"/>
      <c r="Q171" s="185"/>
      <c r="R171" s="185"/>
      <c r="S171" s="185"/>
      <c r="T171" s="185"/>
      <c r="U171" s="185"/>
      <c r="V171" s="185"/>
      <c r="W171" s="185"/>
      <c r="X171" s="185"/>
      <c r="Y171" s="185"/>
      <c r="Z171" s="185"/>
      <c r="AA171" s="185"/>
      <c r="AB171" s="185"/>
      <c r="AC171" s="185"/>
      <c r="AD171" s="185"/>
      <c r="AE171" s="185"/>
      <c r="AF171" s="185"/>
      <c r="AG171" s="185"/>
      <c r="AH171" s="186"/>
      <c r="AI171" s="51"/>
      <c r="AJ171" s="34"/>
      <c r="AK171" s="34"/>
      <c r="AL171" s="34"/>
      <c r="AM171" s="34"/>
      <c r="AN171" s="84"/>
    </row>
    <row r="172" spans="1:40" ht="15" x14ac:dyDescent="0.3">
      <c r="A172" s="184"/>
      <c r="B172" s="185"/>
      <c r="C172" s="185"/>
      <c r="D172" s="185"/>
      <c r="E172" s="185"/>
      <c r="F172" s="185"/>
      <c r="G172" s="185"/>
      <c r="H172" s="185"/>
      <c r="I172" s="185"/>
      <c r="J172" s="185"/>
      <c r="K172" s="185"/>
      <c r="L172" s="185"/>
      <c r="M172" s="185"/>
      <c r="N172" s="185"/>
      <c r="O172" s="185"/>
      <c r="P172" s="185"/>
      <c r="Q172" s="185"/>
      <c r="R172" s="185"/>
      <c r="S172" s="185"/>
      <c r="T172" s="185"/>
      <c r="U172" s="185"/>
      <c r="V172" s="185"/>
      <c r="W172" s="185"/>
      <c r="X172" s="185"/>
      <c r="Y172" s="185"/>
      <c r="Z172" s="185"/>
      <c r="AA172" s="185"/>
      <c r="AB172" s="185"/>
      <c r="AC172" s="185"/>
      <c r="AD172" s="185"/>
      <c r="AE172" s="185"/>
      <c r="AF172" s="185"/>
      <c r="AG172" s="185"/>
      <c r="AH172" s="186"/>
      <c r="AI172" s="51"/>
      <c r="AJ172" s="34"/>
      <c r="AK172" s="34"/>
      <c r="AL172" s="34"/>
      <c r="AM172" s="34"/>
      <c r="AN172" s="84"/>
    </row>
    <row r="173" spans="1:40" ht="15" x14ac:dyDescent="0.3">
      <c r="A173" s="184"/>
      <c r="B173" s="185"/>
      <c r="C173" s="185"/>
      <c r="D173" s="185"/>
      <c r="E173" s="185"/>
      <c r="F173" s="185"/>
      <c r="G173" s="185"/>
      <c r="H173" s="185"/>
      <c r="I173" s="185"/>
      <c r="J173" s="185"/>
      <c r="K173" s="185"/>
      <c r="L173" s="185"/>
      <c r="M173" s="185"/>
      <c r="N173" s="185"/>
      <c r="O173" s="185"/>
      <c r="P173" s="185"/>
      <c r="Q173" s="185"/>
      <c r="R173" s="185"/>
      <c r="S173" s="185"/>
      <c r="T173" s="185"/>
      <c r="U173" s="185"/>
      <c r="V173" s="185"/>
      <c r="W173" s="185"/>
      <c r="X173" s="185"/>
      <c r="Y173" s="185"/>
      <c r="Z173" s="185"/>
      <c r="AA173" s="185"/>
      <c r="AB173" s="185"/>
      <c r="AC173" s="185"/>
      <c r="AD173" s="185"/>
      <c r="AE173" s="185"/>
      <c r="AF173" s="185"/>
      <c r="AG173" s="185"/>
      <c r="AH173" s="186"/>
      <c r="AI173" s="51"/>
      <c r="AJ173" s="34"/>
      <c r="AK173" s="34"/>
      <c r="AL173" s="34"/>
      <c r="AM173" s="34"/>
      <c r="AN173" s="84"/>
    </row>
    <row r="174" spans="1:40" ht="15" x14ac:dyDescent="0.3">
      <c r="A174" s="184"/>
      <c r="B174" s="185"/>
      <c r="C174" s="185"/>
      <c r="D174" s="185"/>
      <c r="E174" s="185"/>
      <c r="F174" s="185"/>
      <c r="G174" s="185"/>
      <c r="H174" s="185"/>
      <c r="I174" s="185"/>
      <c r="J174" s="185"/>
      <c r="K174" s="185"/>
      <c r="L174" s="185"/>
      <c r="M174" s="185"/>
      <c r="N174" s="185"/>
      <c r="O174" s="185"/>
      <c r="P174" s="185"/>
      <c r="Q174" s="185"/>
      <c r="R174" s="185"/>
      <c r="S174" s="185"/>
      <c r="T174" s="185"/>
      <c r="U174" s="185"/>
      <c r="V174" s="185"/>
      <c r="W174" s="185"/>
      <c r="X174" s="185"/>
      <c r="Y174" s="185"/>
      <c r="Z174" s="185"/>
      <c r="AA174" s="185"/>
      <c r="AB174" s="185"/>
      <c r="AC174" s="185"/>
      <c r="AD174" s="185"/>
      <c r="AE174" s="185"/>
      <c r="AF174" s="185"/>
      <c r="AG174" s="185"/>
      <c r="AH174" s="186"/>
      <c r="AI174" s="51"/>
      <c r="AJ174" s="34"/>
      <c r="AK174" s="34"/>
      <c r="AL174" s="34"/>
      <c r="AM174" s="34"/>
      <c r="AN174" s="187"/>
    </row>
    <row r="175" spans="1:40" ht="15" x14ac:dyDescent="0.3">
      <c r="A175" s="184"/>
      <c r="B175" s="185"/>
      <c r="C175" s="185"/>
      <c r="D175" s="185"/>
      <c r="E175" s="185"/>
      <c r="F175" s="185"/>
      <c r="G175" s="185"/>
      <c r="H175" s="185"/>
      <c r="I175" s="185"/>
      <c r="J175" s="185"/>
      <c r="K175" s="185"/>
      <c r="L175" s="185"/>
      <c r="M175" s="185"/>
      <c r="N175" s="185"/>
      <c r="O175" s="185"/>
      <c r="P175" s="185"/>
      <c r="Q175" s="185"/>
      <c r="R175" s="185"/>
      <c r="S175" s="185"/>
      <c r="T175" s="185"/>
      <c r="U175" s="185"/>
      <c r="V175" s="185"/>
      <c r="W175" s="185"/>
      <c r="X175" s="185"/>
      <c r="Y175" s="185"/>
      <c r="Z175" s="185"/>
      <c r="AA175" s="185"/>
      <c r="AB175" s="185"/>
      <c r="AC175" s="185"/>
      <c r="AD175" s="185"/>
      <c r="AE175" s="185"/>
      <c r="AF175" s="185"/>
      <c r="AG175" s="185"/>
      <c r="AH175" s="186"/>
      <c r="AI175" s="51"/>
      <c r="AJ175" s="34"/>
      <c r="AK175" s="34"/>
      <c r="AL175" s="34"/>
      <c r="AM175" s="34"/>
      <c r="AN175" s="84"/>
    </row>
    <row r="176" spans="1:40" ht="15" x14ac:dyDescent="0.3">
      <c r="A176" s="184"/>
      <c r="B176" s="185"/>
      <c r="C176" s="185"/>
      <c r="D176" s="185"/>
      <c r="E176" s="185"/>
      <c r="F176" s="185"/>
      <c r="G176" s="185"/>
      <c r="H176" s="185"/>
      <c r="I176" s="185"/>
      <c r="J176" s="185"/>
      <c r="K176" s="185"/>
      <c r="L176" s="185"/>
      <c r="M176" s="185"/>
      <c r="N176" s="185"/>
      <c r="O176" s="185"/>
      <c r="P176" s="185"/>
      <c r="Q176" s="185"/>
      <c r="R176" s="185"/>
      <c r="S176" s="185"/>
      <c r="T176" s="185"/>
      <c r="U176" s="185"/>
      <c r="V176" s="185"/>
      <c r="W176" s="185"/>
      <c r="X176" s="185"/>
      <c r="Y176" s="185"/>
      <c r="Z176" s="185"/>
      <c r="AA176" s="185"/>
      <c r="AB176" s="185"/>
      <c r="AC176" s="185"/>
      <c r="AD176" s="185"/>
      <c r="AE176" s="185"/>
      <c r="AF176" s="185"/>
      <c r="AG176" s="185"/>
      <c r="AH176" s="186"/>
      <c r="AI176" s="51"/>
      <c r="AJ176" s="34"/>
      <c r="AK176" s="34"/>
      <c r="AL176" s="34"/>
      <c r="AM176" s="34"/>
      <c r="AN176" s="84"/>
    </row>
    <row r="177" spans="1:40" ht="15" x14ac:dyDescent="0.3">
      <c r="A177" s="184"/>
      <c r="B177" s="185"/>
      <c r="C177" s="185"/>
      <c r="D177" s="185"/>
      <c r="E177" s="185"/>
      <c r="F177" s="185"/>
      <c r="G177" s="185"/>
      <c r="H177" s="185"/>
      <c r="I177" s="185"/>
      <c r="J177" s="185"/>
      <c r="K177" s="185"/>
      <c r="L177" s="185"/>
      <c r="M177" s="185"/>
      <c r="N177" s="185"/>
      <c r="O177" s="185"/>
      <c r="P177" s="185"/>
      <c r="Q177" s="185"/>
      <c r="R177" s="185"/>
      <c r="S177" s="185"/>
      <c r="T177" s="185"/>
      <c r="U177" s="185"/>
      <c r="V177" s="185"/>
      <c r="W177" s="185"/>
      <c r="X177" s="185"/>
      <c r="Y177" s="185"/>
      <c r="Z177" s="185"/>
      <c r="AA177" s="185"/>
      <c r="AB177" s="185"/>
      <c r="AC177" s="185"/>
      <c r="AD177" s="185"/>
      <c r="AE177" s="185"/>
      <c r="AF177" s="185"/>
      <c r="AG177" s="185"/>
      <c r="AH177" s="186"/>
      <c r="AI177" s="51"/>
      <c r="AJ177" s="34"/>
      <c r="AK177" s="34"/>
      <c r="AL177" s="34"/>
      <c r="AM177" s="34"/>
      <c r="AN177" s="84"/>
    </row>
    <row r="178" spans="1:40" ht="15" x14ac:dyDescent="0.3">
      <c r="A178" s="184"/>
      <c r="B178" s="185"/>
      <c r="C178" s="185"/>
      <c r="D178" s="185"/>
      <c r="E178" s="185"/>
      <c r="F178" s="185"/>
      <c r="G178" s="185"/>
      <c r="H178" s="185"/>
      <c r="I178" s="185"/>
      <c r="J178" s="185"/>
      <c r="K178" s="185"/>
      <c r="L178" s="185"/>
      <c r="M178" s="185"/>
      <c r="N178" s="185"/>
      <c r="O178" s="185"/>
      <c r="P178" s="185"/>
      <c r="Q178" s="185"/>
      <c r="R178" s="185"/>
      <c r="S178" s="185"/>
      <c r="T178" s="185"/>
      <c r="U178" s="185"/>
      <c r="V178" s="185"/>
      <c r="W178" s="185"/>
      <c r="X178" s="185"/>
      <c r="Y178" s="185"/>
      <c r="Z178" s="185"/>
      <c r="AA178" s="185"/>
      <c r="AB178" s="185"/>
      <c r="AC178" s="185"/>
      <c r="AD178" s="185"/>
      <c r="AE178" s="185"/>
      <c r="AF178" s="185"/>
      <c r="AG178" s="185"/>
      <c r="AH178" s="186"/>
      <c r="AI178" s="51"/>
      <c r="AJ178" s="34"/>
      <c r="AK178" s="34"/>
      <c r="AL178" s="34"/>
      <c r="AM178" s="34"/>
      <c r="AN178" s="84"/>
    </row>
    <row r="179" spans="1:40" ht="15" x14ac:dyDescent="0.3">
      <c r="A179" s="184"/>
      <c r="B179" s="185"/>
      <c r="C179" s="185"/>
      <c r="D179" s="185"/>
      <c r="E179" s="185"/>
      <c r="F179" s="185"/>
      <c r="G179" s="185"/>
      <c r="H179" s="185"/>
      <c r="I179" s="185"/>
      <c r="J179" s="185"/>
      <c r="K179" s="185"/>
      <c r="L179" s="185"/>
      <c r="M179" s="185"/>
      <c r="N179" s="185"/>
      <c r="O179" s="185"/>
      <c r="P179" s="185"/>
      <c r="Q179" s="185"/>
      <c r="R179" s="185"/>
      <c r="S179" s="185"/>
      <c r="T179" s="185"/>
      <c r="U179" s="185"/>
      <c r="V179" s="185"/>
      <c r="W179" s="185"/>
      <c r="X179" s="185"/>
      <c r="Y179" s="185"/>
      <c r="Z179" s="185"/>
      <c r="AA179" s="185"/>
      <c r="AB179" s="185"/>
      <c r="AC179" s="185"/>
      <c r="AD179" s="185"/>
      <c r="AE179" s="185"/>
      <c r="AF179" s="185"/>
      <c r="AG179" s="185"/>
      <c r="AH179" s="186"/>
      <c r="AI179" s="51"/>
      <c r="AJ179" s="34"/>
      <c r="AK179" s="34"/>
      <c r="AL179" s="34"/>
      <c r="AM179" s="34"/>
      <c r="AN179" s="84"/>
    </row>
    <row r="180" spans="1:40" ht="15.6" thickBot="1" x14ac:dyDescent="0.35">
      <c r="A180" s="184"/>
      <c r="B180" s="185"/>
      <c r="C180" s="185"/>
      <c r="D180" s="185"/>
      <c r="E180" s="185"/>
      <c r="F180" s="185"/>
      <c r="G180" s="185"/>
      <c r="H180" s="185"/>
      <c r="I180" s="185"/>
      <c r="J180" s="185"/>
      <c r="K180" s="185"/>
      <c r="L180" s="185"/>
      <c r="M180" s="185"/>
      <c r="N180" s="185"/>
      <c r="O180" s="185"/>
      <c r="P180" s="185"/>
      <c r="Q180" s="185"/>
      <c r="R180" s="185"/>
      <c r="S180" s="185"/>
      <c r="T180" s="185"/>
      <c r="U180" s="185"/>
      <c r="V180" s="185"/>
      <c r="W180" s="185"/>
      <c r="X180" s="185"/>
      <c r="Y180" s="185"/>
      <c r="Z180" s="185"/>
      <c r="AA180" s="185"/>
      <c r="AB180" s="185"/>
      <c r="AC180" s="185"/>
      <c r="AD180" s="185"/>
      <c r="AE180" s="185"/>
      <c r="AF180" s="185"/>
      <c r="AG180" s="185"/>
      <c r="AH180" s="186"/>
      <c r="AI180" s="51"/>
      <c r="AJ180" s="34"/>
      <c r="AK180" s="34"/>
      <c r="AL180" s="34"/>
      <c r="AM180" s="34"/>
      <c r="AN180" s="84"/>
    </row>
    <row r="181" spans="1:40" ht="15.6" thickBot="1" x14ac:dyDescent="0.35">
      <c r="A181" s="251"/>
      <c r="B181" s="252"/>
      <c r="C181" s="252"/>
      <c r="D181" s="252"/>
      <c r="E181" s="252"/>
      <c r="F181" s="252"/>
      <c r="G181" s="252"/>
      <c r="H181" s="252"/>
      <c r="I181" s="252"/>
      <c r="J181" s="252"/>
      <c r="K181" s="252"/>
      <c r="L181" s="252"/>
      <c r="M181" s="252"/>
      <c r="N181" s="252"/>
      <c r="O181" s="252"/>
      <c r="P181" s="252"/>
      <c r="Q181" s="252"/>
      <c r="R181" s="252"/>
      <c r="S181" s="252"/>
      <c r="T181" s="252"/>
      <c r="U181" s="252"/>
      <c r="V181" s="252"/>
      <c r="W181" s="252"/>
      <c r="X181" s="252"/>
      <c r="Y181" s="252"/>
      <c r="Z181" s="252"/>
      <c r="AA181" s="252"/>
      <c r="AB181" s="252"/>
      <c r="AC181" s="252"/>
      <c r="AD181" s="252"/>
      <c r="AE181" s="252"/>
      <c r="AF181" s="252"/>
      <c r="AG181" s="252"/>
      <c r="AH181" s="253"/>
      <c r="AI181" s="254" t="s">
        <v>27</v>
      </c>
      <c r="AJ181" s="255"/>
      <c r="AK181" s="255"/>
      <c r="AL181" s="255"/>
      <c r="AM181" s="255"/>
      <c r="AN181" s="52"/>
    </row>
    <row r="182" spans="1:40" ht="18" thickBot="1" x14ac:dyDescent="0.35">
      <c r="A182" s="54"/>
      <c r="B182" s="256"/>
      <c r="C182" s="256"/>
      <c r="D182" s="256"/>
      <c r="E182" s="256"/>
      <c r="F182" s="256"/>
      <c r="G182" s="256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58"/>
      <c r="S182" s="57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6"/>
      <c r="AI182" s="258" t="s">
        <v>28</v>
      </c>
      <c r="AJ182" s="259"/>
      <c r="AK182" s="259"/>
      <c r="AL182" s="259"/>
      <c r="AM182" s="259"/>
      <c r="AN182" s="53">
        <f>AN158</f>
        <v>80.040000000000006</v>
      </c>
    </row>
    <row r="183" spans="1:40" ht="13.8" thickBot="1" x14ac:dyDescent="0.35">
      <c r="A183" s="13"/>
      <c r="B183" s="257"/>
      <c r="C183" s="257"/>
      <c r="D183" s="257"/>
      <c r="E183" s="257"/>
      <c r="F183" s="257"/>
      <c r="G183" s="257"/>
      <c r="H183" s="257"/>
      <c r="I183" s="257"/>
      <c r="J183" s="257"/>
      <c r="K183" s="257"/>
      <c r="L183" s="257"/>
      <c r="M183" s="257"/>
      <c r="N183" s="257"/>
      <c r="O183" s="257"/>
      <c r="P183" s="257"/>
      <c r="Q183" s="257"/>
      <c r="R183" s="59"/>
      <c r="T183" s="7" t="s">
        <v>30</v>
      </c>
      <c r="U183" s="8"/>
      <c r="AH183" s="24"/>
      <c r="AI183" s="21" t="s">
        <v>136</v>
      </c>
      <c r="AJ183" s="47"/>
      <c r="AK183" s="22"/>
      <c r="AL183" s="22"/>
      <c r="AM183" s="22"/>
      <c r="AN183" s="10"/>
    </row>
    <row r="184" spans="1:40" ht="13.8" thickBot="1" x14ac:dyDescent="0.35">
      <c r="A184" s="23"/>
      <c r="B184" s="2" t="s">
        <v>31</v>
      </c>
      <c r="E184" s="260" t="s">
        <v>163</v>
      </c>
      <c r="F184" s="260"/>
      <c r="G184" s="260"/>
      <c r="H184" s="260"/>
      <c r="I184" s="260"/>
      <c r="J184" s="260"/>
      <c r="K184" s="260"/>
      <c r="L184" s="260"/>
      <c r="M184" s="260"/>
      <c r="N184" s="260"/>
      <c r="O184" s="260"/>
      <c r="P184" s="260"/>
      <c r="Q184" s="260"/>
      <c r="T184" s="2" t="s">
        <v>31</v>
      </c>
      <c r="W184" s="261"/>
      <c r="X184" s="261"/>
      <c r="Y184" s="261"/>
      <c r="Z184" s="261"/>
      <c r="AA184" s="261"/>
      <c r="AB184" s="261"/>
      <c r="AC184" s="261"/>
      <c r="AD184" s="261"/>
      <c r="AE184" s="261"/>
      <c r="AF184" s="261"/>
      <c r="AG184" s="261"/>
      <c r="AH184" s="24"/>
      <c r="AI184" s="2" t="s">
        <v>31</v>
      </c>
      <c r="AJ184" s="245"/>
      <c r="AK184" s="245"/>
      <c r="AL184" s="245"/>
      <c r="AM184" s="245"/>
      <c r="AN184" s="10"/>
    </row>
    <row r="185" spans="1:40" ht="13.8" thickBot="1" x14ac:dyDescent="0.35">
      <c r="A185" s="23"/>
      <c r="B185" s="11" t="s">
        <v>32</v>
      </c>
      <c r="F185" s="244" t="s">
        <v>164</v>
      </c>
      <c r="G185" s="244"/>
      <c r="H185" s="244"/>
      <c r="I185" s="244"/>
      <c r="J185" s="244"/>
      <c r="K185" s="244"/>
      <c r="L185" s="244"/>
      <c r="M185" s="244"/>
      <c r="N185" s="244"/>
      <c r="O185" s="244"/>
      <c r="P185" s="244"/>
      <c r="Q185" s="244"/>
      <c r="T185" s="11" t="s">
        <v>32</v>
      </c>
      <c r="X185" s="245"/>
      <c r="Y185" s="245"/>
      <c r="Z185" s="245"/>
      <c r="AA185" s="245"/>
      <c r="AB185" s="245"/>
      <c r="AC185" s="245"/>
      <c r="AD185" s="245"/>
      <c r="AE185" s="245"/>
      <c r="AF185" s="245"/>
      <c r="AG185" s="245"/>
      <c r="AH185" s="24"/>
      <c r="AI185" s="11" t="s">
        <v>32</v>
      </c>
      <c r="AJ185" s="245"/>
      <c r="AK185" s="245"/>
      <c r="AL185" s="245"/>
      <c r="AM185" s="245"/>
      <c r="AN185" s="10"/>
    </row>
    <row r="186" spans="1:40" ht="13.8" thickBot="1" x14ac:dyDescent="0.35">
      <c r="A186" s="25" t="s">
        <v>33</v>
      </c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26"/>
      <c r="AI186" s="15"/>
      <c r="AJ186" s="14"/>
      <c r="AK186" s="15"/>
      <c r="AL186" s="15"/>
      <c r="AM186" s="15"/>
      <c r="AN186" s="16"/>
    </row>
  </sheetData>
  <mergeCells count="189">
    <mergeCell ref="A181:AH181"/>
    <mergeCell ref="AI181:AM181"/>
    <mergeCell ref="B182:Q183"/>
    <mergeCell ref="AI182:AM182"/>
    <mergeCell ref="E184:Q184"/>
    <mergeCell ref="W184:AG184"/>
    <mergeCell ref="AJ184:AM184"/>
    <mergeCell ref="F185:Q185"/>
    <mergeCell ref="X185:AG185"/>
    <mergeCell ref="AJ185:AM185"/>
    <mergeCell ref="A154:G154"/>
    <mergeCell ref="H154:T154"/>
    <mergeCell ref="U154:AD154"/>
    <mergeCell ref="AE154:AI154"/>
    <mergeCell ref="AM154:AN154"/>
    <mergeCell ref="AI155:AI156"/>
    <mergeCell ref="AJ155:AL155"/>
    <mergeCell ref="AM155:AM156"/>
    <mergeCell ref="AN155:AN156"/>
    <mergeCell ref="AM148:AN148"/>
    <mergeCell ref="A150:H150"/>
    <mergeCell ref="I150:AN150"/>
    <mergeCell ref="A151:H151"/>
    <mergeCell ref="I151:AD151"/>
    <mergeCell ref="AE151:AH151"/>
    <mergeCell ref="AJ151:AK151"/>
    <mergeCell ref="AL151:AN151"/>
    <mergeCell ref="A152:H152"/>
    <mergeCell ref="I152:AD152"/>
    <mergeCell ref="AE152:AH152"/>
    <mergeCell ref="AJ152:AK152"/>
    <mergeCell ref="AL152:AN152"/>
    <mergeCell ref="A144:H145"/>
    <mergeCell ref="I144:AK145"/>
    <mergeCell ref="AL144:AN145"/>
    <mergeCell ref="AM146:AN146"/>
    <mergeCell ref="A147:E147"/>
    <mergeCell ref="F147:G147"/>
    <mergeCell ref="H147:I147"/>
    <mergeCell ref="J147:K147"/>
    <mergeCell ref="L147:M147"/>
    <mergeCell ref="N147:O147"/>
    <mergeCell ref="P147:Q147"/>
    <mergeCell ref="U147:Y147"/>
    <mergeCell ref="Z147:AD147"/>
    <mergeCell ref="AG147:AI147"/>
    <mergeCell ref="AJ147:AN147"/>
    <mergeCell ref="AI106:AI107"/>
    <mergeCell ref="A136:AH136"/>
    <mergeCell ref="AI136:AM136"/>
    <mergeCell ref="B137:Q138"/>
    <mergeCell ref="AI137:AM137"/>
    <mergeCell ref="E139:Q139"/>
    <mergeCell ref="W139:AG139"/>
    <mergeCell ref="AJ139:AM139"/>
    <mergeCell ref="F140:Q140"/>
    <mergeCell ref="X140:AG140"/>
    <mergeCell ref="AJ140:AM140"/>
    <mergeCell ref="A103:G103"/>
    <mergeCell ref="H103:T103"/>
    <mergeCell ref="U103:AD103"/>
    <mergeCell ref="AE103:AI103"/>
    <mergeCell ref="AM103:AN103"/>
    <mergeCell ref="AI104:AI105"/>
    <mergeCell ref="AJ104:AL104"/>
    <mergeCell ref="AM104:AM105"/>
    <mergeCell ref="AN104:AN105"/>
    <mergeCell ref="AM97:AN97"/>
    <mergeCell ref="A99:H99"/>
    <mergeCell ref="I99:AN99"/>
    <mergeCell ref="A100:H100"/>
    <mergeCell ref="I100:AD100"/>
    <mergeCell ref="AE100:AH100"/>
    <mergeCell ref="AJ100:AK100"/>
    <mergeCell ref="AL100:AN100"/>
    <mergeCell ref="A101:H101"/>
    <mergeCell ref="I101:AD101"/>
    <mergeCell ref="AE101:AH101"/>
    <mergeCell ref="AJ101:AK101"/>
    <mergeCell ref="AL101:AN101"/>
    <mergeCell ref="A93:H94"/>
    <mergeCell ref="I93:AK94"/>
    <mergeCell ref="AL93:AN94"/>
    <mergeCell ref="AM95:AN95"/>
    <mergeCell ref="A96:E96"/>
    <mergeCell ref="F96:G96"/>
    <mergeCell ref="H96:I96"/>
    <mergeCell ref="J96:K96"/>
    <mergeCell ref="L96:M96"/>
    <mergeCell ref="N96:O96"/>
    <mergeCell ref="P96:Q96"/>
    <mergeCell ref="U96:Y96"/>
    <mergeCell ref="Z96:AD96"/>
    <mergeCell ref="AG96:AI96"/>
    <mergeCell ref="AJ96:AN96"/>
    <mergeCell ref="B85:Q86"/>
    <mergeCell ref="AI85:AM85"/>
    <mergeCell ref="E87:Q87"/>
    <mergeCell ref="W87:AG87"/>
    <mergeCell ref="AJ87:AM87"/>
    <mergeCell ref="F88:Q88"/>
    <mergeCell ref="X88:AG88"/>
    <mergeCell ref="AJ88:AM88"/>
    <mergeCell ref="AI59:AI60"/>
    <mergeCell ref="AJ59:AL59"/>
    <mergeCell ref="AM59:AM60"/>
    <mergeCell ref="AN59:AN60"/>
    <mergeCell ref="A84:AH84"/>
    <mergeCell ref="AI84:AM84"/>
    <mergeCell ref="A56:H56"/>
    <mergeCell ref="I56:AD56"/>
    <mergeCell ref="AE56:AH56"/>
    <mergeCell ref="AJ56:AK56"/>
    <mergeCell ref="AL56:AN56"/>
    <mergeCell ref="A58:G58"/>
    <mergeCell ref="H58:T58"/>
    <mergeCell ref="U58:AD58"/>
    <mergeCell ref="AE58:AI58"/>
    <mergeCell ref="AM58:AN58"/>
    <mergeCell ref="A54:H54"/>
    <mergeCell ref="I54:AN54"/>
    <mergeCell ref="A55:H55"/>
    <mergeCell ref="I55:AD55"/>
    <mergeCell ref="AE55:AH55"/>
    <mergeCell ref="AJ55:AK55"/>
    <mergeCell ref="AL55:AN55"/>
    <mergeCell ref="P51:Q51"/>
    <mergeCell ref="U51:Y51"/>
    <mergeCell ref="Z51:AD51"/>
    <mergeCell ref="AG51:AI51"/>
    <mergeCell ref="AJ51:AN51"/>
    <mergeCell ref="AM52:AN52"/>
    <mergeCell ref="A48:H49"/>
    <mergeCell ref="I48:AK49"/>
    <mergeCell ref="AL48:AN49"/>
    <mergeCell ref="AM50:AN50"/>
    <mergeCell ref="A51:E51"/>
    <mergeCell ref="F51:G51"/>
    <mergeCell ref="H51:I51"/>
    <mergeCell ref="J51:K51"/>
    <mergeCell ref="L51:M51"/>
    <mergeCell ref="N51:O51"/>
    <mergeCell ref="B42:Q43"/>
    <mergeCell ref="AI42:AM42"/>
    <mergeCell ref="E44:Q44"/>
    <mergeCell ref="W44:AG44"/>
    <mergeCell ref="AJ44:AM44"/>
    <mergeCell ref="F45:Q45"/>
    <mergeCell ref="X45:AG45"/>
    <mergeCell ref="AJ45:AM45"/>
    <mergeCell ref="AI12:AI13"/>
    <mergeCell ref="AJ12:AL12"/>
    <mergeCell ref="AM12:AM13"/>
    <mergeCell ref="AN12:AN13"/>
    <mergeCell ref="A41:AH41"/>
    <mergeCell ref="AI41:AM41"/>
    <mergeCell ref="A9:H9"/>
    <mergeCell ref="I9:AD9"/>
    <mergeCell ref="AE9:AH9"/>
    <mergeCell ref="AJ9:AK9"/>
    <mergeCell ref="AL9:AN9"/>
    <mergeCell ref="A11:G11"/>
    <mergeCell ref="H11:T11"/>
    <mergeCell ref="U11:AD11"/>
    <mergeCell ref="AE11:AI11"/>
    <mergeCell ref="AM11:AN11"/>
    <mergeCell ref="A7:H7"/>
    <mergeCell ref="I7:AN7"/>
    <mergeCell ref="A8:H8"/>
    <mergeCell ref="I8:AD8"/>
    <mergeCell ref="AE8:AH8"/>
    <mergeCell ref="AJ8:AK8"/>
    <mergeCell ref="AL8:AN8"/>
    <mergeCell ref="P4:Q4"/>
    <mergeCell ref="U4:Y4"/>
    <mergeCell ref="Z4:AD4"/>
    <mergeCell ref="AG4:AI4"/>
    <mergeCell ref="AJ4:AN4"/>
    <mergeCell ref="AM5:AN5"/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</mergeCells>
  <printOptions horizontalCentered="1" verticalCentered="1"/>
  <pageMargins left="0" right="0" top="0.39370078740157483" bottom="0.19685039370078741" header="0.31496062992125984" footer="0.31496062992125984"/>
  <pageSetup scale="46" orientation="landscape" r:id="rId1"/>
  <rowBreaks count="3" manualBreakCount="3">
    <brk id="47" max="39" man="1"/>
    <brk id="91" max="39" man="1"/>
    <brk id="142" max="39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755EE-0267-4A62-81AE-F3145A846E4A}">
  <sheetPr>
    <tabColor theme="5" tint="0.59999389629810485"/>
  </sheetPr>
  <dimension ref="A1:AO89"/>
  <sheetViews>
    <sheetView view="pageBreakPreview" zoomScale="80" zoomScaleNormal="80" zoomScaleSheetLayoutView="80" workbookViewId="0">
      <selection activeCell="I7" sqref="I7:AN7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33" width="3.6640625" style="2" customWidth="1"/>
    <col min="34" max="34" width="3.6640625" style="17" customWidth="1"/>
    <col min="35" max="35" width="34.109375" style="2" customWidth="1"/>
    <col min="36" max="36" width="11.33203125" style="2" customWidth="1"/>
    <col min="37" max="37" width="10.88671875" style="2" customWidth="1"/>
    <col min="38" max="38" width="13.5546875" style="2" customWidth="1"/>
    <col min="39" max="39" width="11.5546875" style="2" customWidth="1"/>
    <col min="40" max="40" width="20.109375" style="6" customWidth="1"/>
    <col min="41" max="16384" width="11.44140625" style="2"/>
  </cols>
  <sheetData>
    <row r="1" spans="1:41" ht="52.5" customHeight="1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8"/>
      <c r="AL1" s="312"/>
      <c r="AM1" s="313"/>
      <c r="AN1" s="314"/>
    </row>
    <row r="2" spans="1:41" ht="52.5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09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1"/>
      <c r="AL2" s="315"/>
      <c r="AM2" s="316"/>
      <c r="AN2" s="317"/>
    </row>
    <row r="3" spans="1:41" s="4" customFormat="1" ht="6.75" customHeight="1" thickBot="1" x14ac:dyDescent="0.35">
      <c r="A3" s="13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18"/>
      <c r="AN3" s="319"/>
    </row>
    <row r="4" spans="1:41" s="4" customFormat="1" ht="27.75" customHeight="1" thickBot="1" x14ac:dyDescent="0.35">
      <c r="A4" s="262" t="s">
        <v>5</v>
      </c>
      <c r="B4" s="263"/>
      <c r="C4" s="263"/>
      <c r="D4" s="263"/>
      <c r="E4" s="263"/>
      <c r="F4" s="263" t="s">
        <v>6</v>
      </c>
      <c r="G4" s="263"/>
      <c r="H4" s="264"/>
      <c r="I4" s="264"/>
      <c r="J4" s="263" t="s">
        <v>7</v>
      </c>
      <c r="K4" s="263"/>
      <c r="L4" s="264"/>
      <c r="M4" s="264"/>
      <c r="N4" s="263" t="s">
        <v>8</v>
      </c>
      <c r="O4" s="263"/>
      <c r="P4" s="264"/>
      <c r="Q4" s="320"/>
      <c r="R4" s="3"/>
      <c r="S4" s="3"/>
      <c r="T4" s="3"/>
      <c r="U4" s="262" t="s">
        <v>9</v>
      </c>
      <c r="V4" s="263"/>
      <c r="W4" s="263"/>
      <c r="X4" s="263"/>
      <c r="Y4" s="263"/>
      <c r="Z4" s="321"/>
      <c r="AA4" s="321"/>
      <c r="AB4" s="321"/>
      <c r="AC4" s="321"/>
      <c r="AD4" s="322"/>
      <c r="AE4" s="3"/>
      <c r="AF4" s="3"/>
      <c r="AG4" s="262" t="s">
        <v>10</v>
      </c>
      <c r="AH4" s="263"/>
      <c r="AI4" s="263"/>
      <c r="AJ4" s="323"/>
      <c r="AK4" s="323"/>
      <c r="AL4" s="323"/>
      <c r="AM4" s="323"/>
      <c r="AN4" s="324"/>
    </row>
    <row r="5" spans="1:41" ht="3.75" customHeight="1" x14ac:dyDescent="0.3">
      <c r="A5" s="13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275"/>
      <c r="AN5" s="276"/>
    </row>
    <row r="6" spans="1:41" ht="6" customHeight="1" thickBot="1" x14ac:dyDescent="0.35">
      <c r="A6" s="13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133"/>
    </row>
    <row r="7" spans="1:41" ht="29.4" customHeight="1" x14ac:dyDescent="0.3">
      <c r="A7" s="277" t="s">
        <v>11</v>
      </c>
      <c r="B7" s="278"/>
      <c r="C7" s="278"/>
      <c r="D7" s="278"/>
      <c r="E7" s="278"/>
      <c r="F7" s="278"/>
      <c r="G7" s="278"/>
      <c r="H7" s="278"/>
      <c r="I7" s="279" t="s">
        <v>399</v>
      </c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1"/>
    </row>
    <row r="8" spans="1:41" ht="22.5" customHeight="1" x14ac:dyDescent="0.3">
      <c r="A8" s="282" t="s">
        <v>12</v>
      </c>
      <c r="B8" s="283"/>
      <c r="C8" s="283"/>
      <c r="D8" s="283"/>
      <c r="E8" s="283"/>
      <c r="F8" s="283"/>
      <c r="G8" s="283"/>
      <c r="H8" s="283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5" t="s">
        <v>13</v>
      </c>
      <c r="AF8" s="286"/>
      <c r="AG8" s="286"/>
      <c r="AH8" s="287"/>
      <c r="AI8" s="27"/>
      <c r="AJ8" s="285" t="s">
        <v>14</v>
      </c>
      <c r="AK8" s="287"/>
      <c r="AL8" s="288"/>
      <c r="AM8" s="289"/>
      <c r="AN8" s="290"/>
    </row>
    <row r="9" spans="1:41" ht="22.5" customHeight="1" thickBot="1" x14ac:dyDescent="0.35">
      <c r="A9" s="291" t="s">
        <v>15</v>
      </c>
      <c r="B9" s="292"/>
      <c r="C9" s="292"/>
      <c r="D9" s="292"/>
      <c r="E9" s="292"/>
      <c r="F9" s="292"/>
      <c r="G9" s="292"/>
      <c r="H9" s="292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4" t="s">
        <v>13</v>
      </c>
      <c r="AF9" s="295"/>
      <c r="AG9" s="295"/>
      <c r="AH9" s="296"/>
      <c r="AI9" s="63"/>
      <c r="AJ9" s="294" t="s">
        <v>14</v>
      </c>
      <c r="AK9" s="296"/>
      <c r="AL9" s="297"/>
      <c r="AM9" s="298"/>
      <c r="AN9" s="299"/>
    </row>
    <row r="10" spans="1:41" ht="9.75" customHeight="1" thickBot="1" x14ac:dyDescent="0.35">
      <c r="A10" s="134"/>
      <c r="AH10" s="2"/>
      <c r="AI10" s="89"/>
      <c r="AJ10" s="89"/>
      <c r="AK10" s="89"/>
      <c r="AL10" s="89"/>
      <c r="AM10" s="11"/>
      <c r="AN10" s="135"/>
    </row>
    <row r="11" spans="1:41" ht="45" customHeight="1" thickBot="1" x14ac:dyDescent="0.35">
      <c r="A11" s="262" t="s">
        <v>16</v>
      </c>
      <c r="B11" s="263"/>
      <c r="C11" s="263"/>
      <c r="D11" s="263"/>
      <c r="E11" s="263"/>
      <c r="F11" s="263"/>
      <c r="G11" s="263"/>
      <c r="H11" s="264">
        <v>8</v>
      </c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3" t="s">
        <v>384</v>
      </c>
      <c r="V11" s="263"/>
      <c r="W11" s="263"/>
      <c r="X11" s="263"/>
      <c r="Y11" s="263"/>
      <c r="Z11" s="263"/>
      <c r="AA11" s="263"/>
      <c r="AB11" s="263"/>
      <c r="AC11" s="263"/>
      <c r="AD11" s="263"/>
      <c r="AE11" s="265" t="s">
        <v>192</v>
      </c>
      <c r="AF11" s="265"/>
      <c r="AG11" s="265"/>
      <c r="AH11" s="265"/>
      <c r="AI11" s="265"/>
      <c r="AJ11" s="87" t="s">
        <v>17</v>
      </c>
      <c r="AK11" s="18" t="s">
        <v>2</v>
      </c>
      <c r="AL11" s="5" t="s">
        <v>151</v>
      </c>
      <c r="AM11" s="266"/>
      <c r="AN11" s="267"/>
    </row>
    <row r="12" spans="1:41" ht="15.75" customHeight="1" x14ac:dyDescent="0.3">
      <c r="A12" s="66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8"/>
      <c r="S12" s="69"/>
      <c r="T12" s="69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68"/>
      <c r="AF12" s="68"/>
      <c r="AG12" s="68"/>
      <c r="AH12" s="71"/>
      <c r="AI12" s="268" t="s">
        <v>19</v>
      </c>
      <c r="AJ12" s="270" t="s">
        <v>20</v>
      </c>
      <c r="AK12" s="271"/>
      <c r="AL12" s="271"/>
      <c r="AM12" s="270" t="s">
        <v>21</v>
      </c>
      <c r="AN12" s="273" t="s">
        <v>22</v>
      </c>
    </row>
    <row r="13" spans="1:41" ht="14.25" customHeight="1" x14ac:dyDescent="0.3">
      <c r="A13" s="72"/>
      <c r="B13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  <c r="T13" s="37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73"/>
      <c r="AI13" s="269"/>
      <c r="AJ13" s="86" t="s">
        <v>23</v>
      </c>
      <c r="AK13" s="86" t="s">
        <v>24</v>
      </c>
      <c r="AL13" s="86" t="s">
        <v>25</v>
      </c>
      <c r="AM13" s="272"/>
      <c r="AN13" s="274"/>
    </row>
    <row r="14" spans="1:41" ht="17.25" customHeight="1" x14ac:dyDescent="0.3">
      <c r="A14" s="72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  <c r="T14" s="37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73"/>
      <c r="AI14" s="124"/>
      <c r="AJ14" s="82"/>
      <c r="AK14" s="82"/>
      <c r="AL14" s="82"/>
      <c r="AM14" s="83"/>
      <c r="AN14" s="84"/>
    </row>
    <row r="15" spans="1:41" ht="16.5" customHeight="1" x14ac:dyDescent="0.3">
      <c r="A15" s="72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  <c r="S15" s="37"/>
      <c r="T15" s="37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73"/>
      <c r="AI15" s="50" t="s">
        <v>385</v>
      </c>
      <c r="AJ15" s="64"/>
      <c r="AK15" s="64"/>
      <c r="AL15" s="64">
        <v>3</v>
      </c>
      <c r="AM15" s="65"/>
      <c r="AN15" s="84">
        <v>3</v>
      </c>
    </row>
    <row r="16" spans="1:41" ht="16.5" customHeight="1" x14ac:dyDescent="0.3">
      <c r="A16" s="72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  <c r="S16" s="37"/>
      <c r="T16" s="37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73"/>
      <c r="AI16" s="51"/>
      <c r="AJ16" s="64"/>
      <c r="AK16" s="64"/>
      <c r="AL16" s="64"/>
      <c r="AM16" s="65"/>
      <c r="AN16" s="84"/>
      <c r="AO16" s="2">
        <v>20</v>
      </c>
    </row>
    <row r="17" spans="1:40" ht="16.5" customHeight="1" x14ac:dyDescent="0.3">
      <c r="A17" s="72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6"/>
      <c r="S17" s="37"/>
      <c r="T17" s="37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73"/>
      <c r="AI17" s="51"/>
      <c r="AJ17" s="64"/>
      <c r="AK17" s="64"/>
      <c r="AL17" s="64"/>
      <c r="AM17" s="65"/>
      <c r="AN17" s="84"/>
    </row>
    <row r="18" spans="1:40" ht="16.5" customHeight="1" x14ac:dyDescent="0.3">
      <c r="A18" s="72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  <c r="S18" s="37"/>
      <c r="T18" s="37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73"/>
      <c r="AI18" s="51"/>
      <c r="AJ18" s="64"/>
      <c r="AK18" s="64"/>
      <c r="AL18" s="64"/>
      <c r="AM18" s="65"/>
      <c r="AN18" s="84"/>
    </row>
    <row r="19" spans="1:40" ht="16.5" customHeight="1" x14ac:dyDescent="0.3">
      <c r="A19" s="72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7"/>
      <c r="T19" s="37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73"/>
      <c r="AI19" s="51"/>
      <c r="AJ19" s="64"/>
      <c r="AK19" s="64"/>
      <c r="AL19" s="64"/>
      <c r="AM19" s="65"/>
      <c r="AN19" s="84"/>
    </row>
    <row r="20" spans="1:40" ht="19.95" customHeight="1" x14ac:dyDescent="0.3">
      <c r="A20" s="74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39"/>
      <c r="AF20" s="39"/>
      <c r="AG20" s="41"/>
      <c r="AH20" s="75"/>
      <c r="AI20" s="48"/>
      <c r="AJ20" s="32"/>
      <c r="AK20" s="32"/>
      <c r="AL20" s="32"/>
      <c r="AM20" s="33"/>
      <c r="AN20" s="84"/>
    </row>
    <row r="21" spans="1:40" ht="18.75" customHeight="1" x14ac:dyDescent="0.3">
      <c r="A21" s="74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36"/>
      <c r="AF21" s="42"/>
      <c r="AG21" s="36"/>
      <c r="AH21" s="75"/>
      <c r="AI21" s="51"/>
      <c r="AJ21" s="34"/>
      <c r="AK21" s="34"/>
      <c r="AL21" s="34"/>
      <c r="AM21" s="34"/>
      <c r="AN21" s="84"/>
    </row>
    <row r="22" spans="1:40" ht="18.75" customHeight="1" x14ac:dyDescent="0.3">
      <c r="A22" s="74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36"/>
      <c r="AF22" s="42"/>
      <c r="AG22" s="36"/>
      <c r="AH22" s="75"/>
      <c r="AI22" s="51"/>
      <c r="AJ22" s="34"/>
      <c r="AK22" s="34"/>
      <c r="AL22" s="34"/>
      <c r="AM22" s="34"/>
      <c r="AN22" s="84"/>
    </row>
    <row r="23" spans="1:40" ht="18.75" customHeight="1" x14ac:dyDescent="0.3">
      <c r="A23" s="74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36"/>
      <c r="AF23" s="42"/>
      <c r="AG23" s="36"/>
      <c r="AH23" s="75"/>
      <c r="AI23" s="51"/>
      <c r="AJ23" s="34"/>
      <c r="AK23" s="34"/>
      <c r="AL23" s="34"/>
      <c r="AM23" s="34"/>
      <c r="AN23" s="84"/>
    </row>
    <row r="24" spans="1:40" ht="19.95" customHeight="1" x14ac:dyDescent="0.3">
      <c r="A24" s="74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36"/>
      <c r="AF24" s="42"/>
      <c r="AG24" s="36"/>
      <c r="AH24" s="75"/>
      <c r="AI24" s="50"/>
      <c r="AJ24" s="28"/>
      <c r="AK24" s="29"/>
      <c r="AL24" s="30"/>
      <c r="AM24" s="31"/>
      <c r="AN24" s="84"/>
    </row>
    <row r="25" spans="1:40" ht="19.95" customHeight="1" x14ac:dyDescent="0.3">
      <c r="A25" s="74"/>
      <c r="B25" s="36"/>
      <c r="C25" s="36"/>
      <c r="D25" s="36"/>
      <c r="E25" s="36"/>
      <c r="F25" s="36"/>
      <c r="G25" s="36"/>
      <c r="H25" s="38"/>
      <c r="I25" s="36"/>
      <c r="J25" s="36"/>
      <c r="K25" s="36"/>
      <c r="L25" s="36"/>
      <c r="M25" s="36"/>
      <c r="N25" s="38"/>
      <c r="O25" s="38"/>
      <c r="P25" s="38"/>
      <c r="Q25" s="38"/>
      <c r="R25" s="38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38"/>
      <c r="AF25" s="43"/>
      <c r="AG25" s="38"/>
      <c r="AH25" s="75"/>
      <c r="AI25" s="51"/>
      <c r="AJ25" s="34"/>
      <c r="AK25" s="34"/>
      <c r="AL25" s="34"/>
      <c r="AM25" s="34"/>
      <c r="AN25" s="84"/>
    </row>
    <row r="26" spans="1:40" ht="19.95" customHeight="1" x14ac:dyDescent="0.3">
      <c r="A26" s="74"/>
      <c r="B26" s="36"/>
      <c r="C26" s="36"/>
      <c r="D26" s="36"/>
      <c r="E26" s="36"/>
      <c r="F26" s="36"/>
      <c r="G26" s="36"/>
      <c r="H26" s="38"/>
      <c r="I26" s="36"/>
      <c r="J26" s="36"/>
      <c r="K26" s="36"/>
      <c r="L26" s="36"/>
      <c r="M26" s="36"/>
      <c r="N26" s="38"/>
      <c r="O26" s="38"/>
      <c r="P26" s="38"/>
      <c r="Q26" s="38"/>
      <c r="R26" s="38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38"/>
      <c r="AF26" s="43"/>
      <c r="AG26" s="38"/>
      <c r="AH26" s="75"/>
      <c r="AI26" s="51"/>
      <c r="AJ26" s="34"/>
      <c r="AK26" s="34"/>
      <c r="AL26" s="34"/>
      <c r="AM26" s="34"/>
      <c r="AN26" s="84"/>
    </row>
    <row r="27" spans="1:40" ht="19.95" customHeight="1" x14ac:dyDescent="0.3">
      <c r="A27" s="74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36"/>
      <c r="AF27" s="42"/>
      <c r="AG27" s="36"/>
      <c r="AH27" s="75"/>
      <c r="AI27" s="51"/>
      <c r="AJ27" s="34"/>
      <c r="AK27" s="34"/>
      <c r="AL27" s="34"/>
      <c r="AM27" s="34"/>
      <c r="AN27" s="84"/>
    </row>
    <row r="28" spans="1:40" ht="19.95" customHeight="1" x14ac:dyDescent="0.3">
      <c r="A28" s="74"/>
      <c r="B28" s="44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40"/>
      <c r="T28" s="40"/>
      <c r="U28" s="40"/>
      <c r="V28" s="40"/>
      <c r="W28" s="40"/>
      <c r="X28"/>
      <c r="Y28" s="40"/>
      <c r="Z28" s="40"/>
      <c r="AA28" s="40"/>
      <c r="AB28" s="40"/>
      <c r="AC28" s="40"/>
      <c r="AD28" s="40"/>
      <c r="AE28" s="36"/>
      <c r="AF28" s="42"/>
      <c r="AG28" s="36"/>
      <c r="AH28" s="75"/>
      <c r="AI28" s="50"/>
      <c r="AJ28" s="28"/>
      <c r="AK28" s="29"/>
      <c r="AL28" s="30"/>
      <c r="AM28" s="31"/>
      <c r="AN28" s="84"/>
    </row>
    <row r="29" spans="1:40" ht="19.95" customHeight="1" x14ac:dyDescent="0.3">
      <c r="A29" s="74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36"/>
      <c r="AF29" s="42"/>
      <c r="AG29" s="36"/>
      <c r="AH29" s="75"/>
      <c r="AI29" s="51"/>
      <c r="AJ29" s="34"/>
      <c r="AK29" s="34"/>
      <c r="AL29" s="34"/>
      <c r="AM29" s="34"/>
      <c r="AN29" s="84"/>
    </row>
    <row r="30" spans="1:40" ht="19.95" customHeight="1" x14ac:dyDescent="0.3">
      <c r="A30" s="74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36"/>
      <c r="AF30" s="42"/>
      <c r="AG30" s="36"/>
      <c r="AH30" s="75"/>
      <c r="AI30" s="51"/>
      <c r="AJ30" s="34"/>
      <c r="AK30" s="34"/>
      <c r="AL30" s="34"/>
      <c r="AM30" s="34"/>
      <c r="AN30" s="84"/>
    </row>
    <row r="31" spans="1:40" ht="19.95" customHeight="1" x14ac:dyDescent="0.3">
      <c r="A31" s="74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36"/>
      <c r="AF31" s="42"/>
      <c r="AG31" s="36"/>
      <c r="AH31" s="75"/>
      <c r="AI31" s="51"/>
      <c r="AJ31" s="34"/>
      <c r="AK31" s="34"/>
      <c r="AL31" s="34"/>
      <c r="AM31" s="34"/>
      <c r="AN31" s="84"/>
    </row>
    <row r="32" spans="1:40" ht="19.95" customHeight="1" x14ac:dyDescent="0.3">
      <c r="A32" s="74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36"/>
      <c r="AF32" s="42"/>
      <c r="AG32" s="36"/>
      <c r="AH32" s="75"/>
      <c r="AI32" s="50"/>
      <c r="AJ32" s="28"/>
      <c r="AK32" s="29"/>
      <c r="AL32" s="30"/>
      <c r="AM32" s="31"/>
      <c r="AN32" s="84"/>
    </row>
    <row r="33" spans="1:41" ht="19.95" customHeight="1" x14ac:dyDescent="0.3">
      <c r="A33" s="74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36"/>
      <c r="AF33" s="42"/>
      <c r="AG33" s="36"/>
      <c r="AH33" s="75"/>
      <c r="AI33" s="51"/>
      <c r="AJ33" s="34"/>
      <c r="AK33" s="34"/>
      <c r="AL33" s="34"/>
      <c r="AM33" s="34"/>
      <c r="AN33" s="84"/>
    </row>
    <row r="34" spans="1:41" ht="19.95" customHeight="1" x14ac:dyDescent="0.3">
      <c r="A34" s="74"/>
      <c r="B34" s="44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36"/>
      <c r="AF34" s="42"/>
      <c r="AG34" s="36"/>
      <c r="AH34" s="75"/>
      <c r="AI34" s="51"/>
      <c r="AJ34" s="34"/>
      <c r="AK34" s="34"/>
      <c r="AL34" s="34"/>
      <c r="AM34" s="34"/>
      <c r="AN34" s="84"/>
    </row>
    <row r="35" spans="1:41" ht="19.95" customHeight="1" x14ac:dyDescent="0.3">
      <c r="A35" s="74"/>
      <c r="B35" s="60"/>
      <c r="C35" s="60"/>
      <c r="D35" s="60"/>
      <c r="E35" s="60"/>
      <c r="F35" s="61"/>
      <c r="G35" s="61"/>
      <c r="H35" s="61"/>
      <c r="I35" s="61"/>
      <c r="J35" s="60"/>
      <c r="K35" s="60"/>
      <c r="L35" s="60"/>
      <c r="M35" s="61"/>
      <c r="N35" s="61"/>
      <c r="O35" s="61"/>
      <c r="P35" s="61"/>
      <c r="Q35" s="61"/>
      <c r="R35" s="61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1"/>
      <c r="AF35" s="60"/>
      <c r="AG35" s="60"/>
      <c r="AH35" s="75"/>
      <c r="AI35" s="51"/>
      <c r="AJ35" s="34"/>
      <c r="AK35" s="34"/>
      <c r="AL35" s="34"/>
      <c r="AM35" s="34"/>
      <c r="AN35" s="84"/>
      <c r="AO35" s="6"/>
    </row>
    <row r="36" spans="1:41" ht="19.95" customHeight="1" x14ac:dyDescent="0.3">
      <c r="A36" s="7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36"/>
      <c r="AF36" s="42"/>
      <c r="AG36" s="36"/>
      <c r="AH36" s="77"/>
      <c r="AI36" s="50"/>
      <c r="AJ36" s="29"/>
      <c r="AK36" s="29"/>
      <c r="AL36" s="30"/>
      <c r="AM36" s="31"/>
      <c r="AN36" s="84"/>
      <c r="AO36" s="6"/>
    </row>
    <row r="37" spans="1:41" ht="19.95" customHeight="1" x14ac:dyDescent="0.3">
      <c r="A37" s="74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75"/>
      <c r="AI37" s="51"/>
      <c r="AJ37" s="34"/>
      <c r="AK37" s="34"/>
      <c r="AL37" s="34"/>
      <c r="AM37" s="34"/>
      <c r="AN37" s="84"/>
    </row>
    <row r="38" spans="1:41" ht="29.25" customHeight="1" thickBot="1" x14ac:dyDescent="0.35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80"/>
      <c r="AI38" s="249" t="s">
        <v>26</v>
      </c>
      <c r="AJ38" s="250"/>
      <c r="AK38" s="250"/>
      <c r="AL38" s="250"/>
      <c r="AM38" s="250"/>
      <c r="AN38" s="52">
        <f>SUM(AN15:AN37)</f>
        <v>3</v>
      </c>
    </row>
    <row r="39" spans="1:41" ht="30.75" customHeight="1" thickBot="1" x14ac:dyDescent="0.35">
      <c r="A39" s="251"/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2"/>
      <c r="AE39" s="252"/>
      <c r="AF39" s="252"/>
      <c r="AG39" s="252"/>
      <c r="AH39" s="253"/>
      <c r="AI39" s="254" t="s">
        <v>27</v>
      </c>
      <c r="AJ39" s="255"/>
      <c r="AK39" s="255"/>
      <c r="AL39" s="255"/>
      <c r="AM39" s="255"/>
      <c r="AN39" s="52"/>
    </row>
    <row r="40" spans="1:41" ht="20.25" customHeight="1" thickBot="1" x14ac:dyDescent="0.35">
      <c r="A40" s="54"/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58"/>
      <c r="S40" s="57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6"/>
      <c r="AI40" s="258" t="s">
        <v>28</v>
      </c>
      <c r="AJ40" s="259"/>
      <c r="AK40" s="259"/>
      <c r="AL40" s="259"/>
      <c r="AM40" s="259"/>
      <c r="AN40" s="53">
        <f>AN38</f>
        <v>3</v>
      </c>
    </row>
    <row r="41" spans="1:41" ht="41.25" customHeight="1" thickBot="1" x14ac:dyDescent="0.35">
      <c r="A41" s="13"/>
      <c r="B41" s="257"/>
      <c r="C41" s="257"/>
      <c r="D41" s="257"/>
      <c r="E41" s="257"/>
      <c r="F41" s="257"/>
      <c r="G41" s="257"/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59"/>
      <c r="T41" s="7" t="s">
        <v>30</v>
      </c>
      <c r="U41" s="8"/>
      <c r="AH41" s="24"/>
      <c r="AI41" s="21" t="s">
        <v>136</v>
      </c>
      <c r="AJ41" s="47"/>
      <c r="AK41" s="22"/>
      <c r="AL41" s="22"/>
      <c r="AM41" s="22"/>
      <c r="AN41" s="10"/>
    </row>
    <row r="42" spans="1:41" ht="20.25" customHeight="1" thickBot="1" x14ac:dyDescent="0.35">
      <c r="A42" s="23"/>
      <c r="B42" s="2" t="s">
        <v>31</v>
      </c>
      <c r="E42" s="260" t="s">
        <v>163</v>
      </c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T42" s="2" t="s">
        <v>31</v>
      </c>
      <c r="W42" s="261"/>
      <c r="X42" s="261"/>
      <c r="Y42" s="261"/>
      <c r="Z42" s="261"/>
      <c r="AA42" s="261"/>
      <c r="AB42" s="261"/>
      <c r="AC42" s="261"/>
      <c r="AD42" s="261"/>
      <c r="AE42" s="261"/>
      <c r="AF42" s="261"/>
      <c r="AG42" s="261"/>
      <c r="AH42" s="24"/>
      <c r="AI42" s="2" t="s">
        <v>31</v>
      </c>
      <c r="AJ42" s="245"/>
      <c r="AK42" s="245"/>
      <c r="AL42" s="245"/>
      <c r="AM42" s="245"/>
      <c r="AN42" s="10"/>
    </row>
    <row r="43" spans="1:41" ht="20.25" customHeight="1" thickBot="1" x14ac:dyDescent="0.35">
      <c r="A43" s="23"/>
      <c r="B43" s="11" t="s">
        <v>32</v>
      </c>
      <c r="F43" s="244" t="s">
        <v>164</v>
      </c>
      <c r="G43" s="244"/>
      <c r="H43" s="244"/>
      <c r="I43" s="244"/>
      <c r="J43" s="244"/>
      <c r="K43" s="244"/>
      <c r="L43" s="244"/>
      <c r="M43" s="244"/>
      <c r="N43" s="244"/>
      <c r="O43" s="244"/>
      <c r="P43" s="244"/>
      <c r="Q43" s="244"/>
      <c r="T43" s="11" t="s">
        <v>32</v>
      </c>
      <c r="X43" s="245"/>
      <c r="Y43" s="245"/>
      <c r="Z43" s="245"/>
      <c r="AA43" s="245"/>
      <c r="AB43" s="245"/>
      <c r="AC43" s="245"/>
      <c r="AD43" s="245"/>
      <c r="AE43" s="245"/>
      <c r="AF43" s="245"/>
      <c r="AG43" s="245"/>
      <c r="AH43" s="24"/>
      <c r="AI43" s="11" t="s">
        <v>32</v>
      </c>
      <c r="AJ43" s="245"/>
      <c r="AK43" s="245"/>
      <c r="AL43" s="245"/>
      <c r="AM43" s="245"/>
      <c r="AN43" s="10"/>
    </row>
    <row r="44" spans="1:41" ht="8.25" customHeight="1" thickBot="1" x14ac:dyDescent="0.35">
      <c r="A44" s="25" t="s">
        <v>33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26"/>
      <c r="AI44" s="15"/>
      <c r="AJ44" s="14"/>
      <c r="AK44" s="15"/>
      <c r="AL44" s="15"/>
      <c r="AM44" s="15"/>
      <c r="AN44" s="16"/>
    </row>
    <row r="45" spans="1:41" ht="13.8" thickBot="1" x14ac:dyDescent="0.35"/>
    <row r="46" spans="1:41" x14ac:dyDescent="0.3">
      <c r="A46" s="300"/>
      <c r="B46" s="301"/>
      <c r="C46" s="301"/>
      <c r="D46" s="301"/>
      <c r="E46" s="301"/>
      <c r="F46" s="301"/>
      <c r="G46" s="301"/>
      <c r="H46" s="302"/>
      <c r="I46" s="306" t="s">
        <v>4</v>
      </c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307"/>
      <c r="U46" s="307"/>
      <c r="V46" s="307"/>
      <c r="W46" s="307"/>
      <c r="X46" s="307"/>
      <c r="Y46" s="307"/>
      <c r="Z46" s="307"/>
      <c r="AA46" s="307"/>
      <c r="AB46" s="307"/>
      <c r="AC46" s="307"/>
      <c r="AD46" s="307"/>
      <c r="AE46" s="307"/>
      <c r="AF46" s="307"/>
      <c r="AG46" s="307"/>
      <c r="AH46" s="307"/>
      <c r="AI46" s="307"/>
      <c r="AJ46" s="307"/>
      <c r="AK46" s="308"/>
      <c r="AL46" s="312"/>
      <c r="AM46" s="313"/>
      <c r="AN46" s="314"/>
    </row>
    <row r="47" spans="1:41" ht="89.4" customHeight="1" thickBot="1" x14ac:dyDescent="0.35">
      <c r="A47" s="303"/>
      <c r="B47" s="304"/>
      <c r="C47" s="304"/>
      <c r="D47" s="304"/>
      <c r="E47" s="304"/>
      <c r="F47" s="304"/>
      <c r="G47" s="304"/>
      <c r="H47" s="305"/>
      <c r="I47" s="309"/>
      <c r="J47" s="310"/>
      <c r="K47" s="310"/>
      <c r="L47" s="310"/>
      <c r="M47" s="310"/>
      <c r="N47" s="310"/>
      <c r="O47" s="310"/>
      <c r="P47" s="310"/>
      <c r="Q47" s="310"/>
      <c r="R47" s="310"/>
      <c r="S47" s="310"/>
      <c r="T47" s="310"/>
      <c r="U47" s="310"/>
      <c r="V47" s="310"/>
      <c r="W47" s="310"/>
      <c r="X47" s="310"/>
      <c r="Y47" s="310"/>
      <c r="Z47" s="310"/>
      <c r="AA47" s="310"/>
      <c r="AB47" s="310"/>
      <c r="AC47" s="310"/>
      <c r="AD47" s="310"/>
      <c r="AE47" s="310"/>
      <c r="AF47" s="310"/>
      <c r="AG47" s="310"/>
      <c r="AH47" s="310"/>
      <c r="AI47" s="310"/>
      <c r="AJ47" s="310"/>
      <c r="AK47" s="311"/>
      <c r="AL47" s="315"/>
      <c r="AM47" s="316"/>
      <c r="AN47" s="317"/>
    </row>
    <row r="48" spans="1:41" ht="21.6" thickBot="1" x14ac:dyDescent="0.35">
      <c r="A48" s="13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18"/>
      <c r="AN48" s="319"/>
    </row>
    <row r="49" spans="1:40" ht="21" thickBot="1" x14ac:dyDescent="0.35">
      <c r="A49" s="262" t="s">
        <v>5</v>
      </c>
      <c r="B49" s="263"/>
      <c r="C49" s="263"/>
      <c r="D49" s="263"/>
      <c r="E49" s="263"/>
      <c r="F49" s="263" t="s">
        <v>6</v>
      </c>
      <c r="G49" s="263"/>
      <c r="H49" s="264"/>
      <c r="I49" s="264"/>
      <c r="J49" s="263" t="s">
        <v>7</v>
      </c>
      <c r="K49" s="263"/>
      <c r="L49" s="264"/>
      <c r="M49" s="264"/>
      <c r="N49" s="263" t="s">
        <v>8</v>
      </c>
      <c r="O49" s="263"/>
      <c r="P49" s="264"/>
      <c r="Q49" s="320"/>
      <c r="R49" s="3"/>
      <c r="S49" s="3"/>
      <c r="T49" s="3"/>
      <c r="U49" s="262" t="s">
        <v>9</v>
      </c>
      <c r="V49" s="263"/>
      <c r="W49" s="263"/>
      <c r="X49" s="263"/>
      <c r="Y49" s="263"/>
      <c r="Z49" s="321"/>
      <c r="AA49" s="321"/>
      <c r="AB49" s="321"/>
      <c r="AC49" s="321"/>
      <c r="AD49" s="322"/>
      <c r="AE49" s="3"/>
      <c r="AF49" s="3"/>
      <c r="AG49" s="262" t="s">
        <v>10</v>
      </c>
      <c r="AH49" s="263"/>
      <c r="AI49" s="263"/>
      <c r="AJ49" s="323"/>
      <c r="AK49" s="323"/>
      <c r="AL49" s="323"/>
      <c r="AM49" s="323"/>
      <c r="AN49" s="324"/>
    </row>
    <row r="50" spans="1:40" ht="20.399999999999999" x14ac:dyDescent="0.3">
      <c r="A50" s="13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275"/>
      <c r="AN50" s="276"/>
    </row>
    <row r="51" spans="1:40" ht="21" thickBot="1" x14ac:dyDescent="0.35">
      <c r="A51" s="13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88"/>
      <c r="AN51" s="133"/>
    </row>
    <row r="52" spans="1:40" ht="13.8" x14ac:dyDescent="0.3">
      <c r="A52" s="277" t="s">
        <v>11</v>
      </c>
      <c r="B52" s="278"/>
      <c r="C52" s="278"/>
      <c r="D52" s="278"/>
      <c r="E52" s="278"/>
      <c r="F52" s="278"/>
      <c r="G52" s="278"/>
      <c r="H52" s="278"/>
      <c r="I52" s="279" t="s">
        <v>399</v>
      </c>
      <c r="J52" s="280"/>
      <c r="K52" s="280"/>
      <c r="L52" s="280"/>
      <c r="M52" s="280"/>
      <c r="N52" s="280"/>
      <c r="O52" s="280"/>
      <c r="P52" s="280"/>
      <c r="Q52" s="280"/>
      <c r="R52" s="280"/>
      <c r="S52" s="280"/>
      <c r="T52" s="280"/>
      <c r="U52" s="280"/>
      <c r="V52" s="280"/>
      <c r="W52" s="280"/>
      <c r="X52" s="280"/>
      <c r="Y52" s="280"/>
      <c r="Z52" s="280"/>
      <c r="AA52" s="280"/>
      <c r="AB52" s="280"/>
      <c r="AC52" s="280"/>
      <c r="AD52" s="280"/>
      <c r="AE52" s="280"/>
      <c r="AF52" s="280"/>
      <c r="AG52" s="280"/>
      <c r="AH52" s="280"/>
      <c r="AI52" s="280"/>
      <c r="AJ52" s="280"/>
      <c r="AK52" s="280"/>
      <c r="AL52" s="280"/>
      <c r="AM52" s="280"/>
      <c r="AN52" s="281"/>
    </row>
    <row r="53" spans="1:40" ht="20.399999999999999" x14ac:dyDescent="0.3">
      <c r="A53" s="282" t="s">
        <v>12</v>
      </c>
      <c r="B53" s="283"/>
      <c r="C53" s="283"/>
      <c r="D53" s="283"/>
      <c r="E53" s="283"/>
      <c r="F53" s="283"/>
      <c r="G53" s="283"/>
      <c r="H53" s="283"/>
      <c r="I53" s="284"/>
      <c r="J53" s="284"/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4"/>
      <c r="AE53" s="285" t="s">
        <v>13</v>
      </c>
      <c r="AF53" s="286"/>
      <c r="AG53" s="286"/>
      <c r="AH53" s="287"/>
      <c r="AI53" s="27"/>
      <c r="AJ53" s="285" t="s">
        <v>14</v>
      </c>
      <c r="AK53" s="287"/>
      <c r="AL53" s="288"/>
      <c r="AM53" s="289"/>
      <c r="AN53" s="290"/>
    </row>
    <row r="54" spans="1:40" ht="21" thickBot="1" x14ac:dyDescent="0.35">
      <c r="A54" s="291" t="s">
        <v>15</v>
      </c>
      <c r="B54" s="292"/>
      <c r="C54" s="292"/>
      <c r="D54" s="292"/>
      <c r="E54" s="292"/>
      <c r="F54" s="292"/>
      <c r="G54" s="292"/>
      <c r="H54" s="292"/>
      <c r="I54" s="293"/>
      <c r="J54" s="293"/>
      <c r="K54" s="293"/>
      <c r="L54" s="293"/>
      <c r="M54" s="293"/>
      <c r="N54" s="293"/>
      <c r="O54" s="293"/>
      <c r="P54" s="293"/>
      <c r="Q54" s="293"/>
      <c r="R54" s="293"/>
      <c r="S54" s="293"/>
      <c r="T54" s="293"/>
      <c r="U54" s="293"/>
      <c r="V54" s="293"/>
      <c r="W54" s="293"/>
      <c r="X54" s="293"/>
      <c r="Y54" s="293"/>
      <c r="Z54" s="293"/>
      <c r="AA54" s="293"/>
      <c r="AB54" s="293"/>
      <c r="AC54" s="293"/>
      <c r="AD54" s="293"/>
      <c r="AE54" s="294" t="s">
        <v>13</v>
      </c>
      <c r="AF54" s="295"/>
      <c r="AG54" s="295"/>
      <c r="AH54" s="296"/>
      <c r="AI54" s="63"/>
      <c r="AJ54" s="294" t="s">
        <v>14</v>
      </c>
      <c r="AK54" s="296"/>
      <c r="AL54" s="297"/>
      <c r="AM54" s="298"/>
      <c r="AN54" s="299"/>
    </row>
    <row r="55" spans="1:40" ht="16.2" thickBot="1" x14ac:dyDescent="0.35">
      <c r="A55" s="134"/>
      <c r="AH55" s="2"/>
      <c r="AI55" s="89"/>
      <c r="AJ55" s="89"/>
      <c r="AK55" s="89"/>
      <c r="AL55" s="89"/>
      <c r="AM55" s="11"/>
      <c r="AN55" s="135"/>
    </row>
    <row r="56" spans="1:40" ht="33" customHeight="1" thickBot="1" x14ac:dyDescent="0.35">
      <c r="A56" s="262" t="s">
        <v>16</v>
      </c>
      <c r="B56" s="263"/>
      <c r="C56" s="263"/>
      <c r="D56" s="263"/>
      <c r="E56" s="263"/>
      <c r="F56" s="263"/>
      <c r="G56" s="263"/>
      <c r="H56" s="264">
        <v>8</v>
      </c>
      <c r="I56" s="264"/>
      <c r="J56" s="264"/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3" t="s">
        <v>386</v>
      </c>
      <c r="V56" s="263"/>
      <c r="W56" s="263"/>
      <c r="X56" s="263"/>
      <c r="Y56" s="263"/>
      <c r="Z56" s="263"/>
      <c r="AA56" s="263"/>
      <c r="AB56" s="263"/>
      <c r="AC56" s="263"/>
      <c r="AD56" s="263"/>
      <c r="AE56" s="265" t="s">
        <v>387</v>
      </c>
      <c r="AF56" s="265"/>
      <c r="AG56" s="265"/>
      <c r="AH56" s="265"/>
      <c r="AI56" s="265"/>
      <c r="AJ56" s="87" t="s">
        <v>17</v>
      </c>
      <c r="AK56" s="18">
        <v>3</v>
      </c>
      <c r="AL56" s="5" t="s">
        <v>151</v>
      </c>
      <c r="AM56" s="266"/>
      <c r="AN56" s="267"/>
    </row>
    <row r="57" spans="1:40" ht="13.8" x14ac:dyDescent="0.3">
      <c r="A57" s="66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8"/>
      <c r="S57" s="69"/>
      <c r="T57" s="69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68"/>
      <c r="AF57" s="68"/>
      <c r="AG57" s="68"/>
      <c r="AH57" s="71"/>
      <c r="AI57" s="268" t="s">
        <v>19</v>
      </c>
      <c r="AJ57" s="270" t="s">
        <v>20</v>
      </c>
      <c r="AK57" s="271"/>
      <c r="AL57" s="271"/>
      <c r="AM57" s="270" t="s">
        <v>21</v>
      </c>
      <c r="AN57" s="273" t="s">
        <v>22</v>
      </c>
    </row>
    <row r="58" spans="1:40" ht="14.4" x14ac:dyDescent="0.3">
      <c r="A58" s="72"/>
      <c r="B58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6"/>
      <c r="S58" s="37"/>
      <c r="T58" s="37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73"/>
      <c r="AI58" s="269"/>
      <c r="AJ58" s="86" t="s">
        <v>23</v>
      </c>
      <c r="AK58" s="86" t="s">
        <v>24</v>
      </c>
      <c r="AL58" s="86" t="s">
        <v>25</v>
      </c>
      <c r="AM58" s="272"/>
      <c r="AN58" s="274"/>
    </row>
    <row r="59" spans="1:40" ht="15.6" x14ac:dyDescent="0.3">
      <c r="A59" s="72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6"/>
      <c r="S59" s="37"/>
      <c r="T59" s="37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73"/>
      <c r="AI59" s="124"/>
      <c r="AJ59" s="82"/>
      <c r="AK59" s="82"/>
      <c r="AL59" s="82"/>
      <c r="AM59" s="83"/>
      <c r="AN59" s="84"/>
    </row>
    <row r="60" spans="1:40" ht="15.6" x14ac:dyDescent="0.3">
      <c r="A60" s="72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6"/>
      <c r="S60" s="37"/>
      <c r="T60" s="37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73"/>
      <c r="AI60" s="50" t="s">
        <v>388</v>
      </c>
      <c r="AJ60" s="64">
        <v>2</v>
      </c>
      <c r="AK60" s="64"/>
      <c r="AL60" s="64">
        <v>1.5</v>
      </c>
      <c r="AM60" s="65">
        <v>1</v>
      </c>
      <c r="AN60" s="84">
        <f>AJ60*AL60</f>
        <v>3</v>
      </c>
    </row>
    <row r="61" spans="1:40" ht="15" x14ac:dyDescent="0.3">
      <c r="A61" s="72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6"/>
      <c r="S61" s="37"/>
      <c r="T61" s="37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73"/>
      <c r="AI61" s="51"/>
      <c r="AJ61" s="64"/>
      <c r="AK61" s="64"/>
      <c r="AL61" s="64"/>
      <c r="AM61" s="65"/>
      <c r="AN61" s="84"/>
    </row>
    <row r="62" spans="1:40" ht="15" x14ac:dyDescent="0.3">
      <c r="A62" s="72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6"/>
      <c r="S62" s="37"/>
      <c r="T62" s="37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73"/>
      <c r="AI62" s="51"/>
      <c r="AJ62" s="64"/>
      <c r="AK62" s="64"/>
      <c r="AL62" s="64"/>
      <c r="AM62" s="65"/>
      <c r="AN62" s="84"/>
    </row>
    <row r="63" spans="1:40" ht="15" x14ac:dyDescent="0.3">
      <c r="A63" s="72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6"/>
      <c r="S63" s="37"/>
      <c r="T63" s="37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73"/>
      <c r="AI63" s="51"/>
      <c r="AJ63" s="64"/>
      <c r="AK63" s="64"/>
      <c r="AL63" s="64"/>
      <c r="AM63" s="65"/>
      <c r="AN63" s="84"/>
    </row>
    <row r="64" spans="1:40" ht="15" x14ac:dyDescent="0.3">
      <c r="A64" s="72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6"/>
      <c r="S64" s="37"/>
      <c r="T64" s="37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73"/>
      <c r="AI64" s="51"/>
      <c r="AJ64" s="64"/>
      <c r="AK64" s="64"/>
      <c r="AL64" s="64"/>
      <c r="AM64" s="65"/>
      <c r="AN64" s="84"/>
    </row>
    <row r="65" spans="1:40" ht="15.6" x14ac:dyDescent="0.3">
      <c r="A65" s="74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9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39"/>
      <c r="AF65" s="39"/>
      <c r="AG65" s="41"/>
      <c r="AH65" s="75"/>
      <c r="AI65" s="48"/>
      <c r="AJ65" s="32"/>
      <c r="AK65" s="32"/>
      <c r="AL65" s="32"/>
      <c r="AM65" s="33"/>
      <c r="AN65" s="84"/>
    </row>
    <row r="66" spans="1:40" ht="15" x14ac:dyDescent="0.3">
      <c r="A66" s="74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36"/>
      <c r="AF66" s="42"/>
      <c r="AG66" s="36"/>
      <c r="AH66" s="75"/>
      <c r="AI66" s="51"/>
      <c r="AJ66" s="34"/>
      <c r="AK66" s="34"/>
      <c r="AL66" s="34"/>
      <c r="AM66" s="34"/>
      <c r="AN66" s="84"/>
    </row>
    <row r="67" spans="1:40" ht="15" x14ac:dyDescent="0.3">
      <c r="A67" s="74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36"/>
      <c r="AF67" s="42"/>
      <c r="AG67" s="36"/>
      <c r="AH67" s="75"/>
      <c r="AI67" s="51"/>
      <c r="AJ67" s="34"/>
      <c r="AK67" s="34"/>
      <c r="AL67" s="34"/>
      <c r="AM67" s="34"/>
      <c r="AN67" s="84"/>
    </row>
    <row r="68" spans="1:40" ht="15" x14ac:dyDescent="0.3">
      <c r="A68" s="74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36"/>
      <c r="AF68" s="42"/>
      <c r="AG68" s="36"/>
      <c r="AH68" s="75"/>
      <c r="AI68" s="51"/>
      <c r="AJ68" s="34"/>
      <c r="AK68" s="34"/>
      <c r="AL68" s="34"/>
      <c r="AM68" s="34"/>
      <c r="AN68" s="84"/>
    </row>
    <row r="69" spans="1:40" ht="15.6" x14ac:dyDescent="0.3">
      <c r="A69" s="74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36"/>
      <c r="AF69" s="42"/>
      <c r="AG69" s="36"/>
      <c r="AH69" s="75"/>
      <c r="AI69" s="50"/>
      <c r="AJ69" s="28"/>
      <c r="AK69" s="29"/>
      <c r="AL69" s="30"/>
      <c r="AM69" s="31"/>
      <c r="AN69" s="84"/>
    </row>
    <row r="70" spans="1:40" ht="15" x14ac:dyDescent="0.3">
      <c r="A70" s="74"/>
      <c r="B70" s="36"/>
      <c r="C70" s="36"/>
      <c r="D70" s="36"/>
      <c r="E70" s="36"/>
      <c r="F70" s="36"/>
      <c r="G70" s="36"/>
      <c r="H70" s="38"/>
      <c r="I70" s="36"/>
      <c r="J70" s="36"/>
      <c r="K70" s="36"/>
      <c r="L70" s="36"/>
      <c r="M70" s="36"/>
      <c r="N70" s="38"/>
      <c r="O70" s="38"/>
      <c r="P70" s="38"/>
      <c r="Q70" s="38"/>
      <c r="R70" s="38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38"/>
      <c r="AF70" s="43"/>
      <c r="AG70" s="38"/>
      <c r="AH70" s="75"/>
      <c r="AI70" s="51"/>
      <c r="AJ70" s="34"/>
      <c r="AK70" s="34"/>
      <c r="AL70" s="34"/>
      <c r="AM70" s="34"/>
      <c r="AN70" s="84"/>
    </row>
    <row r="71" spans="1:40" ht="15" x14ac:dyDescent="0.3">
      <c r="A71" s="74"/>
      <c r="B71" s="36"/>
      <c r="C71" s="36"/>
      <c r="D71" s="36"/>
      <c r="E71" s="36"/>
      <c r="F71" s="36"/>
      <c r="G71" s="36"/>
      <c r="H71" s="38"/>
      <c r="I71" s="36"/>
      <c r="J71" s="36"/>
      <c r="K71" s="36"/>
      <c r="L71" s="36"/>
      <c r="M71" s="36"/>
      <c r="N71" s="38"/>
      <c r="O71" s="38"/>
      <c r="P71" s="38"/>
      <c r="Q71" s="38"/>
      <c r="R71" s="38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38"/>
      <c r="AF71" s="43"/>
      <c r="AG71" s="38"/>
      <c r="AH71" s="75"/>
      <c r="AI71" s="51"/>
      <c r="AJ71" s="34"/>
      <c r="AK71" s="34"/>
      <c r="AL71" s="34"/>
      <c r="AM71" s="34"/>
      <c r="AN71" s="84"/>
    </row>
    <row r="72" spans="1:40" ht="15" x14ac:dyDescent="0.3">
      <c r="A72" s="74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36"/>
      <c r="AF72" s="42"/>
      <c r="AG72" s="36"/>
      <c r="AH72" s="75"/>
      <c r="AI72" s="51"/>
      <c r="AJ72" s="34"/>
      <c r="AK72" s="34"/>
      <c r="AL72" s="34"/>
      <c r="AM72" s="34"/>
      <c r="AN72" s="84"/>
    </row>
    <row r="73" spans="1:40" ht="17.399999999999999" x14ac:dyDescent="0.3">
      <c r="A73" s="74"/>
      <c r="B73" s="44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40"/>
      <c r="T73" s="40"/>
      <c r="U73" s="40"/>
      <c r="V73" s="40"/>
      <c r="W73" s="40"/>
      <c r="X73"/>
      <c r="Y73" s="40"/>
      <c r="Z73" s="40"/>
      <c r="AA73" s="40"/>
      <c r="AB73" s="40"/>
      <c r="AC73" s="40"/>
      <c r="AD73" s="40"/>
      <c r="AE73" s="36"/>
      <c r="AF73" s="42"/>
      <c r="AG73" s="36"/>
      <c r="AH73" s="75"/>
      <c r="AI73" s="50"/>
      <c r="AJ73" s="28"/>
      <c r="AK73" s="29"/>
      <c r="AL73" s="30"/>
      <c r="AM73" s="31"/>
      <c r="AN73" s="84"/>
    </row>
    <row r="74" spans="1:40" ht="15" x14ac:dyDescent="0.3">
      <c r="A74" s="74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36"/>
      <c r="AF74" s="42"/>
      <c r="AG74" s="36"/>
      <c r="AH74" s="75"/>
      <c r="AI74" s="51"/>
      <c r="AJ74" s="34"/>
      <c r="AK74" s="34"/>
      <c r="AL74" s="34"/>
      <c r="AM74" s="34"/>
      <c r="AN74" s="84"/>
    </row>
    <row r="75" spans="1:40" ht="15" x14ac:dyDescent="0.3">
      <c r="A75" s="74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36"/>
      <c r="AF75" s="42"/>
      <c r="AG75" s="36"/>
      <c r="AH75" s="75"/>
      <c r="AI75" s="51"/>
      <c r="AJ75" s="34"/>
      <c r="AK75" s="34"/>
      <c r="AL75" s="34"/>
      <c r="AM75" s="34"/>
      <c r="AN75" s="84"/>
    </row>
    <row r="76" spans="1:40" ht="15" x14ac:dyDescent="0.3">
      <c r="A76" s="74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36"/>
      <c r="AF76" s="42"/>
      <c r="AG76" s="36"/>
      <c r="AH76" s="75"/>
      <c r="AI76" s="51"/>
      <c r="AJ76" s="34"/>
      <c r="AK76" s="34"/>
      <c r="AL76" s="34"/>
      <c r="AM76" s="34"/>
      <c r="AN76" s="84"/>
    </row>
    <row r="77" spans="1:40" ht="15.6" x14ac:dyDescent="0.3">
      <c r="A77" s="74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36"/>
      <c r="AF77" s="42"/>
      <c r="AG77" s="36"/>
      <c r="AH77" s="75"/>
      <c r="AI77" s="50"/>
      <c r="AJ77" s="28"/>
      <c r="AK77" s="29"/>
      <c r="AL77" s="30"/>
      <c r="AM77" s="31"/>
      <c r="AN77" s="84"/>
    </row>
    <row r="78" spans="1:40" ht="15" x14ac:dyDescent="0.3">
      <c r="A78" s="74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36"/>
      <c r="AF78" s="42"/>
      <c r="AG78" s="36"/>
      <c r="AH78" s="75"/>
      <c r="AI78" s="51"/>
      <c r="AJ78" s="34"/>
      <c r="AK78" s="34"/>
      <c r="AL78" s="34"/>
      <c r="AM78" s="34"/>
      <c r="AN78" s="84"/>
    </row>
    <row r="79" spans="1:40" ht="17.399999999999999" x14ac:dyDescent="0.3">
      <c r="A79" s="74"/>
      <c r="B79" s="44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36"/>
      <c r="AF79" s="42"/>
      <c r="AG79" s="36"/>
      <c r="AH79" s="75"/>
      <c r="AI79" s="51"/>
      <c r="AJ79" s="34"/>
      <c r="AK79" s="34"/>
      <c r="AL79" s="34"/>
      <c r="AM79" s="34"/>
      <c r="AN79" s="84"/>
    </row>
    <row r="80" spans="1:40" ht="15" x14ac:dyDescent="0.3">
      <c r="A80" s="74"/>
      <c r="B80" s="60"/>
      <c r="C80" s="60"/>
      <c r="D80" s="60"/>
      <c r="E80" s="60"/>
      <c r="F80" s="61"/>
      <c r="G80" s="61"/>
      <c r="H80" s="61"/>
      <c r="I80" s="61"/>
      <c r="J80" s="60"/>
      <c r="K80" s="60"/>
      <c r="L80" s="60"/>
      <c r="M80" s="61"/>
      <c r="N80" s="61"/>
      <c r="O80" s="61"/>
      <c r="P80" s="61"/>
      <c r="Q80" s="61"/>
      <c r="R80" s="61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1"/>
      <c r="AF80" s="60"/>
      <c r="AG80" s="60"/>
      <c r="AH80" s="75"/>
      <c r="AI80" s="51"/>
      <c r="AJ80" s="34"/>
      <c r="AK80" s="34"/>
      <c r="AL80" s="34"/>
      <c r="AM80" s="34"/>
      <c r="AN80" s="84"/>
    </row>
    <row r="81" spans="1:40" ht="15.6" x14ac:dyDescent="0.3">
      <c r="A81" s="7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36"/>
      <c r="AF81" s="42"/>
      <c r="AG81" s="36"/>
      <c r="AH81" s="77"/>
      <c r="AI81" s="50"/>
      <c r="AJ81" s="29"/>
      <c r="AK81" s="29"/>
      <c r="AL81" s="30"/>
      <c r="AM81" s="31"/>
      <c r="AN81" s="84"/>
    </row>
    <row r="82" spans="1:40" ht="15" x14ac:dyDescent="0.3">
      <c r="A82" s="74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75"/>
      <c r="AI82" s="51"/>
      <c r="AJ82" s="34"/>
      <c r="AK82" s="34"/>
      <c r="AL82" s="34"/>
      <c r="AM82" s="34"/>
      <c r="AN82" s="84"/>
    </row>
    <row r="83" spans="1:40" ht="16.2" thickBot="1" x14ac:dyDescent="0.35">
      <c r="A83" s="78"/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80"/>
      <c r="AI83" s="249" t="s">
        <v>26</v>
      </c>
      <c r="AJ83" s="250"/>
      <c r="AK83" s="250"/>
      <c r="AL83" s="250"/>
      <c r="AM83" s="250"/>
      <c r="AN83" s="52">
        <f>SUM(AN60:AN82)</f>
        <v>3</v>
      </c>
    </row>
    <row r="84" spans="1:40" ht="15.6" thickBot="1" x14ac:dyDescent="0.35">
      <c r="A84" s="251"/>
      <c r="B84" s="252"/>
      <c r="C84" s="252"/>
      <c r="D84" s="252"/>
      <c r="E84" s="252"/>
      <c r="F84" s="252"/>
      <c r="G84" s="252"/>
      <c r="H84" s="252"/>
      <c r="I84" s="252"/>
      <c r="J84" s="252"/>
      <c r="K84" s="252"/>
      <c r="L84" s="252"/>
      <c r="M84" s="252"/>
      <c r="N84" s="252"/>
      <c r="O84" s="252"/>
      <c r="P84" s="252"/>
      <c r="Q84" s="252"/>
      <c r="R84" s="252"/>
      <c r="S84" s="252"/>
      <c r="T84" s="252"/>
      <c r="U84" s="252"/>
      <c r="V84" s="252"/>
      <c r="W84" s="252"/>
      <c r="X84" s="252"/>
      <c r="Y84" s="252"/>
      <c r="Z84" s="252"/>
      <c r="AA84" s="252"/>
      <c r="AB84" s="252"/>
      <c r="AC84" s="252"/>
      <c r="AD84" s="252"/>
      <c r="AE84" s="252"/>
      <c r="AF84" s="252"/>
      <c r="AG84" s="252"/>
      <c r="AH84" s="253"/>
      <c r="AI84" s="254" t="s">
        <v>27</v>
      </c>
      <c r="AJ84" s="255"/>
      <c r="AK84" s="255"/>
      <c r="AL84" s="255"/>
      <c r="AM84" s="255"/>
      <c r="AN84" s="52"/>
    </row>
    <row r="85" spans="1:40" ht="18" thickBot="1" x14ac:dyDescent="0.35">
      <c r="A85" s="54"/>
      <c r="B85" s="256"/>
      <c r="C85" s="256"/>
      <c r="D85" s="256"/>
      <c r="E85" s="256"/>
      <c r="F85" s="256"/>
      <c r="G85" s="256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58"/>
      <c r="S85" s="57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6"/>
      <c r="AI85" s="258" t="s">
        <v>28</v>
      </c>
      <c r="AJ85" s="259"/>
      <c r="AK85" s="259"/>
      <c r="AL85" s="259"/>
      <c r="AM85" s="259"/>
      <c r="AN85" s="53">
        <f>AN83</f>
        <v>3</v>
      </c>
    </row>
    <row r="86" spans="1:40" ht="13.8" thickBot="1" x14ac:dyDescent="0.35">
      <c r="A86" s="13"/>
      <c r="B86" s="257"/>
      <c r="C86" s="257"/>
      <c r="D86" s="257"/>
      <c r="E86" s="257"/>
      <c r="F86" s="257"/>
      <c r="G86" s="257"/>
      <c r="H86" s="257"/>
      <c r="I86" s="257"/>
      <c r="J86" s="257"/>
      <c r="K86" s="257"/>
      <c r="L86" s="257"/>
      <c r="M86" s="257"/>
      <c r="N86" s="257"/>
      <c r="O86" s="257"/>
      <c r="P86" s="257"/>
      <c r="Q86" s="257"/>
      <c r="R86" s="59"/>
      <c r="T86" s="7" t="s">
        <v>30</v>
      </c>
      <c r="U86" s="8"/>
      <c r="AH86" s="24"/>
      <c r="AI86" s="21" t="s">
        <v>136</v>
      </c>
      <c r="AJ86" s="47"/>
      <c r="AK86" s="22"/>
      <c r="AL86" s="22"/>
      <c r="AM86" s="22"/>
      <c r="AN86" s="10"/>
    </row>
    <row r="87" spans="1:40" ht="13.8" thickBot="1" x14ac:dyDescent="0.35">
      <c r="A87" s="23"/>
      <c r="B87" s="2" t="s">
        <v>31</v>
      </c>
      <c r="E87" s="260" t="s">
        <v>163</v>
      </c>
      <c r="F87" s="260"/>
      <c r="G87" s="260"/>
      <c r="H87" s="260"/>
      <c r="I87" s="260"/>
      <c r="J87" s="260"/>
      <c r="K87" s="260"/>
      <c r="L87" s="260"/>
      <c r="M87" s="260"/>
      <c r="N87" s="260"/>
      <c r="O87" s="260"/>
      <c r="P87" s="260"/>
      <c r="Q87" s="260"/>
      <c r="T87" s="2" t="s">
        <v>31</v>
      </c>
      <c r="W87" s="261"/>
      <c r="X87" s="261"/>
      <c r="Y87" s="261"/>
      <c r="Z87" s="261"/>
      <c r="AA87" s="261"/>
      <c r="AB87" s="261"/>
      <c r="AC87" s="261"/>
      <c r="AD87" s="261"/>
      <c r="AE87" s="261"/>
      <c r="AF87" s="261"/>
      <c r="AG87" s="261"/>
      <c r="AH87" s="24"/>
      <c r="AI87" s="2" t="s">
        <v>31</v>
      </c>
      <c r="AJ87" s="245"/>
      <c r="AK87" s="245"/>
      <c r="AL87" s="245"/>
      <c r="AM87" s="245"/>
      <c r="AN87" s="10"/>
    </row>
    <row r="88" spans="1:40" ht="13.8" thickBot="1" x14ac:dyDescent="0.35">
      <c r="A88" s="23"/>
      <c r="B88" s="11" t="s">
        <v>32</v>
      </c>
      <c r="F88" s="244" t="s">
        <v>164</v>
      </c>
      <c r="G88" s="244"/>
      <c r="H88" s="244"/>
      <c r="I88" s="244"/>
      <c r="J88" s="244"/>
      <c r="K88" s="244"/>
      <c r="L88" s="244"/>
      <c r="M88" s="244"/>
      <c r="N88" s="244"/>
      <c r="O88" s="244"/>
      <c r="P88" s="244"/>
      <c r="Q88" s="244"/>
      <c r="T88" s="11" t="s">
        <v>32</v>
      </c>
      <c r="X88" s="245"/>
      <c r="Y88" s="245"/>
      <c r="Z88" s="245"/>
      <c r="AA88" s="245"/>
      <c r="AB88" s="245"/>
      <c r="AC88" s="245"/>
      <c r="AD88" s="245"/>
      <c r="AE88" s="245"/>
      <c r="AF88" s="245"/>
      <c r="AG88" s="245"/>
      <c r="AH88" s="24"/>
      <c r="AI88" s="11" t="s">
        <v>32</v>
      </c>
      <c r="AJ88" s="245"/>
      <c r="AK88" s="245"/>
      <c r="AL88" s="245"/>
      <c r="AM88" s="245"/>
      <c r="AN88" s="10"/>
    </row>
    <row r="89" spans="1:40" ht="13.8" thickBot="1" x14ac:dyDescent="0.35">
      <c r="A89" s="25" t="s">
        <v>33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26"/>
      <c r="AI89" s="15"/>
      <c r="AJ89" s="14"/>
      <c r="AK89" s="15"/>
      <c r="AL89" s="15"/>
      <c r="AM89" s="15"/>
      <c r="AN89" s="16"/>
    </row>
  </sheetData>
  <mergeCells count="96">
    <mergeCell ref="F88:Q88"/>
    <mergeCell ref="X88:AG88"/>
    <mergeCell ref="AJ88:AM88"/>
    <mergeCell ref="AI57:AI58"/>
    <mergeCell ref="AJ57:AL57"/>
    <mergeCell ref="AM57:AM58"/>
    <mergeCell ref="B85:Q86"/>
    <mergeCell ref="AI85:AM85"/>
    <mergeCell ref="E87:Q87"/>
    <mergeCell ref="W87:AG87"/>
    <mergeCell ref="AJ87:AM87"/>
    <mergeCell ref="AN57:AN58"/>
    <mergeCell ref="AI83:AM83"/>
    <mergeCell ref="A84:AH84"/>
    <mergeCell ref="AI84:AM84"/>
    <mergeCell ref="A54:H54"/>
    <mergeCell ref="I54:AD54"/>
    <mergeCell ref="AE54:AH54"/>
    <mergeCell ref="AJ54:AK54"/>
    <mergeCell ref="AL54:AN54"/>
    <mergeCell ref="A56:G56"/>
    <mergeCell ref="H56:T56"/>
    <mergeCell ref="U56:AD56"/>
    <mergeCell ref="AE56:AI56"/>
    <mergeCell ref="AM56:AN56"/>
    <mergeCell ref="A52:H52"/>
    <mergeCell ref="I52:AN52"/>
    <mergeCell ref="A53:H53"/>
    <mergeCell ref="I53:AD53"/>
    <mergeCell ref="AE53:AH53"/>
    <mergeCell ref="AJ53:AK53"/>
    <mergeCell ref="AL53:AN53"/>
    <mergeCell ref="AM50:AN50"/>
    <mergeCell ref="A46:H47"/>
    <mergeCell ref="I46:AK47"/>
    <mergeCell ref="AL46:AN47"/>
    <mergeCell ref="AM48:AN48"/>
    <mergeCell ref="A49:E49"/>
    <mergeCell ref="F49:G49"/>
    <mergeCell ref="H49:I49"/>
    <mergeCell ref="J49:K49"/>
    <mergeCell ref="L49:M49"/>
    <mergeCell ref="N49:O49"/>
    <mergeCell ref="P49:Q49"/>
    <mergeCell ref="U49:Y49"/>
    <mergeCell ref="Z49:AD49"/>
    <mergeCell ref="AG49:AI49"/>
    <mergeCell ref="AJ49:AN49"/>
    <mergeCell ref="F43:Q43"/>
    <mergeCell ref="X43:AG43"/>
    <mergeCell ref="AJ43:AM43"/>
    <mergeCell ref="AI12:AI13"/>
    <mergeCell ref="AJ12:AL12"/>
    <mergeCell ref="AM12:AM13"/>
    <mergeCell ref="B40:Q41"/>
    <mergeCell ref="AI40:AM40"/>
    <mergeCell ref="E42:Q42"/>
    <mergeCell ref="W42:AG42"/>
    <mergeCell ref="AJ42:AM42"/>
    <mergeCell ref="AN12:AN13"/>
    <mergeCell ref="AI38:AM38"/>
    <mergeCell ref="A39:AH39"/>
    <mergeCell ref="AI39:AM39"/>
    <mergeCell ref="A9:H9"/>
    <mergeCell ref="I9:AD9"/>
    <mergeCell ref="AE9:AH9"/>
    <mergeCell ref="AJ9:AK9"/>
    <mergeCell ref="AL9:AN9"/>
    <mergeCell ref="A11:G11"/>
    <mergeCell ref="H11:T11"/>
    <mergeCell ref="U11:AD11"/>
    <mergeCell ref="AE11:AI11"/>
    <mergeCell ref="AM11:AN11"/>
    <mergeCell ref="A7:H7"/>
    <mergeCell ref="I7:AN7"/>
    <mergeCell ref="A8:H8"/>
    <mergeCell ref="I8:AD8"/>
    <mergeCell ref="AE8:AH8"/>
    <mergeCell ref="AJ8:AK8"/>
    <mergeCell ref="AL8:AN8"/>
    <mergeCell ref="AM5:AN5"/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  <mergeCell ref="P4:Q4"/>
    <mergeCell ref="U4:Y4"/>
    <mergeCell ref="Z4:AD4"/>
    <mergeCell ref="AG4:AI4"/>
    <mergeCell ref="AJ4:AN4"/>
  </mergeCells>
  <printOptions horizontalCentered="1" verticalCentered="1"/>
  <pageMargins left="0" right="0" top="0.39370078740157483" bottom="0.19685039370078741" header="0.31496062992125984" footer="0.31496062992125984"/>
  <pageSetup scale="47" orientation="landscape" r:id="rId1"/>
  <rowBreaks count="1" manualBreakCount="1">
    <brk id="45" max="39" man="1"/>
  </rowBreaks>
  <colBreaks count="1" manualBreakCount="1">
    <brk id="40" max="54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88824-F334-4728-8550-652F26CBE314}">
  <sheetPr>
    <tabColor theme="5" tint="0.59999389629810485"/>
  </sheetPr>
  <dimension ref="A1:AO175"/>
  <sheetViews>
    <sheetView view="pageBreakPreview" zoomScale="80" zoomScaleNormal="80" zoomScaleSheetLayoutView="80" workbookViewId="0">
      <selection activeCell="I139" sqref="I139:AN139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33" width="3.6640625" style="2" customWidth="1"/>
    <col min="34" max="34" width="3.6640625" style="17" customWidth="1"/>
    <col min="35" max="35" width="34.109375" style="2" customWidth="1"/>
    <col min="36" max="36" width="11.33203125" style="2" customWidth="1"/>
    <col min="37" max="37" width="10.88671875" style="2" customWidth="1"/>
    <col min="38" max="38" width="13.5546875" style="2" customWidth="1"/>
    <col min="39" max="39" width="11.5546875" style="2" customWidth="1"/>
    <col min="40" max="40" width="20.109375" style="6" customWidth="1"/>
    <col min="41" max="16384" width="11.44140625" style="2"/>
  </cols>
  <sheetData>
    <row r="1" spans="1:41" ht="52.5" customHeight="1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8"/>
      <c r="AL1" s="312"/>
      <c r="AM1" s="313"/>
      <c r="AN1" s="314"/>
    </row>
    <row r="2" spans="1:41" ht="52.5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09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1"/>
      <c r="AL2" s="315"/>
      <c r="AM2" s="316"/>
      <c r="AN2" s="317"/>
    </row>
    <row r="3" spans="1:41" s="4" customFormat="1" ht="6.75" customHeight="1" thickBot="1" x14ac:dyDescent="0.35">
      <c r="A3" s="13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18"/>
      <c r="AN3" s="319"/>
    </row>
    <row r="4" spans="1:41" s="4" customFormat="1" ht="27.75" customHeight="1" thickBot="1" x14ac:dyDescent="0.35">
      <c r="A4" s="262" t="s">
        <v>5</v>
      </c>
      <c r="B4" s="263"/>
      <c r="C4" s="263"/>
      <c r="D4" s="263"/>
      <c r="E4" s="263"/>
      <c r="F4" s="263" t="s">
        <v>6</v>
      </c>
      <c r="G4" s="263"/>
      <c r="H4" s="264"/>
      <c r="I4" s="264"/>
      <c r="J4" s="263" t="s">
        <v>7</v>
      </c>
      <c r="K4" s="263"/>
      <c r="L4" s="264"/>
      <c r="M4" s="264"/>
      <c r="N4" s="263" t="s">
        <v>8</v>
      </c>
      <c r="O4" s="263"/>
      <c r="P4" s="264"/>
      <c r="Q4" s="320"/>
      <c r="R4" s="3"/>
      <c r="S4" s="3"/>
      <c r="T4" s="3"/>
      <c r="U4" s="262" t="s">
        <v>9</v>
      </c>
      <c r="V4" s="263"/>
      <c r="W4" s="263"/>
      <c r="X4" s="263"/>
      <c r="Y4" s="263"/>
      <c r="Z4" s="321"/>
      <c r="AA4" s="321"/>
      <c r="AB4" s="321"/>
      <c r="AC4" s="321"/>
      <c r="AD4" s="322"/>
      <c r="AE4" s="3"/>
      <c r="AF4" s="3"/>
      <c r="AG4" s="262" t="s">
        <v>10</v>
      </c>
      <c r="AH4" s="263"/>
      <c r="AI4" s="263"/>
      <c r="AJ4" s="323"/>
      <c r="AK4" s="323"/>
      <c r="AL4" s="323"/>
      <c r="AM4" s="323"/>
      <c r="AN4" s="324"/>
    </row>
    <row r="5" spans="1:41" ht="3.75" customHeight="1" x14ac:dyDescent="0.3">
      <c r="A5" s="13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275"/>
      <c r="AN5" s="276"/>
    </row>
    <row r="6" spans="1:41" ht="6" customHeight="1" thickBot="1" x14ac:dyDescent="0.35">
      <c r="A6" s="13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133"/>
    </row>
    <row r="7" spans="1:41" ht="23.4" customHeight="1" x14ac:dyDescent="0.3">
      <c r="A7" s="277" t="s">
        <v>11</v>
      </c>
      <c r="B7" s="278"/>
      <c r="C7" s="278"/>
      <c r="D7" s="278"/>
      <c r="E7" s="278"/>
      <c r="F7" s="278"/>
      <c r="G7" s="278"/>
      <c r="H7" s="278"/>
      <c r="I7" s="279" t="s">
        <v>399</v>
      </c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1"/>
    </row>
    <row r="8" spans="1:41" ht="22.5" customHeight="1" x14ac:dyDescent="0.3">
      <c r="A8" s="282" t="s">
        <v>12</v>
      </c>
      <c r="B8" s="283"/>
      <c r="C8" s="283"/>
      <c r="D8" s="283"/>
      <c r="E8" s="283"/>
      <c r="F8" s="283"/>
      <c r="G8" s="283"/>
      <c r="H8" s="283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5" t="s">
        <v>13</v>
      </c>
      <c r="AF8" s="286"/>
      <c r="AG8" s="286"/>
      <c r="AH8" s="287"/>
      <c r="AI8" s="27"/>
      <c r="AJ8" s="285" t="s">
        <v>14</v>
      </c>
      <c r="AK8" s="287"/>
      <c r="AL8" s="288"/>
      <c r="AM8" s="289"/>
      <c r="AN8" s="290"/>
    </row>
    <row r="9" spans="1:41" ht="22.5" customHeight="1" thickBot="1" x14ac:dyDescent="0.35">
      <c r="A9" s="291" t="s">
        <v>15</v>
      </c>
      <c r="B9" s="292"/>
      <c r="C9" s="292"/>
      <c r="D9" s="292"/>
      <c r="E9" s="292"/>
      <c r="F9" s="292"/>
      <c r="G9" s="292"/>
      <c r="H9" s="292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4" t="s">
        <v>13</v>
      </c>
      <c r="AF9" s="295"/>
      <c r="AG9" s="295"/>
      <c r="AH9" s="296"/>
      <c r="AI9" s="63"/>
      <c r="AJ9" s="294" t="s">
        <v>14</v>
      </c>
      <c r="AK9" s="296"/>
      <c r="AL9" s="297"/>
      <c r="AM9" s="298"/>
      <c r="AN9" s="299"/>
    </row>
    <row r="10" spans="1:41" ht="9.75" customHeight="1" thickBot="1" x14ac:dyDescent="0.35">
      <c r="A10" s="134"/>
      <c r="AH10" s="2"/>
      <c r="AI10" s="89"/>
      <c r="AJ10" s="89"/>
      <c r="AK10" s="89"/>
      <c r="AL10" s="89"/>
      <c r="AM10" s="11"/>
      <c r="AN10" s="135"/>
    </row>
    <row r="11" spans="1:41" ht="42.6" customHeight="1" thickBot="1" x14ac:dyDescent="0.35">
      <c r="A11" s="262" t="s">
        <v>16</v>
      </c>
      <c r="B11" s="263"/>
      <c r="C11" s="263"/>
      <c r="D11" s="263"/>
      <c r="E11" s="263"/>
      <c r="F11" s="263"/>
      <c r="G11" s="263"/>
      <c r="H11" s="264">
        <v>9</v>
      </c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3" t="s">
        <v>389</v>
      </c>
      <c r="V11" s="263"/>
      <c r="W11" s="263"/>
      <c r="X11" s="263"/>
      <c r="Y11" s="263"/>
      <c r="Z11" s="263"/>
      <c r="AA11" s="263"/>
      <c r="AB11" s="263"/>
      <c r="AC11" s="263"/>
      <c r="AD11" s="263"/>
      <c r="AE11" s="265" t="s">
        <v>193</v>
      </c>
      <c r="AF11" s="265"/>
      <c r="AG11" s="265"/>
      <c r="AH11" s="265"/>
      <c r="AI11" s="265"/>
      <c r="AJ11" s="87" t="s">
        <v>17</v>
      </c>
      <c r="AK11" s="18" t="s">
        <v>148</v>
      </c>
      <c r="AL11" s="5" t="s">
        <v>151</v>
      </c>
      <c r="AM11" s="266"/>
      <c r="AN11" s="267"/>
    </row>
    <row r="12" spans="1:41" ht="15.75" customHeight="1" x14ac:dyDescent="0.3">
      <c r="A12" s="66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8"/>
      <c r="S12" s="69"/>
      <c r="T12" s="69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68"/>
      <c r="AF12" s="68"/>
      <c r="AG12" s="68"/>
      <c r="AH12" s="71"/>
      <c r="AI12" s="268" t="s">
        <v>19</v>
      </c>
      <c r="AJ12" s="270" t="s">
        <v>20</v>
      </c>
      <c r="AK12" s="271"/>
      <c r="AL12" s="271"/>
      <c r="AM12" s="412" t="s">
        <v>146</v>
      </c>
      <c r="AN12" s="273" t="s">
        <v>22</v>
      </c>
    </row>
    <row r="13" spans="1:41" ht="14.25" customHeight="1" x14ac:dyDescent="0.3">
      <c r="A13" s="72"/>
      <c r="B13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  <c r="T13" s="37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73"/>
      <c r="AI13" s="269"/>
      <c r="AJ13" s="86" t="s">
        <v>23</v>
      </c>
      <c r="AK13" s="86" t="s">
        <v>24</v>
      </c>
      <c r="AL13" s="86" t="s">
        <v>25</v>
      </c>
      <c r="AM13" s="413"/>
      <c r="AN13" s="274"/>
      <c r="AO13" s="2">
        <v>2.38</v>
      </c>
    </row>
    <row r="14" spans="1:41" ht="17.25" customHeight="1" x14ac:dyDescent="0.3">
      <c r="A14" s="72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  <c r="T14" s="37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73"/>
      <c r="AI14" s="124"/>
      <c r="AJ14" s="82"/>
      <c r="AK14" s="82"/>
      <c r="AL14" s="82"/>
      <c r="AM14" s="83"/>
      <c r="AN14" s="84"/>
      <c r="AO14" s="2">
        <v>48</v>
      </c>
    </row>
    <row r="15" spans="1:41" ht="16.5" customHeight="1" x14ac:dyDescent="0.3">
      <c r="A15" s="72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  <c r="S15" s="37"/>
      <c r="T15" s="37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73"/>
      <c r="AI15" s="81" t="s">
        <v>390</v>
      </c>
      <c r="AJ15" s="82"/>
      <c r="AK15" s="82"/>
      <c r="AL15" s="82"/>
      <c r="AM15" s="83">
        <v>3</v>
      </c>
      <c r="AN15" s="84">
        <v>3</v>
      </c>
    </row>
    <row r="16" spans="1:41" ht="16.5" customHeight="1" x14ac:dyDescent="0.3">
      <c r="A16" s="72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  <c r="S16" s="37"/>
      <c r="T16" s="37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73"/>
      <c r="AI16" s="50"/>
      <c r="AJ16" s="64"/>
      <c r="AK16" s="64"/>
      <c r="AL16" s="64"/>
      <c r="AM16" s="65"/>
      <c r="AN16" s="84"/>
    </row>
    <row r="17" spans="1:41" ht="16.5" customHeight="1" x14ac:dyDescent="0.3">
      <c r="A17" s="72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6"/>
      <c r="S17" s="37"/>
      <c r="T17" s="37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73"/>
      <c r="AI17" s="51"/>
      <c r="AJ17" s="64"/>
      <c r="AK17" s="64"/>
      <c r="AL17" s="64"/>
      <c r="AM17" s="65"/>
      <c r="AN17" s="84"/>
      <c r="AO17" s="2">
        <v>20</v>
      </c>
    </row>
    <row r="18" spans="1:41" ht="16.5" customHeight="1" x14ac:dyDescent="0.3">
      <c r="A18" s="72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  <c r="S18" s="37"/>
      <c r="T18" s="37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73"/>
      <c r="AI18" s="50"/>
      <c r="AJ18" s="64"/>
      <c r="AK18" s="64"/>
      <c r="AL18" s="64"/>
      <c r="AM18" s="65"/>
      <c r="AN18" s="187"/>
    </row>
    <row r="19" spans="1:41" ht="16.5" customHeight="1" x14ac:dyDescent="0.3">
      <c r="A19" s="72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7"/>
      <c r="T19" s="37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73"/>
      <c r="AI19" s="51"/>
      <c r="AJ19" s="64"/>
      <c r="AK19" s="64"/>
      <c r="AL19" s="64"/>
      <c r="AM19" s="65"/>
      <c r="AN19" s="84"/>
    </row>
    <row r="20" spans="1:41" ht="19.95" customHeight="1" x14ac:dyDescent="0.3">
      <c r="A20" s="74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39"/>
      <c r="AF20" s="39"/>
      <c r="AG20" s="41"/>
      <c r="AH20" s="75"/>
      <c r="AI20" s="129"/>
      <c r="AJ20" s="32"/>
      <c r="AK20" s="32"/>
      <c r="AL20" s="32"/>
      <c r="AM20" s="33"/>
      <c r="AN20" s="84"/>
    </row>
    <row r="21" spans="1:41" ht="19.95" customHeight="1" x14ac:dyDescent="0.3">
      <c r="A21" s="74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36"/>
      <c r="AF21" s="42"/>
      <c r="AG21" s="36"/>
      <c r="AH21" s="75"/>
      <c r="AI21" s="50"/>
      <c r="AJ21" s="28"/>
      <c r="AK21" s="29"/>
      <c r="AL21" s="30"/>
      <c r="AM21" s="31"/>
      <c r="AN21" s="84"/>
    </row>
    <row r="22" spans="1:41" ht="19.95" customHeight="1" x14ac:dyDescent="0.3">
      <c r="A22" s="74"/>
      <c r="B22" s="36"/>
      <c r="C22" s="36"/>
      <c r="D22" s="36"/>
      <c r="E22" s="36"/>
      <c r="F22" s="36"/>
      <c r="G22" s="36"/>
      <c r="H22" s="38"/>
      <c r="I22" s="36"/>
      <c r="J22" s="36"/>
      <c r="K22" s="36"/>
      <c r="L22" s="36"/>
      <c r="M22" s="36"/>
      <c r="N22" s="38"/>
      <c r="O22" s="38"/>
      <c r="P22" s="38"/>
      <c r="Q22" s="38"/>
      <c r="R22" s="38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38"/>
      <c r="AF22" s="43"/>
      <c r="AG22" s="38"/>
      <c r="AH22" s="75"/>
      <c r="AI22" s="51"/>
      <c r="AJ22" s="34"/>
      <c r="AK22" s="34"/>
      <c r="AL22" s="34"/>
      <c r="AM22" s="34"/>
      <c r="AN22" s="84"/>
    </row>
    <row r="23" spans="1:41" ht="19.95" customHeight="1" x14ac:dyDescent="0.3">
      <c r="A23" s="74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36"/>
      <c r="AF23" s="42"/>
      <c r="AG23" s="36"/>
      <c r="AH23" s="75"/>
      <c r="AI23" s="51"/>
      <c r="AJ23" s="34"/>
      <c r="AK23" s="34"/>
      <c r="AL23" s="34"/>
      <c r="AM23" s="34"/>
      <c r="AN23" s="84"/>
    </row>
    <row r="24" spans="1:41" ht="19.95" customHeight="1" x14ac:dyDescent="0.3">
      <c r="A24" s="74"/>
      <c r="B24" s="44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36"/>
      <c r="AF24" s="42"/>
      <c r="AG24" s="36"/>
      <c r="AH24" s="75"/>
      <c r="AI24" s="50"/>
      <c r="AJ24" s="28"/>
      <c r="AK24" s="29"/>
      <c r="AL24" s="30"/>
      <c r="AM24" s="31"/>
      <c r="AN24" s="84"/>
    </row>
    <row r="25" spans="1:41" ht="19.95" customHeight="1" x14ac:dyDescent="0.3">
      <c r="A25" s="74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36"/>
      <c r="AF25" s="42"/>
      <c r="AG25" s="36"/>
      <c r="AH25" s="75"/>
      <c r="AI25" s="51"/>
      <c r="AJ25" s="34"/>
      <c r="AK25" s="34"/>
      <c r="AL25" s="34"/>
      <c r="AM25" s="34"/>
      <c r="AN25" s="84"/>
    </row>
    <row r="26" spans="1:41" ht="19.95" customHeight="1" x14ac:dyDescent="0.3">
      <c r="A26" s="74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36"/>
      <c r="AF26" s="42"/>
      <c r="AG26" s="36"/>
      <c r="AH26" s="75"/>
      <c r="AI26" s="51"/>
      <c r="AJ26" s="34"/>
      <c r="AK26" s="34"/>
      <c r="AL26" s="34"/>
      <c r="AM26" s="34"/>
      <c r="AN26" s="84"/>
    </row>
    <row r="27" spans="1:41" ht="19.95" customHeight="1" x14ac:dyDescent="0.3">
      <c r="A27" s="74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36"/>
      <c r="AF27" s="42"/>
      <c r="AG27" s="36"/>
      <c r="AH27" s="75"/>
      <c r="AI27" s="51"/>
      <c r="AJ27" s="34"/>
      <c r="AK27" s="34"/>
      <c r="AL27" s="34"/>
      <c r="AM27" s="34"/>
      <c r="AN27" s="84"/>
    </row>
    <row r="28" spans="1:41" ht="19.95" customHeight="1" x14ac:dyDescent="0.3">
      <c r="A28" s="74"/>
      <c r="B28" s="44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36"/>
      <c r="AF28" s="42"/>
      <c r="AG28" s="36"/>
      <c r="AH28" s="75"/>
      <c r="AI28" s="51"/>
      <c r="AJ28" s="34"/>
      <c r="AK28" s="34"/>
      <c r="AL28" s="34"/>
      <c r="AM28" s="34"/>
      <c r="AN28" s="84"/>
    </row>
    <row r="29" spans="1:41" ht="19.95" customHeight="1" x14ac:dyDescent="0.3">
      <c r="A29" s="7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36"/>
      <c r="AF29" s="42"/>
      <c r="AG29" s="36"/>
      <c r="AH29" s="77"/>
      <c r="AI29" s="50"/>
      <c r="AJ29" s="29"/>
      <c r="AK29" s="29"/>
      <c r="AL29" s="30"/>
      <c r="AM29" s="31"/>
      <c r="AN29" s="84"/>
      <c r="AO29" s="6"/>
    </row>
    <row r="30" spans="1:41" ht="19.95" customHeight="1" x14ac:dyDescent="0.3">
      <c r="A30" s="7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75"/>
      <c r="AI30" s="51"/>
      <c r="AJ30" s="34"/>
      <c r="AK30" s="34"/>
      <c r="AL30" s="34"/>
      <c r="AM30" s="34"/>
      <c r="AN30" s="84"/>
    </row>
    <row r="31" spans="1:41" ht="19.95" customHeight="1" x14ac:dyDescent="0.3">
      <c r="A31" s="184"/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185"/>
      <c r="M31" s="185"/>
      <c r="N31" s="185"/>
      <c r="O31" s="185"/>
      <c r="P31" s="185"/>
      <c r="Q31" s="185"/>
      <c r="R31" s="185"/>
      <c r="S31" s="185"/>
      <c r="T31" s="185"/>
      <c r="U31" s="185"/>
      <c r="V31" s="185"/>
      <c r="W31" s="185"/>
      <c r="X31" s="185"/>
      <c r="Y31" s="185"/>
      <c r="Z31" s="185"/>
      <c r="AA31" s="185"/>
      <c r="AB31" s="185"/>
      <c r="AC31" s="185"/>
      <c r="AD31" s="185"/>
      <c r="AE31" s="185"/>
      <c r="AF31" s="185"/>
      <c r="AG31" s="185"/>
      <c r="AH31" s="186"/>
      <c r="AI31" s="51"/>
      <c r="AJ31" s="34"/>
      <c r="AK31" s="34"/>
      <c r="AL31" s="34"/>
      <c r="AM31" s="34"/>
      <c r="AN31" s="84"/>
    </row>
    <row r="32" spans="1:41" ht="19.95" customHeight="1" x14ac:dyDescent="0.3">
      <c r="A32" s="184"/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5"/>
      <c r="T32" s="185"/>
      <c r="U32" s="185"/>
      <c r="V32" s="185"/>
      <c r="W32" s="185"/>
      <c r="X32" s="185"/>
      <c r="Y32" s="185"/>
      <c r="Z32" s="185"/>
      <c r="AA32" s="185"/>
      <c r="AB32" s="185"/>
      <c r="AC32" s="185"/>
      <c r="AD32" s="185"/>
      <c r="AE32" s="185"/>
      <c r="AF32" s="185"/>
      <c r="AG32" s="185"/>
      <c r="AH32" s="186"/>
      <c r="AI32" s="51"/>
      <c r="AJ32" s="34"/>
      <c r="AK32" s="34"/>
      <c r="AL32" s="34"/>
      <c r="AM32" s="34"/>
      <c r="AN32" s="84"/>
    </row>
    <row r="33" spans="1:40" ht="19.95" customHeight="1" x14ac:dyDescent="0.3">
      <c r="A33" s="184"/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5"/>
      <c r="X33" s="185"/>
      <c r="Y33" s="185"/>
      <c r="Z33" s="185"/>
      <c r="AA33" s="185"/>
      <c r="AB33" s="185"/>
      <c r="AC33" s="185"/>
      <c r="AD33" s="185"/>
      <c r="AE33" s="185"/>
      <c r="AF33" s="185"/>
      <c r="AG33" s="185"/>
      <c r="AH33" s="186"/>
      <c r="AI33" s="51"/>
      <c r="AJ33" s="34"/>
      <c r="AK33" s="34"/>
      <c r="AL33" s="34"/>
      <c r="AM33" s="34"/>
      <c r="AN33" s="84"/>
    </row>
    <row r="34" spans="1:40" ht="19.95" customHeight="1" x14ac:dyDescent="0.3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5"/>
      <c r="AE34" s="185"/>
      <c r="AF34" s="185"/>
      <c r="AG34" s="185"/>
      <c r="AH34" s="186"/>
      <c r="AI34" s="51"/>
      <c r="AJ34" s="34"/>
      <c r="AK34" s="34"/>
      <c r="AL34" s="34"/>
      <c r="AM34" s="34"/>
      <c r="AN34" s="84"/>
    </row>
    <row r="35" spans="1:40" ht="19.95" customHeight="1" x14ac:dyDescent="0.3">
      <c r="A35" s="184"/>
      <c r="B35" s="185"/>
      <c r="C35" s="185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185"/>
      <c r="X35" s="185"/>
      <c r="Y35" s="185"/>
      <c r="Z35" s="185"/>
      <c r="AA35" s="185"/>
      <c r="AB35" s="185"/>
      <c r="AC35" s="185"/>
      <c r="AD35" s="185"/>
      <c r="AE35" s="185"/>
      <c r="AF35" s="185"/>
      <c r="AG35" s="185"/>
      <c r="AH35" s="186"/>
      <c r="AI35" s="51"/>
      <c r="AJ35" s="34"/>
      <c r="AK35" s="34"/>
      <c r="AL35" s="34"/>
      <c r="AM35" s="34"/>
      <c r="AN35" s="84"/>
    </row>
    <row r="36" spans="1:40" ht="19.95" customHeight="1" x14ac:dyDescent="0.3">
      <c r="A36" s="184"/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5"/>
      <c r="AE36" s="185"/>
      <c r="AF36" s="185"/>
      <c r="AG36" s="185"/>
      <c r="AH36" s="186"/>
      <c r="AI36" s="51"/>
      <c r="AJ36" s="34"/>
      <c r="AK36" s="34"/>
      <c r="AL36" s="34"/>
      <c r="AM36" s="34"/>
      <c r="AN36" s="84"/>
    </row>
    <row r="37" spans="1:40" ht="19.95" customHeight="1" thickBot="1" x14ac:dyDescent="0.35">
      <c r="A37" s="184"/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  <c r="Z37" s="185"/>
      <c r="AA37" s="185"/>
      <c r="AB37" s="185"/>
      <c r="AC37" s="185"/>
      <c r="AD37" s="185"/>
      <c r="AE37" s="185"/>
      <c r="AF37" s="185"/>
      <c r="AG37" s="185"/>
      <c r="AH37" s="186"/>
      <c r="AI37" s="51"/>
      <c r="AJ37" s="34"/>
      <c r="AK37" s="34"/>
      <c r="AL37" s="34"/>
      <c r="AM37" s="34"/>
      <c r="AN37" s="84"/>
    </row>
    <row r="38" spans="1:40" ht="30.75" customHeight="1" thickBot="1" x14ac:dyDescent="0.35">
      <c r="A38" s="251"/>
      <c r="B38" s="252"/>
      <c r="C38" s="252"/>
      <c r="D38" s="252"/>
      <c r="E38" s="252"/>
      <c r="F38" s="252"/>
      <c r="G38" s="252"/>
      <c r="H38" s="252"/>
      <c r="I38" s="252"/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2"/>
      <c r="AE38" s="252"/>
      <c r="AF38" s="252"/>
      <c r="AG38" s="252"/>
      <c r="AH38" s="253"/>
      <c r="AI38" s="254" t="s">
        <v>27</v>
      </c>
      <c r="AJ38" s="255"/>
      <c r="AK38" s="255"/>
      <c r="AL38" s="255"/>
      <c r="AM38" s="255"/>
      <c r="AN38" s="52"/>
    </row>
    <row r="39" spans="1:40" ht="20.25" customHeight="1" thickBot="1" x14ac:dyDescent="0.35">
      <c r="A39" s="54"/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58"/>
      <c r="S39" s="57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6"/>
      <c r="AI39" s="258" t="s">
        <v>28</v>
      </c>
      <c r="AJ39" s="259"/>
      <c r="AK39" s="259"/>
      <c r="AL39" s="259"/>
      <c r="AM39" s="259"/>
      <c r="AN39" s="53">
        <v>3</v>
      </c>
    </row>
    <row r="40" spans="1:40" ht="41.25" customHeight="1" thickBot="1" x14ac:dyDescent="0.35">
      <c r="A40" s="13"/>
      <c r="B40" s="25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  <c r="N40" s="257"/>
      <c r="O40" s="257"/>
      <c r="P40" s="257"/>
      <c r="Q40" s="257"/>
      <c r="R40" s="59"/>
      <c r="T40" s="7" t="s">
        <v>30</v>
      </c>
      <c r="U40" s="8"/>
      <c r="AH40" s="24"/>
      <c r="AI40" s="21" t="s">
        <v>136</v>
      </c>
      <c r="AJ40" s="47"/>
      <c r="AK40" s="22"/>
      <c r="AL40" s="22"/>
      <c r="AM40" s="22"/>
      <c r="AN40" s="10"/>
    </row>
    <row r="41" spans="1:40" ht="20.25" customHeight="1" thickBot="1" x14ac:dyDescent="0.35">
      <c r="A41" s="23"/>
      <c r="B41" s="2" t="s">
        <v>31</v>
      </c>
      <c r="E41" s="260" t="s">
        <v>163</v>
      </c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T41" s="2" t="s">
        <v>31</v>
      </c>
      <c r="W41" s="261"/>
      <c r="X41" s="261"/>
      <c r="Y41" s="261"/>
      <c r="Z41" s="261"/>
      <c r="AA41" s="261"/>
      <c r="AB41" s="261"/>
      <c r="AC41" s="261"/>
      <c r="AD41" s="261"/>
      <c r="AE41" s="261"/>
      <c r="AF41" s="261"/>
      <c r="AG41" s="261"/>
      <c r="AH41" s="24"/>
      <c r="AI41" s="2" t="s">
        <v>31</v>
      </c>
      <c r="AJ41" s="245"/>
      <c r="AK41" s="245"/>
      <c r="AL41" s="245"/>
      <c r="AM41" s="245"/>
      <c r="AN41" s="10"/>
    </row>
    <row r="42" spans="1:40" ht="20.25" customHeight="1" thickBot="1" x14ac:dyDescent="0.35">
      <c r="A42" s="23"/>
      <c r="B42" s="11" t="s">
        <v>32</v>
      </c>
      <c r="F42" s="244" t="s">
        <v>164</v>
      </c>
      <c r="G42" s="244"/>
      <c r="H42" s="244"/>
      <c r="I42" s="244"/>
      <c r="J42" s="244"/>
      <c r="K42" s="244"/>
      <c r="L42" s="244"/>
      <c r="M42" s="244"/>
      <c r="N42" s="244"/>
      <c r="O42" s="244"/>
      <c r="P42" s="244"/>
      <c r="Q42" s="244"/>
      <c r="T42" s="11" t="s">
        <v>32</v>
      </c>
      <c r="X42" s="245"/>
      <c r="Y42" s="245"/>
      <c r="Z42" s="245"/>
      <c r="AA42" s="245"/>
      <c r="AB42" s="245"/>
      <c r="AC42" s="245"/>
      <c r="AD42" s="245"/>
      <c r="AE42" s="245"/>
      <c r="AF42" s="245"/>
      <c r="AG42" s="245"/>
      <c r="AH42" s="24"/>
      <c r="AI42" s="11" t="s">
        <v>32</v>
      </c>
      <c r="AJ42" s="245"/>
      <c r="AK42" s="245"/>
      <c r="AL42" s="245"/>
      <c r="AM42" s="245"/>
      <c r="AN42" s="10"/>
    </row>
    <row r="43" spans="1:40" ht="8.25" customHeight="1" thickBot="1" x14ac:dyDescent="0.35">
      <c r="A43" s="25" t="s">
        <v>33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26"/>
      <c r="AI43" s="15"/>
      <c r="AJ43" s="14"/>
      <c r="AK43" s="15"/>
      <c r="AL43" s="15"/>
      <c r="AM43" s="15"/>
      <c r="AN43" s="16"/>
    </row>
    <row r="44" spans="1:40" ht="13.8" thickBot="1" x14ac:dyDescent="0.35"/>
    <row r="45" spans="1:40" x14ac:dyDescent="0.3">
      <c r="A45" s="300"/>
      <c r="B45" s="301"/>
      <c r="C45" s="301"/>
      <c r="D45" s="301"/>
      <c r="E45" s="301"/>
      <c r="F45" s="301"/>
      <c r="G45" s="301"/>
      <c r="H45" s="302"/>
      <c r="I45" s="306" t="s">
        <v>4</v>
      </c>
      <c r="J45" s="307"/>
      <c r="K45" s="307"/>
      <c r="L45" s="307"/>
      <c r="M45" s="307"/>
      <c r="N45" s="307"/>
      <c r="O45" s="307"/>
      <c r="P45" s="307"/>
      <c r="Q45" s="307"/>
      <c r="R45" s="307"/>
      <c r="S45" s="307"/>
      <c r="T45" s="307"/>
      <c r="U45" s="307"/>
      <c r="V45" s="307"/>
      <c r="W45" s="307"/>
      <c r="X45" s="307"/>
      <c r="Y45" s="307"/>
      <c r="Z45" s="307"/>
      <c r="AA45" s="307"/>
      <c r="AB45" s="307"/>
      <c r="AC45" s="307"/>
      <c r="AD45" s="307"/>
      <c r="AE45" s="307"/>
      <c r="AF45" s="307"/>
      <c r="AG45" s="307"/>
      <c r="AH45" s="307"/>
      <c r="AI45" s="307"/>
      <c r="AJ45" s="307"/>
      <c r="AK45" s="308"/>
      <c r="AL45" s="312"/>
      <c r="AM45" s="313"/>
      <c r="AN45" s="314"/>
    </row>
    <row r="46" spans="1:40" ht="86.4" customHeight="1" thickBot="1" x14ac:dyDescent="0.35">
      <c r="A46" s="303"/>
      <c r="B46" s="304"/>
      <c r="C46" s="304"/>
      <c r="D46" s="304"/>
      <c r="E46" s="304"/>
      <c r="F46" s="304"/>
      <c r="G46" s="304"/>
      <c r="H46" s="305"/>
      <c r="I46" s="309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310"/>
      <c r="Z46" s="310"/>
      <c r="AA46" s="310"/>
      <c r="AB46" s="310"/>
      <c r="AC46" s="310"/>
      <c r="AD46" s="310"/>
      <c r="AE46" s="310"/>
      <c r="AF46" s="310"/>
      <c r="AG46" s="310"/>
      <c r="AH46" s="310"/>
      <c r="AI46" s="310"/>
      <c r="AJ46" s="310"/>
      <c r="AK46" s="311"/>
      <c r="AL46" s="315"/>
      <c r="AM46" s="316"/>
      <c r="AN46" s="317"/>
    </row>
    <row r="47" spans="1:40" ht="21.6" thickBot="1" x14ac:dyDescent="0.35">
      <c r="A47" s="13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18"/>
      <c r="AN47" s="319"/>
    </row>
    <row r="48" spans="1:40" ht="21" thickBot="1" x14ac:dyDescent="0.35">
      <c r="A48" s="262" t="s">
        <v>5</v>
      </c>
      <c r="B48" s="263"/>
      <c r="C48" s="263"/>
      <c r="D48" s="263"/>
      <c r="E48" s="263"/>
      <c r="F48" s="263" t="s">
        <v>6</v>
      </c>
      <c r="G48" s="263"/>
      <c r="H48" s="264"/>
      <c r="I48" s="264"/>
      <c r="J48" s="263" t="s">
        <v>7</v>
      </c>
      <c r="K48" s="263"/>
      <c r="L48" s="264"/>
      <c r="M48" s="264"/>
      <c r="N48" s="263" t="s">
        <v>8</v>
      </c>
      <c r="O48" s="263"/>
      <c r="P48" s="264"/>
      <c r="Q48" s="320"/>
      <c r="R48" s="3"/>
      <c r="S48" s="3"/>
      <c r="T48" s="3"/>
      <c r="U48" s="262" t="s">
        <v>9</v>
      </c>
      <c r="V48" s="263"/>
      <c r="W48" s="263"/>
      <c r="X48" s="263"/>
      <c r="Y48" s="263"/>
      <c r="Z48" s="321"/>
      <c r="AA48" s="321"/>
      <c r="AB48" s="321"/>
      <c r="AC48" s="321"/>
      <c r="AD48" s="322"/>
      <c r="AE48" s="3"/>
      <c r="AF48" s="3"/>
      <c r="AG48" s="262" t="s">
        <v>10</v>
      </c>
      <c r="AH48" s="263"/>
      <c r="AI48" s="263"/>
      <c r="AJ48" s="323"/>
      <c r="AK48" s="323"/>
      <c r="AL48" s="323"/>
      <c r="AM48" s="323"/>
      <c r="AN48" s="324"/>
    </row>
    <row r="49" spans="1:40" ht="20.399999999999999" x14ac:dyDescent="0.3">
      <c r="A49" s="13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275"/>
      <c r="AN49" s="276"/>
    </row>
    <row r="50" spans="1:40" ht="21" thickBot="1" x14ac:dyDescent="0.35">
      <c r="A50" s="13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88"/>
      <c r="AN50" s="133"/>
    </row>
    <row r="51" spans="1:40" ht="13.8" customHeight="1" x14ac:dyDescent="0.3">
      <c r="A51" s="277" t="s">
        <v>11</v>
      </c>
      <c r="B51" s="278"/>
      <c r="C51" s="278"/>
      <c r="D51" s="278"/>
      <c r="E51" s="278"/>
      <c r="F51" s="278"/>
      <c r="G51" s="278"/>
      <c r="H51" s="278"/>
      <c r="I51" s="279" t="s">
        <v>399</v>
      </c>
      <c r="J51" s="280"/>
      <c r="K51" s="280"/>
      <c r="L51" s="280"/>
      <c r="M51" s="280"/>
      <c r="N51" s="280"/>
      <c r="O51" s="280"/>
      <c r="P51" s="280"/>
      <c r="Q51" s="280"/>
      <c r="R51" s="280"/>
      <c r="S51" s="280"/>
      <c r="T51" s="280"/>
      <c r="U51" s="280"/>
      <c r="V51" s="280"/>
      <c r="W51" s="280"/>
      <c r="X51" s="280"/>
      <c r="Y51" s="280"/>
      <c r="Z51" s="280"/>
      <c r="AA51" s="280"/>
      <c r="AB51" s="280"/>
      <c r="AC51" s="280"/>
      <c r="AD51" s="280"/>
      <c r="AE51" s="280"/>
      <c r="AF51" s="280"/>
      <c r="AG51" s="280"/>
      <c r="AH51" s="280"/>
      <c r="AI51" s="280"/>
      <c r="AJ51" s="280"/>
      <c r="AK51" s="280"/>
      <c r="AL51" s="280"/>
      <c r="AM51" s="280"/>
      <c r="AN51" s="281"/>
    </row>
    <row r="52" spans="1:40" ht="20.399999999999999" x14ac:dyDescent="0.3">
      <c r="A52" s="282" t="s">
        <v>12</v>
      </c>
      <c r="B52" s="283"/>
      <c r="C52" s="283"/>
      <c r="D52" s="283"/>
      <c r="E52" s="283"/>
      <c r="F52" s="283"/>
      <c r="G52" s="283"/>
      <c r="H52" s="283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4"/>
      <c r="AE52" s="285" t="s">
        <v>13</v>
      </c>
      <c r="AF52" s="286"/>
      <c r="AG52" s="286"/>
      <c r="AH52" s="287"/>
      <c r="AI52" s="27"/>
      <c r="AJ52" s="285" t="s">
        <v>14</v>
      </c>
      <c r="AK52" s="287"/>
      <c r="AL52" s="288"/>
      <c r="AM52" s="289"/>
      <c r="AN52" s="290"/>
    </row>
    <row r="53" spans="1:40" ht="21" thickBot="1" x14ac:dyDescent="0.35">
      <c r="A53" s="291" t="s">
        <v>15</v>
      </c>
      <c r="B53" s="292"/>
      <c r="C53" s="292"/>
      <c r="D53" s="292"/>
      <c r="E53" s="292"/>
      <c r="F53" s="292"/>
      <c r="G53" s="292"/>
      <c r="H53" s="292"/>
      <c r="I53" s="293"/>
      <c r="J53" s="293"/>
      <c r="K53" s="293"/>
      <c r="L53" s="293"/>
      <c r="M53" s="293"/>
      <c r="N53" s="293"/>
      <c r="O53" s="293"/>
      <c r="P53" s="293"/>
      <c r="Q53" s="293"/>
      <c r="R53" s="293"/>
      <c r="S53" s="293"/>
      <c r="T53" s="293"/>
      <c r="U53" s="293"/>
      <c r="V53" s="293"/>
      <c r="W53" s="293"/>
      <c r="X53" s="293"/>
      <c r="Y53" s="293"/>
      <c r="Z53" s="293"/>
      <c r="AA53" s="293"/>
      <c r="AB53" s="293"/>
      <c r="AC53" s="293"/>
      <c r="AD53" s="293"/>
      <c r="AE53" s="294" t="s">
        <v>13</v>
      </c>
      <c r="AF53" s="295"/>
      <c r="AG53" s="295"/>
      <c r="AH53" s="296"/>
      <c r="AI53" s="63"/>
      <c r="AJ53" s="294" t="s">
        <v>14</v>
      </c>
      <c r="AK53" s="296"/>
      <c r="AL53" s="297"/>
      <c r="AM53" s="298"/>
      <c r="AN53" s="299"/>
    </row>
    <row r="54" spans="1:40" ht="16.2" thickBot="1" x14ac:dyDescent="0.35">
      <c r="A54" s="134"/>
      <c r="AH54" s="2"/>
      <c r="AI54" s="89"/>
      <c r="AJ54" s="89"/>
      <c r="AK54" s="89"/>
      <c r="AL54" s="89"/>
      <c r="AM54" s="11"/>
      <c r="AN54" s="135"/>
    </row>
    <row r="55" spans="1:40" ht="33.6" customHeight="1" thickBot="1" x14ac:dyDescent="0.35">
      <c r="A55" s="262" t="s">
        <v>16</v>
      </c>
      <c r="B55" s="263"/>
      <c r="C55" s="263"/>
      <c r="D55" s="263"/>
      <c r="E55" s="263"/>
      <c r="F55" s="263"/>
      <c r="G55" s="263"/>
      <c r="H55" s="264">
        <v>9</v>
      </c>
      <c r="I55" s="264"/>
      <c r="J55" s="264"/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3" t="s">
        <v>391</v>
      </c>
      <c r="V55" s="263"/>
      <c r="W55" s="263"/>
      <c r="X55" s="263"/>
      <c r="Y55" s="263"/>
      <c r="Z55" s="263"/>
      <c r="AA55" s="263"/>
      <c r="AB55" s="263"/>
      <c r="AC55" s="263"/>
      <c r="AD55" s="263"/>
      <c r="AE55" s="265" t="s">
        <v>194</v>
      </c>
      <c r="AF55" s="265"/>
      <c r="AG55" s="265"/>
      <c r="AH55" s="265"/>
      <c r="AI55" s="265"/>
      <c r="AJ55" s="87" t="s">
        <v>17</v>
      </c>
      <c r="AK55" s="18" t="s">
        <v>148</v>
      </c>
      <c r="AL55" s="5" t="s">
        <v>151</v>
      </c>
      <c r="AM55" s="266"/>
      <c r="AN55" s="267"/>
    </row>
    <row r="56" spans="1:40" ht="13.8" x14ac:dyDescent="0.3">
      <c r="A56" s="66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8"/>
      <c r="S56" s="69"/>
      <c r="T56" s="69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68"/>
      <c r="AF56" s="68"/>
      <c r="AG56" s="68"/>
      <c r="AH56" s="71"/>
      <c r="AI56" s="268" t="s">
        <v>19</v>
      </c>
      <c r="AJ56" s="270" t="s">
        <v>20</v>
      </c>
      <c r="AK56" s="271"/>
      <c r="AL56" s="271"/>
      <c r="AM56" s="412" t="s">
        <v>146</v>
      </c>
      <c r="AN56" s="273" t="s">
        <v>22</v>
      </c>
    </row>
    <row r="57" spans="1:40" ht="14.4" x14ac:dyDescent="0.3">
      <c r="A57" s="72"/>
      <c r="B57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6"/>
      <c r="S57" s="37"/>
      <c r="T57" s="37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73"/>
      <c r="AI57" s="269"/>
      <c r="AJ57" s="86" t="s">
        <v>23</v>
      </c>
      <c r="AK57" s="86" t="s">
        <v>24</v>
      </c>
      <c r="AL57" s="86" t="s">
        <v>25</v>
      </c>
      <c r="AM57" s="413"/>
      <c r="AN57" s="274"/>
    </row>
    <row r="58" spans="1:40" ht="15.6" x14ac:dyDescent="0.3">
      <c r="A58" s="72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6"/>
      <c r="S58" s="37"/>
      <c r="T58" s="37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73"/>
      <c r="AI58" s="124"/>
      <c r="AJ58" s="82"/>
      <c r="AK58" s="82"/>
      <c r="AL58" s="82"/>
      <c r="AM58" s="83"/>
      <c r="AN58" s="84"/>
    </row>
    <row r="59" spans="1:40" ht="15" x14ac:dyDescent="0.3">
      <c r="A59" s="72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6"/>
      <c r="S59" s="37"/>
      <c r="T59" s="37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73"/>
      <c r="AI59" s="81" t="s">
        <v>392</v>
      </c>
      <c r="AJ59" s="82"/>
      <c r="AK59" s="82"/>
      <c r="AL59" s="82"/>
      <c r="AM59" s="83">
        <v>3</v>
      </c>
      <c r="AN59" s="84">
        <v>3</v>
      </c>
    </row>
    <row r="60" spans="1:40" ht="15.6" x14ac:dyDescent="0.3">
      <c r="A60" s="72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6"/>
      <c r="S60" s="37"/>
      <c r="T60" s="37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73"/>
      <c r="AI60" s="50"/>
      <c r="AJ60" s="64"/>
      <c r="AK60" s="64"/>
      <c r="AL60" s="64"/>
      <c r="AM60" s="65"/>
      <c r="AN60" s="84"/>
    </row>
    <row r="61" spans="1:40" ht="15" x14ac:dyDescent="0.3">
      <c r="A61" s="72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6"/>
      <c r="S61" s="37"/>
      <c r="T61" s="37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73"/>
      <c r="AI61" s="51"/>
      <c r="AJ61" s="64"/>
      <c r="AK61" s="64"/>
      <c r="AL61" s="64"/>
      <c r="AM61" s="65"/>
      <c r="AN61" s="84"/>
    </row>
    <row r="62" spans="1:40" ht="15.6" x14ac:dyDescent="0.3">
      <c r="A62" s="72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6"/>
      <c r="S62" s="37"/>
      <c r="T62" s="37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73"/>
      <c r="AI62" s="50"/>
      <c r="AJ62" s="64"/>
      <c r="AK62" s="64"/>
      <c r="AL62" s="64"/>
      <c r="AM62" s="65"/>
      <c r="AN62" s="187"/>
    </row>
    <row r="63" spans="1:40" ht="15" x14ac:dyDescent="0.3">
      <c r="A63" s="72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6"/>
      <c r="S63" s="37"/>
      <c r="T63" s="37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73"/>
      <c r="AI63" s="51"/>
      <c r="AJ63" s="64"/>
      <c r="AK63" s="64"/>
      <c r="AL63" s="64"/>
      <c r="AM63" s="65"/>
      <c r="AN63" s="84"/>
    </row>
    <row r="64" spans="1:40" ht="15" x14ac:dyDescent="0.3">
      <c r="A64" s="74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9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39"/>
      <c r="AF64" s="39"/>
      <c r="AG64" s="41"/>
      <c r="AH64" s="75"/>
      <c r="AI64" s="129"/>
      <c r="AJ64" s="32"/>
      <c r="AK64" s="32"/>
      <c r="AL64" s="32"/>
      <c r="AM64" s="33"/>
      <c r="AN64" s="84"/>
    </row>
    <row r="65" spans="1:40" ht="15.6" x14ac:dyDescent="0.3">
      <c r="A65" s="74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36"/>
      <c r="AF65" s="42"/>
      <c r="AG65" s="36"/>
      <c r="AH65" s="75"/>
      <c r="AI65" s="50"/>
      <c r="AJ65" s="28"/>
      <c r="AK65" s="29"/>
      <c r="AL65" s="30"/>
      <c r="AM65" s="31"/>
      <c r="AN65" s="84"/>
    </row>
    <row r="66" spans="1:40" ht="15" x14ac:dyDescent="0.3">
      <c r="A66" s="74"/>
      <c r="B66" s="36"/>
      <c r="C66" s="36"/>
      <c r="D66" s="36"/>
      <c r="E66" s="36"/>
      <c r="F66" s="36"/>
      <c r="G66" s="36"/>
      <c r="H66" s="38"/>
      <c r="I66" s="36"/>
      <c r="J66" s="36"/>
      <c r="K66" s="36"/>
      <c r="L66" s="36"/>
      <c r="M66" s="36"/>
      <c r="N66" s="38"/>
      <c r="O66" s="38"/>
      <c r="P66" s="38"/>
      <c r="Q66" s="38"/>
      <c r="R66" s="38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38"/>
      <c r="AF66" s="43"/>
      <c r="AG66" s="38"/>
      <c r="AH66" s="75"/>
      <c r="AI66" s="51"/>
      <c r="AJ66" s="34"/>
      <c r="AK66" s="34"/>
      <c r="AL66" s="34"/>
      <c r="AM66" s="34"/>
      <c r="AN66" s="84"/>
    </row>
    <row r="67" spans="1:40" ht="15" x14ac:dyDescent="0.3">
      <c r="A67" s="74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36"/>
      <c r="AF67" s="42"/>
      <c r="AG67" s="36"/>
      <c r="AH67" s="75"/>
      <c r="AI67" s="51"/>
      <c r="AJ67" s="34"/>
      <c r="AK67" s="34"/>
      <c r="AL67" s="34"/>
      <c r="AM67" s="34"/>
      <c r="AN67" s="84"/>
    </row>
    <row r="68" spans="1:40" ht="17.399999999999999" x14ac:dyDescent="0.3">
      <c r="A68" s="74"/>
      <c r="B68" s="44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36"/>
      <c r="AF68" s="42"/>
      <c r="AG68" s="36"/>
      <c r="AH68" s="75"/>
      <c r="AI68" s="50"/>
      <c r="AJ68" s="28"/>
      <c r="AK68" s="29"/>
      <c r="AL68" s="30"/>
      <c r="AM68" s="31"/>
      <c r="AN68" s="84"/>
    </row>
    <row r="69" spans="1:40" ht="15" x14ac:dyDescent="0.3">
      <c r="A69" s="74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36"/>
      <c r="AF69" s="42"/>
      <c r="AG69" s="36"/>
      <c r="AH69" s="75"/>
      <c r="AI69" s="51"/>
      <c r="AJ69" s="34"/>
      <c r="AK69" s="34"/>
      <c r="AL69" s="34"/>
      <c r="AM69" s="34"/>
      <c r="AN69" s="84"/>
    </row>
    <row r="70" spans="1:40" ht="15" x14ac:dyDescent="0.3">
      <c r="A70" s="74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36"/>
      <c r="AF70" s="42"/>
      <c r="AG70" s="36"/>
      <c r="AH70" s="75"/>
      <c r="AI70" s="51"/>
      <c r="AJ70" s="34"/>
      <c r="AK70" s="34"/>
      <c r="AL70" s="34"/>
      <c r="AM70" s="34"/>
      <c r="AN70" s="84"/>
    </row>
    <row r="71" spans="1:40" ht="15" x14ac:dyDescent="0.3">
      <c r="A71" s="74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36"/>
      <c r="AF71" s="42"/>
      <c r="AG71" s="36"/>
      <c r="AH71" s="75"/>
      <c r="AI71" s="51"/>
      <c r="AJ71" s="34"/>
      <c r="AK71" s="34"/>
      <c r="AL71" s="34"/>
      <c r="AM71" s="34"/>
      <c r="AN71" s="84"/>
    </row>
    <row r="72" spans="1:40" ht="17.399999999999999" x14ac:dyDescent="0.3">
      <c r="A72" s="74"/>
      <c r="B72" s="44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36"/>
      <c r="AF72" s="42"/>
      <c r="AG72" s="36"/>
      <c r="AH72" s="75"/>
      <c r="AI72" s="51"/>
      <c r="AJ72" s="34"/>
      <c r="AK72" s="34"/>
      <c r="AL72" s="34"/>
      <c r="AM72" s="34"/>
      <c r="AN72" s="84"/>
    </row>
    <row r="73" spans="1:40" ht="15.6" x14ac:dyDescent="0.3">
      <c r="A73" s="7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36"/>
      <c r="AF73" s="42"/>
      <c r="AG73" s="36"/>
      <c r="AH73" s="77"/>
      <c r="AI73" s="50"/>
      <c r="AJ73" s="29"/>
      <c r="AK73" s="29"/>
      <c r="AL73" s="30"/>
      <c r="AM73" s="31"/>
      <c r="AN73" s="84"/>
    </row>
    <row r="74" spans="1:40" ht="15" x14ac:dyDescent="0.3">
      <c r="A74" s="74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75"/>
      <c r="AI74" s="51"/>
      <c r="AJ74" s="34"/>
      <c r="AK74" s="34"/>
      <c r="AL74" s="34"/>
      <c r="AM74" s="34"/>
      <c r="AN74" s="84"/>
    </row>
    <row r="75" spans="1:40" ht="15" x14ac:dyDescent="0.3">
      <c r="A75" s="184"/>
      <c r="B75" s="185"/>
      <c r="C75" s="185"/>
      <c r="D75" s="185"/>
      <c r="E75" s="185"/>
      <c r="F75" s="185"/>
      <c r="G75" s="185"/>
      <c r="H75" s="185"/>
      <c r="I75" s="185"/>
      <c r="J75" s="185"/>
      <c r="K75" s="185"/>
      <c r="L75" s="185"/>
      <c r="M75" s="185"/>
      <c r="N75" s="185"/>
      <c r="O75" s="185"/>
      <c r="P75" s="185"/>
      <c r="Q75" s="185"/>
      <c r="R75" s="185"/>
      <c r="S75" s="185"/>
      <c r="T75" s="185"/>
      <c r="U75" s="185"/>
      <c r="V75" s="185"/>
      <c r="W75" s="185"/>
      <c r="X75" s="185"/>
      <c r="Y75" s="185"/>
      <c r="Z75" s="185"/>
      <c r="AA75" s="185"/>
      <c r="AB75" s="185"/>
      <c r="AC75" s="185"/>
      <c r="AD75" s="185"/>
      <c r="AE75" s="185"/>
      <c r="AF75" s="185"/>
      <c r="AG75" s="185"/>
      <c r="AH75" s="186"/>
      <c r="AI75" s="51"/>
      <c r="AJ75" s="34"/>
      <c r="AK75" s="34"/>
      <c r="AL75" s="34"/>
      <c r="AM75" s="34"/>
      <c r="AN75" s="84"/>
    </row>
    <row r="76" spans="1:40" ht="15" x14ac:dyDescent="0.3">
      <c r="A76" s="184"/>
      <c r="B76" s="185"/>
      <c r="C76" s="185"/>
      <c r="D76" s="185"/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  <c r="Q76" s="185"/>
      <c r="R76" s="185"/>
      <c r="S76" s="185"/>
      <c r="T76" s="185"/>
      <c r="U76" s="185"/>
      <c r="V76" s="185"/>
      <c r="W76" s="185"/>
      <c r="X76" s="185"/>
      <c r="Y76" s="185"/>
      <c r="Z76" s="185"/>
      <c r="AA76" s="185"/>
      <c r="AB76" s="185"/>
      <c r="AC76" s="185"/>
      <c r="AD76" s="185"/>
      <c r="AE76" s="185"/>
      <c r="AF76" s="185"/>
      <c r="AG76" s="185"/>
      <c r="AH76" s="186"/>
      <c r="AI76" s="51"/>
      <c r="AJ76" s="34"/>
      <c r="AK76" s="34"/>
      <c r="AL76" s="34"/>
      <c r="AM76" s="34"/>
      <c r="AN76" s="84"/>
    </row>
    <row r="77" spans="1:40" ht="15" x14ac:dyDescent="0.3">
      <c r="A77" s="184"/>
      <c r="B77" s="185"/>
      <c r="C77" s="185"/>
      <c r="D77" s="185"/>
      <c r="E77" s="185"/>
      <c r="F77" s="185"/>
      <c r="G77" s="185"/>
      <c r="H77" s="185"/>
      <c r="I77" s="185"/>
      <c r="J77" s="185"/>
      <c r="K77" s="185"/>
      <c r="L77" s="185"/>
      <c r="M77" s="185"/>
      <c r="N77" s="185"/>
      <c r="O77" s="185"/>
      <c r="P77" s="185"/>
      <c r="Q77" s="185"/>
      <c r="R77" s="185"/>
      <c r="S77" s="185"/>
      <c r="T77" s="185"/>
      <c r="U77" s="185"/>
      <c r="V77" s="185"/>
      <c r="W77" s="185"/>
      <c r="X77" s="185"/>
      <c r="Y77" s="185"/>
      <c r="Z77" s="185"/>
      <c r="AA77" s="185"/>
      <c r="AB77" s="185"/>
      <c r="AC77" s="185"/>
      <c r="AD77" s="185"/>
      <c r="AE77" s="185"/>
      <c r="AF77" s="185"/>
      <c r="AG77" s="185"/>
      <c r="AH77" s="186"/>
      <c r="AI77" s="51"/>
      <c r="AJ77" s="34"/>
      <c r="AK77" s="34"/>
      <c r="AL77" s="34"/>
      <c r="AM77" s="34"/>
      <c r="AN77" s="84"/>
    </row>
    <row r="78" spans="1:40" ht="15" x14ac:dyDescent="0.3">
      <c r="A78" s="184"/>
      <c r="B78" s="185"/>
      <c r="C78" s="185"/>
      <c r="D78" s="185"/>
      <c r="E78" s="185"/>
      <c r="F78" s="185"/>
      <c r="G78" s="185"/>
      <c r="H78" s="185"/>
      <c r="I78" s="185"/>
      <c r="J78" s="185"/>
      <c r="K78" s="185"/>
      <c r="L78" s="185"/>
      <c r="M78" s="185"/>
      <c r="N78" s="185"/>
      <c r="O78" s="185"/>
      <c r="P78" s="185"/>
      <c r="Q78" s="185"/>
      <c r="R78" s="185"/>
      <c r="S78" s="185"/>
      <c r="T78" s="185"/>
      <c r="U78" s="185"/>
      <c r="V78" s="185"/>
      <c r="W78" s="185"/>
      <c r="X78" s="185"/>
      <c r="Y78" s="185"/>
      <c r="Z78" s="185"/>
      <c r="AA78" s="185"/>
      <c r="AB78" s="185"/>
      <c r="AC78" s="185"/>
      <c r="AD78" s="185"/>
      <c r="AE78" s="185"/>
      <c r="AF78" s="185"/>
      <c r="AG78" s="185"/>
      <c r="AH78" s="186"/>
      <c r="AI78" s="51"/>
      <c r="AJ78" s="34"/>
      <c r="AK78" s="34"/>
      <c r="AL78" s="34"/>
      <c r="AM78" s="34"/>
      <c r="AN78" s="84"/>
    </row>
    <row r="79" spans="1:40" ht="15" x14ac:dyDescent="0.3">
      <c r="A79" s="184"/>
      <c r="B79" s="185"/>
      <c r="C79" s="185"/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185"/>
      <c r="P79" s="185"/>
      <c r="Q79" s="185"/>
      <c r="R79" s="185"/>
      <c r="S79" s="185"/>
      <c r="T79" s="185"/>
      <c r="U79" s="185"/>
      <c r="V79" s="185"/>
      <c r="W79" s="185"/>
      <c r="X79" s="185"/>
      <c r="Y79" s="185"/>
      <c r="Z79" s="185"/>
      <c r="AA79" s="185"/>
      <c r="AB79" s="185"/>
      <c r="AC79" s="185"/>
      <c r="AD79" s="185"/>
      <c r="AE79" s="185"/>
      <c r="AF79" s="185"/>
      <c r="AG79" s="185"/>
      <c r="AH79" s="186"/>
      <c r="AI79" s="51"/>
      <c r="AJ79" s="34"/>
      <c r="AK79" s="34"/>
      <c r="AL79" s="34"/>
      <c r="AM79" s="34"/>
      <c r="AN79" s="84"/>
    </row>
    <row r="80" spans="1:40" ht="15" x14ac:dyDescent="0.3">
      <c r="A80" s="184"/>
      <c r="B80" s="185"/>
      <c r="C80" s="185"/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  <c r="V80" s="185"/>
      <c r="W80" s="185"/>
      <c r="X80" s="185"/>
      <c r="Y80" s="185"/>
      <c r="Z80" s="185"/>
      <c r="AA80" s="185"/>
      <c r="AB80" s="185"/>
      <c r="AC80" s="185"/>
      <c r="AD80" s="185"/>
      <c r="AE80" s="185"/>
      <c r="AF80" s="185"/>
      <c r="AG80" s="185"/>
      <c r="AH80" s="186"/>
      <c r="AI80" s="51"/>
      <c r="AJ80" s="34"/>
      <c r="AK80" s="34"/>
      <c r="AL80" s="34"/>
      <c r="AM80" s="34"/>
      <c r="AN80" s="84"/>
    </row>
    <row r="81" spans="1:40" ht="15.6" thickBot="1" x14ac:dyDescent="0.35">
      <c r="A81" s="184"/>
      <c r="B81" s="185"/>
      <c r="C81" s="185"/>
      <c r="D81" s="185"/>
      <c r="E81" s="185"/>
      <c r="F81" s="185"/>
      <c r="G81" s="185"/>
      <c r="H81" s="185"/>
      <c r="I81" s="185"/>
      <c r="J81" s="185"/>
      <c r="K81" s="185"/>
      <c r="L81" s="185"/>
      <c r="M81" s="185"/>
      <c r="N81" s="185"/>
      <c r="O81" s="185"/>
      <c r="P81" s="185"/>
      <c r="Q81" s="185"/>
      <c r="R81" s="185"/>
      <c r="S81" s="185"/>
      <c r="T81" s="185"/>
      <c r="U81" s="185"/>
      <c r="V81" s="185"/>
      <c r="W81" s="185"/>
      <c r="X81" s="185"/>
      <c r="Y81" s="185"/>
      <c r="Z81" s="185"/>
      <c r="AA81" s="185"/>
      <c r="AB81" s="185"/>
      <c r="AC81" s="185"/>
      <c r="AD81" s="185"/>
      <c r="AE81" s="185"/>
      <c r="AF81" s="185"/>
      <c r="AG81" s="185"/>
      <c r="AH81" s="186"/>
      <c r="AI81" s="51"/>
      <c r="AJ81" s="34"/>
      <c r="AK81" s="34"/>
      <c r="AL81" s="34"/>
      <c r="AM81" s="34"/>
      <c r="AN81" s="84"/>
    </row>
    <row r="82" spans="1:40" ht="15.6" thickBot="1" x14ac:dyDescent="0.35">
      <c r="A82" s="251"/>
      <c r="B82" s="252"/>
      <c r="C82" s="252"/>
      <c r="D82" s="252"/>
      <c r="E82" s="252"/>
      <c r="F82" s="252"/>
      <c r="G82" s="252"/>
      <c r="H82" s="252"/>
      <c r="I82" s="252"/>
      <c r="J82" s="252"/>
      <c r="K82" s="252"/>
      <c r="L82" s="252"/>
      <c r="M82" s="252"/>
      <c r="N82" s="252"/>
      <c r="O82" s="252"/>
      <c r="P82" s="252"/>
      <c r="Q82" s="252"/>
      <c r="R82" s="252"/>
      <c r="S82" s="252"/>
      <c r="T82" s="252"/>
      <c r="U82" s="252"/>
      <c r="V82" s="252"/>
      <c r="W82" s="252"/>
      <c r="X82" s="252"/>
      <c r="Y82" s="252"/>
      <c r="Z82" s="252"/>
      <c r="AA82" s="252"/>
      <c r="AB82" s="252"/>
      <c r="AC82" s="252"/>
      <c r="AD82" s="252"/>
      <c r="AE82" s="252"/>
      <c r="AF82" s="252"/>
      <c r="AG82" s="252"/>
      <c r="AH82" s="253"/>
      <c r="AI82" s="254" t="s">
        <v>27</v>
      </c>
      <c r="AJ82" s="255"/>
      <c r="AK82" s="255"/>
      <c r="AL82" s="255"/>
      <c r="AM82" s="255"/>
      <c r="AN82" s="52"/>
    </row>
    <row r="83" spans="1:40" ht="18" thickBot="1" x14ac:dyDescent="0.35">
      <c r="A83" s="54"/>
      <c r="B83" s="256"/>
      <c r="C83" s="256"/>
      <c r="D83" s="256"/>
      <c r="E83" s="256"/>
      <c r="F83" s="256"/>
      <c r="G83" s="256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58"/>
      <c r="S83" s="57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6"/>
      <c r="AI83" s="258" t="s">
        <v>28</v>
      </c>
      <c r="AJ83" s="259"/>
      <c r="AK83" s="259"/>
      <c r="AL83" s="259"/>
      <c r="AM83" s="259"/>
      <c r="AN83" s="53">
        <v>3</v>
      </c>
    </row>
    <row r="84" spans="1:40" ht="13.8" thickBot="1" x14ac:dyDescent="0.35">
      <c r="A84" s="13"/>
      <c r="B84" s="257"/>
      <c r="C84" s="257"/>
      <c r="D84" s="257"/>
      <c r="E84" s="257"/>
      <c r="F84" s="257"/>
      <c r="G84" s="257"/>
      <c r="H84" s="257"/>
      <c r="I84" s="257"/>
      <c r="J84" s="257"/>
      <c r="K84" s="257"/>
      <c r="L84" s="257"/>
      <c r="M84" s="257"/>
      <c r="N84" s="257"/>
      <c r="O84" s="257"/>
      <c r="P84" s="257"/>
      <c r="Q84" s="257"/>
      <c r="R84" s="59"/>
      <c r="T84" s="7" t="s">
        <v>30</v>
      </c>
      <c r="U84" s="8"/>
      <c r="AH84" s="24"/>
      <c r="AI84" s="21" t="s">
        <v>136</v>
      </c>
      <c r="AJ84" s="47"/>
      <c r="AK84" s="22"/>
      <c r="AL84" s="22"/>
      <c r="AM84" s="22"/>
      <c r="AN84" s="10"/>
    </row>
    <row r="85" spans="1:40" ht="13.8" thickBot="1" x14ac:dyDescent="0.35">
      <c r="A85" s="23"/>
      <c r="B85" s="2" t="s">
        <v>31</v>
      </c>
      <c r="E85" s="260" t="s">
        <v>163</v>
      </c>
      <c r="F85" s="260"/>
      <c r="G85" s="260"/>
      <c r="H85" s="260"/>
      <c r="I85" s="260"/>
      <c r="J85" s="260"/>
      <c r="K85" s="260"/>
      <c r="L85" s="260"/>
      <c r="M85" s="260"/>
      <c r="N85" s="260"/>
      <c r="O85" s="260"/>
      <c r="P85" s="260"/>
      <c r="Q85" s="260"/>
      <c r="T85" s="2" t="s">
        <v>31</v>
      </c>
      <c r="W85" s="261"/>
      <c r="X85" s="261"/>
      <c r="Y85" s="261"/>
      <c r="Z85" s="261"/>
      <c r="AA85" s="261"/>
      <c r="AB85" s="261"/>
      <c r="AC85" s="261"/>
      <c r="AD85" s="261"/>
      <c r="AE85" s="261"/>
      <c r="AF85" s="261"/>
      <c r="AG85" s="261"/>
      <c r="AH85" s="24"/>
      <c r="AI85" s="2" t="s">
        <v>31</v>
      </c>
      <c r="AJ85" s="245"/>
      <c r="AK85" s="245"/>
      <c r="AL85" s="245"/>
      <c r="AM85" s="245"/>
      <c r="AN85" s="10"/>
    </row>
    <row r="86" spans="1:40" ht="13.8" thickBot="1" x14ac:dyDescent="0.35">
      <c r="A86" s="23"/>
      <c r="B86" s="11" t="s">
        <v>32</v>
      </c>
      <c r="F86" s="244" t="s">
        <v>164</v>
      </c>
      <c r="G86" s="244"/>
      <c r="H86" s="244"/>
      <c r="I86" s="244"/>
      <c r="J86" s="244"/>
      <c r="K86" s="244"/>
      <c r="L86" s="244"/>
      <c r="M86" s="244"/>
      <c r="N86" s="244"/>
      <c r="O86" s="244"/>
      <c r="P86" s="244"/>
      <c r="Q86" s="244"/>
      <c r="T86" s="11" t="s">
        <v>32</v>
      </c>
      <c r="X86" s="245"/>
      <c r="Y86" s="245"/>
      <c r="Z86" s="245"/>
      <c r="AA86" s="245"/>
      <c r="AB86" s="245"/>
      <c r="AC86" s="245"/>
      <c r="AD86" s="245"/>
      <c r="AE86" s="245"/>
      <c r="AF86" s="245"/>
      <c r="AG86" s="245"/>
      <c r="AH86" s="24"/>
      <c r="AI86" s="11" t="s">
        <v>32</v>
      </c>
      <c r="AJ86" s="245"/>
      <c r="AK86" s="245"/>
      <c r="AL86" s="245"/>
      <c r="AM86" s="245"/>
      <c r="AN86" s="10"/>
    </row>
    <row r="87" spans="1:40" ht="13.8" thickBot="1" x14ac:dyDescent="0.35">
      <c r="A87" s="25" t="s">
        <v>33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26"/>
      <c r="AI87" s="15"/>
      <c r="AJ87" s="14"/>
      <c r="AK87" s="15"/>
      <c r="AL87" s="15"/>
      <c r="AM87" s="15"/>
      <c r="AN87" s="16"/>
    </row>
    <row r="88" spans="1:40" ht="13.8" thickBot="1" x14ac:dyDescent="0.35"/>
    <row r="89" spans="1:40" x14ac:dyDescent="0.3">
      <c r="A89" s="300"/>
      <c r="B89" s="301"/>
      <c r="C89" s="301"/>
      <c r="D89" s="301"/>
      <c r="E89" s="301"/>
      <c r="F89" s="301"/>
      <c r="G89" s="301"/>
      <c r="H89" s="302"/>
      <c r="I89" s="306" t="s">
        <v>4</v>
      </c>
      <c r="J89" s="307"/>
      <c r="K89" s="307"/>
      <c r="L89" s="307"/>
      <c r="M89" s="307"/>
      <c r="N89" s="307"/>
      <c r="O89" s="307"/>
      <c r="P89" s="307"/>
      <c r="Q89" s="307"/>
      <c r="R89" s="307"/>
      <c r="S89" s="307"/>
      <c r="T89" s="307"/>
      <c r="U89" s="307"/>
      <c r="V89" s="307"/>
      <c r="W89" s="307"/>
      <c r="X89" s="307"/>
      <c r="Y89" s="307"/>
      <c r="Z89" s="307"/>
      <c r="AA89" s="307"/>
      <c r="AB89" s="307"/>
      <c r="AC89" s="307"/>
      <c r="AD89" s="307"/>
      <c r="AE89" s="307"/>
      <c r="AF89" s="307"/>
      <c r="AG89" s="307"/>
      <c r="AH89" s="307"/>
      <c r="AI89" s="307"/>
      <c r="AJ89" s="307"/>
      <c r="AK89" s="308"/>
      <c r="AL89" s="312"/>
      <c r="AM89" s="313"/>
      <c r="AN89" s="314"/>
    </row>
    <row r="90" spans="1:40" ht="86.4" customHeight="1" thickBot="1" x14ac:dyDescent="0.35">
      <c r="A90" s="303"/>
      <c r="B90" s="304"/>
      <c r="C90" s="304"/>
      <c r="D90" s="304"/>
      <c r="E90" s="304"/>
      <c r="F90" s="304"/>
      <c r="G90" s="304"/>
      <c r="H90" s="305"/>
      <c r="I90" s="309"/>
      <c r="J90" s="310"/>
      <c r="K90" s="310"/>
      <c r="L90" s="310"/>
      <c r="M90" s="310"/>
      <c r="N90" s="310"/>
      <c r="O90" s="310"/>
      <c r="P90" s="310"/>
      <c r="Q90" s="310"/>
      <c r="R90" s="310"/>
      <c r="S90" s="310"/>
      <c r="T90" s="310"/>
      <c r="U90" s="310"/>
      <c r="V90" s="310"/>
      <c r="W90" s="310"/>
      <c r="X90" s="310"/>
      <c r="Y90" s="310"/>
      <c r="Z90" s="310"/>
      <c r="AA90" s="310"/>
      <c r="AB90" s="310"/>
      <c r="AC90" s="310"/>
      <c r="AD90" s="310"/>
      <c r="AE90" s="310"/>
      <c r="AF90" s="310"/>
      <c r="AG90" s="310"/>
      <c r="AH90" s="310"/>
      <c r="AI90" s="310"/>
      <c r="AJ90" s="310"/>
      <c r="AK90" s="311"/>
      <c r="AL90" s="315"/>
      <c r="AM90" s="316"/>
      <c r="AN90" s="317"/>
    </row>
    <row r="91" spans="1:40" ht="21.6" thickBot="1" x14ac:dyDescent="0.35">
      <c r="A91" s="13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18"/>
      <c r="AN91" s="319"/>
    </row>
    <row r="92" spans="1:40" ht="21" thickBot="1" x14ac:dyDescent="0.35">
      <c r="A92" s="262" t="s">
        <v>5</v>
      </c>
      <c r="B92" s="263"/>
      <c r="C92" s="263"/>
      <c r="D92" s="263"/>
      <c r="E92" s="263"/>
      <c r="F92" s="263" t="s">
        <v>6</v>
      </c>
      <c r="G92" s="263"/>
      <c r="H92" s="264"/>
      <c r="I92" s="264"/>
      <c r="J92" s="263" t="s">
        <v>7</v>
      </c>
      <c r="K92" s="263"/>
      <c r="L92" s="264"/>
      <c r="M92" s="264"/>
      <c r="N92" s="263" t="s">
        <v>8</v>
      </c>
      <c r="O92" s="263"/>
      <c r="P92" s="264"/>
      <c r="Q92" s="320"/>
      <c r="R92" s="3"/>
      <c r="S92" s="3"/>
      <c r="T92" s="3"/>
      <c r="U92" s="262" t="s">
        <v>9</v>
      </c>
      <c r="V92" s="263"/>
      <c r="W92" s="263"/>
      <c r="X92" s="263"/>
      <c r="Y92" s="263"/>
      <c r="Z92" s="321"/>
      <c r="AA92" s="321"/>
      <c r="AB92" s="321"/>
      <c r="AC92" s="321"/>
      <c r="AD92" s="322"/>
      <c r="AE92" s="3"/>
      <c r="AF92" s="3"/>
      <c r="AG92" s="262" t="s">
        <v>10</v>
      </c>
      <c r="AH92" s="263"/>
      <c r="AI92" s="263"/>
      <c r="AJ92" s="323"/>
      <c r="AK92" s="323"/>
      <c r="AL92" s="323"/>
      <c r="AM92" s="323"/>
      <c r="AN92" s="324"/>
    </row>
    <row r="93" spans="1:40" ht="20.399999999999999" x14ac:dyDescent="0.3">
      <c r="A93" s="132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275"/>
      <c r="AN93" s="276"/>
    </row>
    <row r="94" spans="1:40" ht="21" thickBot="1" x14ac:dyDescent="0.35">
      <c r="A94" s="132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88"/>
      <c r="AN94" s="133"/>
    </row>
    <row r="95" spans="1:40" ht="13.8" customHeight="1" x14ac:dyDescent="0.3">
      <c r="A95" s="277" t="s">
        <v>11</v>
      </c>
      <c r="B95" s="278"/>
      <c r="C95" s="278"/>
      <c r="D95" s="278"/>
      <c r="E95" s="278"/>
      <c r="F95" s="278"/>
      <c r="G95" s="278"/>
      <c r="H95" s="278"/>
      <c r="I95" s="279" t="s">
        <v>399</v>
      </c>
      <c r="J95" s="280"/>
      <c r="K95" s="280"/>
      <c r="L95" s="280"/>
      <c r="M95" s="280"/>
      <c r="N95" s="280"/>
      <c r="O95" s="280"/>
      <c r="P95" s="280"/>
      <c r="Q95" s="280"/>
      <c r="R95" s="280"/>
      <c r="S95" s="280"/>
      <c r="T95" s="280"/>
      <c r="U95" s="280"/>
      <c r="V95" s="280"/>
      <c r="W95" s="280"/>
      <c r="X95" s="280"/>
      <c r="Y95" s="280"/>
      <c r="Z95" s="280"/>
      <c r="AA95" s="280"/>
      <c r="AB95" s="280"/>
      <c r="AC95" s="280"/>
      <c r="AD95" s="280"/>
      <c r="AE95" s="280"/>
      <c r="AF95" s="280"/>
      <c r="AG95" s="280"/>
      <c r="AH95" s="280"/>
      <c r="AI95" s="280"/>
      <c r="AJ95" s="280"/>
      <c r="AK95" s="280"/>
      <c r="AL95" s="280"/>
      <c r="AM95" s="280"/>
      <c r="AN95" s="281"/>
    </row>
    <row r="96" spans="1:40" ht="20.399999999999999" x14ac:dyDescent="0.3">
      <c r="A96" s="282" t="s">
        <v>12</v>
      </c>
      <c r="B96" s="283"/>
      <c r="C96" s="283"/>
      <c r="D96" s="283"/>
      <c r="E96" s="283"/>
      <c r="F96" s="283"/>
      <c r="G96" s="283"/>
      <c r="H96" s="283"/>
      <c r="I96" s="284"/>
      <c r="J96" s="284"/>
      <c r="K96" s="284"/>
      <c r="L96" s="284"/>
      <c r="M96" s="284"/>
      <c r="N96" s="284"/>
      <c r="O96" s="284"/>
      <c r="P96" s="284"/>
      <c r="Q96" s="284"/>
      <c r="R96" s="284"/>
      <c r="S96" s="284"/>
      <c r="T96" s="284"/>
      <c r="U96" s="284"/>
      <c r="V96" s="284"/>
      <c r="W96" s="284"/>
      <c r="X96" s="284"/>
      <c r="Y96" s="284"/>
      <c r="Z96" s="284"/>
      <c r="AA96" s="284"/>
      <c r="AB96" s="284"/>
      <c r="AC96" s="284"/>
      <c r="AD96" s="284"/>
      <c r="AE96" s="285" t="s">
        <v>13</v>
      </c>
      <c r="AF96" s="286"/>
      <c r="AG96" s="286"/>
      <c r="AH96" s="287"/>
      <c r="AI96" s="27"/>
      <c r="AJ96" s="285" t="s">
        <v>14</v>
      </c>
      <c r="AK96" s="287"/>
      <c r="AL96" s="288"/>
      <c r="AM96" s="289"/>
      <c r="AN96" s="290"/>
    </row>
    <row r="97" spans="1:40" ht="21" thickBot="1" x14ac:dyDescent="0.35">
      <c r="A97" s="291" t="s">
        <v>15</v>
      </c>
      <c r="B97" s="292"/>
      <c r="C97" s="292"/>
      <c r="D97" s="292"/>
      <c r="E97" s="292"/>
      <c r="F97" s="292"/>
      <c r="G97" s="292"/>
      <c r="H97" s="292"/>
      <c r="I97" s="293"/>
      <c r="J97" s="293"/>
      <c r="K97" s="293"/>
      <c r="L97" s="293"/>
      <c r="M97" s="293"/>
      <c r="N97" s="293"/>
      <c r="O97" s="293"/>
      <c r="P97" s="293"/>
      <c r="Q97" s="293"/>
      <c r="R97" s="293"/>
      <c r="S97" s="293"/>
      <c r="T97" s="293"/>
      <c r="U97" s="293"/>
      <c r="V97" s="293"/>
      <c r="W97" s="293"/>
      <c r="X97" s="293"/>
      <c r="Y97" s="293"/>
      <c r="Z97" s="293"/>
      <c r="AA97" s="293"/>
      <c r="AB97" s="293"/>
      <c r="AC97" s="293"/>
      <c r="AD97" s="293"/>
      <c r="AE97" s="294" t="s">
        <v>13</v>
      </c>
      <c r="AF97" s="295"/>
      <c r="AG97" s="295"/>
      <c r="AH97" s="296"/>
      <c r="AI97" s="63"/>
      <c r="AJ97" s="294" t="s">
        <v>14</v>
      </c>
      <c r="AK97" s="296"/>
      <c r="AL97" s="297"/>
      <c r="AM97" s="298"/>
      <c r="AN97" s="299"/>
    </row>
    <row r="98" spans="1:40" ht="16.2" thickBot="1" x14ac:dyDescent="0.35">
      <c r="A98" s="134"/>
      <c r="AH98" s="2"/>
      <c r="AI98" s="89"/>
      <c r="AJ98" s="89"/>
      <c r="AK98" s="89"/>
      <c r="AL98" s="89"/>
      <c r="AM98" s="11"/>
      <c r="AN98" s="135"/>
    </row>
    <row r="99" spans="1:40" ht="16.2" thickBot="1" x14ac:dyDescent="0.35">
      <c r="A99" s="262" t="s">
        <v>16</v>
      </c>
      <c r="B99" s="263"/>
      <c r="C99" s="263"/>
      <c r="D99" s="263"/>
      <c r="E99" s="263"/>
      <c r="F99" s="263"/>
      <c r="G99" s="263"/>
      <c r="H99" s="264">
        <v>9</v>
      </c>
      <c r="I99" s="264"/>
      <c r="J99" s="264"/>
      <c r="K99" s="264"/>
      <c r="L99" s="264"/>
      <c r="M99" s="264"/>
      <c r="N99" s="264"/>
      <c r="O99" s="264"/>
      <c r="P99" s="264"/>
      <c r="Q99" s="264"/>
      <c r="R99" s="264"/>
      <c r="S99" s="264"/>
      <c r="T99" s="264"/>
      <c r="U99" s="263" t="s">
        <v>393</v>
      </c>
      <c r="V99" s="263"/>
      <c r="W99" s="263"/>
      <c r="X99" s="263"/>
      <c r="Y99" s="263"/>
      <c r="Z99" s="263"/>
      <c r="AA99" s="263"/>
      <c r="AB99" s="263"/>
      <c r="AC99" s="263"/>
      <c r="AD99" s="263"/>
      <c r="AE99" s="265" t="s">
        <v>195</v>
      </c>
      <c r="AF99" s="265"/>
      <c r="AG99" s="265"/>
      <c r="AH99" s="265"/>
      <c r="AI99" s="265"/>
      <c r="AJ99" s="87" t="s">
        <v>17</v>
      </c>
      <c r="AK99" s="18" t="s">
        <v>148</v>
      </c>
      <c r="AL99" s="5" t="s">
        <v>151</v>
      </c>
      <c r="AM99" s="266"/>
      <c r="AN99" s="267"/>
    </row>
    <row r="100" spans="1:40" ht="13.8" x14ac:dyDescent="0.3">
      <c r="A100" s="66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8"/>
      <c r="S100" s="69"/>
      <c r="T100" s="69"/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  <c r="AE100" s="68"/>
      <c r="AF100" s="68"/>
      <c r="AG100" s="68"/>
      <c r="AH100" s="71"/>
      <c r="AI100" s="268" t="s">
        <v>19</v>
      </c>
      <c r="AJ100" s="270" t="s">
        <v>20</v>
      </c>
      <c r="AK100" s="271"/>
      <c r="AL100" s="271"/>
      <c r="AM100" s="412" t="s">
        <v>146</v>
      </c>
      <c r="AN100" s="273" t="s">
        <v>22</v>
      </c>
    </row>
    <row r="101" spans="1:40" ht="14.4" x14ac:dyDescent="0.3">
      <c r="A101" s="72"/>
      <c r="B101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6"/>
      <c r="S101" s="37"/>
      <c r="T101" s="37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73"/>
      <c r="AI101" s="269"/>
      <c r="AJ101" s="86" t="s">
        <v>23</v>
      </c>
      <c r="AK101" s="86" t="s">
        <v>24</v>
      </c>
      <c r="AL101" s="86" t="s">
        <v>25</v>
      </c>
      <c r="AM101" s="413"/>
      <c r="AN101" s="274"/>
    </row>
    <row r="102" spans="1:40" ht="15.6" x14ac:dyDescent="0.3">
      <c r="A102" s="72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6"/>
      <c r="S102" s="37"/>
      <c r="T102" s="37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73"/>
      <c r="AI102" s="124"/>
      <c r="AJ102" s="82"/>
      <c r="AK102" s="82"/>
      <c r="AL102" s="82"/>
      <c r="AM102" s="83"/>
      <c r="AN102" s="84"/>
    </row>
    <row r="103" spans="1:40" ht="15" x14ac:dyDescent="0.3">
      <c r="A103" s="72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S103" s="37"/>
      <c r="T103" s="37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73"/>
      <c r="AI103" s="81" t="s">
        <v>394</v>
      </c>
      <c r="AJ103" s="82"/>
      <c r="AK103" s="82"/>
      <c r="AL103" s="82"/>
      <c r="AM103" s="83">
        <v>1</v>
      </c>
      <c r="AN103" s="84">
        <v>1</v>
      </c>
    </row>
    <row r="104" spans="1:40" ht="15.6" x14ac:dyDescent="0.3">
      <c r="A104" s="72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6"/>
      <c r="S104" s="37"/>
      <c r="T104" s="37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73"/>
      <c r="AI104" s="50"/>
      <c r="AJ104" s="64"/>
      <c r="AK104" s="64"/>
      <c r="AL104" s="64"/>
      <c r="AM104" s="65"/>
      <c r="AN104" s="84"/>
    </row>
    <row r="105" spans="1:40" ht="15" x14ac:dyDescent="0.3">
      <c r="A105" s="72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6"/>
      <c r="S105" s="37"/>
      <c r="T105" s="37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73"/>
      <c r="AI105" s="51"/>
      <c r="AJ105" s="64"/>
      <c r="AK105" s="64"/>
      <c r="AL105" s="64"/>
      <c r="AM105" s="65"/>
      <c r="AN105" s="84"/>
    </row>
    <row r="106" spans="1:40" ht="15.6" x14ac:dyDescent="0.3">
      <c r="A106" s="72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6"/>
      <c r="S106" s="37"/>
      <c r="T106" s="37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73"/>
      <c r="AI106" s="50"/>
      <c r="AJ106" s="64"/>
      <c r="AK106" s="64"/>
      <c r="AL106" s="64"/>
      <c r="AM106" s="65"/>
      <c r="AN106" s="187"/>
    </row>
    <row r="107" spans="1:40" ht="15" x14ac:dyDescent="0.3">
      <c r="A107" s="72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6"/>
      <c r="S107" s="37"/>
      <c r="T107" s="37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73"/>
      <c r="AI107" s="51"/>
      <c r="AJ107" s="64"/>
      <c r="AK107" s="64"/>
      <c r="AL107" s="64"/>
      <c r="AM107" s="65"/>
      <c r="AN107" s="84"/>
    </row>
    <row r="108" spans="1:40" ht="15" x14ac:dyDescent="0.3">
      <c r="A108" s="74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9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39"/>
      <c r="AF108" s="39"/>
      <c r="AG108" s="41"/>
      <c r="AH108" s="75"/>
      <c r="AI108" s="129"/>
      <c r="AJ108" s="32"/>
      <c r="AK108" s="32"/>
      <c r="AL108" s="32"/>
      <c r="AM108" s="33"/>
      <c r="AN108" s="84"/>
    </row>
    <row r="109" spans="1:40" ht="15.6" x14ac:dyDescent="0.3">
      <c r="A109" s="74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36"/>
      <c r="AF109" s="42"/>
      <c r="AG109" s="36"/>
      <c r="AH109" s="75"/>
      <c r="AI109" s="50"/>
      <c r="AJ109" s="28"/>
      <c r="AK109" s="29"/>
      <c r="AL109" s="30"/>
      <c r="AM109" s="31"/>
      <c r="AN109" s="84"/>
    </row>
    <row r="110" spans="1:40" ht="15" x14ac:dyDescent="0.3">
      <c r="A110" s="74"/>
      <c r="B110" s="36"/>
      <c r="C110" s="36"/>
      <c r="D110" s="36"/>
      <c r="E110" s="36"/>
      <c r="F110" s="36"/>
      <c r="G110" s="36"/>
      <c r="H110" s="38"/>
      <c r="I110" s="36"/>
      <c r="J110" s="36"/>
      <c r="K110" s="36"/>
      <c r="L110" s="36"/>
      <c r="M110" s="36"/>
      <c r="N110" s="38"/>
      <c r="O110" s="38"/>
      <c r="P110" s="38"/>
      <c r="Q110" s="38"/>
      <c r="R110" s="38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38"/>
      <c r="AF110" s="43"/>
      <c r="AG110" s="38"/>
      <c r="AH110" s="75"/>
      <c r="AI110" s="51"/>
      <c r="AJ110" s="34"/>
      <c r="AK110" s="34"/>
      <c r="AL110" s="34"/>
      <c r="AM110" s="34"/>
      <c r="AN110" s="84"/>
    </row>
    <row r="111" spans="1:40" ht="15" x14ac:dyDescent="0.3">
      <c r="A111" s="74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36"/>
      <c r="AF111" s="42"/>
      <c r="AG111" s="36"/>
      <c r="AH111" s="75"/>
      <c r="AI111" s="51"/>
      <c r="AJ111" s="34"/>
      <c r="AK111" s="34"/>
      <c r="AL111" s="34"/>
      <c r="AM111" s="34"/>
      <c r="AN111" s="84"/>
    </row>
    <row r="112" spans="1:40" ht="17.399999999999999" x14ac:dyDescent="0.3">
      <c r="A112" s="74"/>
      <c r="B112" s="44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36"/>
      <c r="AF112" s="42"/>
      <c r="AG112" s="36"/>
      <c r="AH112" s="75"/>
      <c r="AI112" s="50"/>
      <c r="AJ112" s="28"/>
      <c r="AK112" s="29"/>
      <c r="AL112" s="30"/>
      <c r="AM112" s="31"/>
      <c r="AN112" s="84"/>
    </row>
    <row r="113" spans="1:40" ht="15" x14ac:dyDescent="0.3">
      <c r="A113" s="74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36"/>
      <c r="AF113" s="42"/>
      <c r="AG113" s="36"/>
      <c r="AH113" s="75"/>
      <c r="AI113" s="51"/>
      <c r="AJ113" s="34"/>
      <c r="AK113" s="34"/>
      <c r="AL113" s="34"/>
      <c r="AM113" s="34"/>
      <c r="AN113" s="84"/>
    </row>
    <row r="114" spans="1:40" ht="15" x14ac:dyDescent="0.3">
      <c r="A114" s="74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36"/>
      <c r="AF114" s="42"/>
      <c r="AG114" s="36"/>
      <c r="AH114" s="75"/>
      <c r="AI114" s="51"/>
      <c r="AJ114" s="34"/>
      <c r="AK114" s="34"/>
      <c r="AL114" s="34"/>
      <c r="AM114" s="34"/>
      <c r="AN114" s="84"/>
    </row>
    <row r="115" spans="1:40" ht="15" x14ac:dyDescent="0.3">
      <c r="A115" s="74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36"/>
      <c r="AF115" s="42"/>
      <c r="AG115" s="36"/>
      <c r="AH115" s="75"/>
      <c r="AI115" s="51"/>
      <c r="AJ115" s="34"/>
      <c r="AK115" s="34"/>
      <c r="AL115" s="34"/>
      <c r="AM115" s="34"/>
      <c r="AN115" s="84"/>
    </row>
    <row r="116" spans="1:40" ht="17.399999999999999" x14ac:dyDescent="0.3">
      <c r="A116" s="74"/>
      <c r="B116" s="44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36"/>
      <c r="AF116" s="42"/>
      <c r="AG116" s="36"/>
      <c r="AH116" s="75"/>
      <c r="AI116" s="51"/>
      <c r="AJ116" s="34"/>
      <c r="AK116" s="34"/>
      <c r="AL116" s="34"/>
      <c r="AM116" s="34"/>
      <c r="AN116" s="84"/>
    </row>
    <row r="117" spans="1:40" ht="15.6" x14ac:dyDescent="0.3">
      <c r="A117" s="7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36"/>
      <c r="AF117" s="42"/>
      <c r="AG117" s="36"/>
      <c r="AH117" s="77"/>
      <c r="AI117" s="50"/>
      <c r="AJ117" s="29"/>
      <c r="AK117" s="29"/>
      <c r="AL117" s="30"/>
      <c r="AM117" s="31"/>
      <c r="AN117" s="84"/>
    </row>
    <row r="118" spans="1:40" ht="15" x14ac:dyDescent="0.3">
      <c r="A118" s="74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75"/>
      <c r="AI118" s="51"/>
      <c r="AJ118" s="34"/>
      <c r="AK118" s="34"/>
      <c r="AL118" s="34"/>
      <c r="AM118" s="34"/>
      <c r="AN118" s="84"/>
    </row>
    <row r="119" spans="1:40" ht="15" x14ac:dyDescent="0.3">
      <c r="A119" s="184"/>
      <c r="B119" s="185"/>
      <c r="C119" s="185"/>
      <c r="D119" s="185"/>
      <c r="E119" s="185"/>
      <c r="F119" s="185"/>
      <c r="G119" s="185"/>
      <c r="H119" s="185"/>
      <c r="I119" s="185"/>
      <c r="J119" s="185"/>
      <c r="K119" s="185"/>
      <c r="L119" s="185"/>
      <c r="M119" s="185"/>
      <c r="N119" s="185"/>
      <c r="O119" s="185"/>
      <c r="P119" s="185"/>
      <c r="Q119" s="185"/>
      <c r="R119" s="185"/>
      <c r="S119" s="185"/>
      <c r="T119" s="185"/>
      <c r="U119" s="185"/>
      <c r="V119" s="185"/>
      <c r="W119" s="185"/>
      <c r="X119" s="185"/>
      <c r="Y119" s="185"/>
      <c r="Z119" s="185"/>
      <c r="AA119" s="185"/>
      <c r="AB119" s="185"/>
      <c r="AC119" s="185"/>
      <c r="AD119" s="185"/>
      <c r="AE119" s="185"/>
      <c r="AF119" s="185"/>
      <c r="AG119" s="185"/>
      <c r="AH119" s="186"/>
      <c r="AI119" s="51"/>
      <c r="AJ119" s="34"/>
      <c r="AK119" s="34"/>
      <c r="AL119" s="34"/>
      <c r="AM119" s="34"/>
      <c r="AN119" s="84"/>
    </row>
    <row r="120" spans="1:40" ht="15" x14ac:dyDescent="0.3">
      <c r="A120" s="184"/>
      <c r="B120" s="185"/>
      <c r="C120" s="185"/>
      <c r="D120" s="185"/>
      <c r="E120" s="185"/>
      <c r="F120" s="185"/>
      <c r="G120" s="185"/>
      <c r="H120" s="185"/>
      <c r="I120" s="185"/>
      <c r="J120" s="185"/>
      <c r="K120" s="185"/>
      <c r="L120" s="185"/>
      <c r="M120" s="185"/>
      <c r="N120" s="185"/>
      <c r="O120" s="185"/>
      <c r="P120" s="185"/>
      <c r="Q120" s="185"/>
      <c r="R120" s="185"/>
      <c r="S120" s="185"/>
      <c r="T120" s="185"/>
      <c r="U120" s="185"/>
      <c r="V120" s="185"/>
      <c r="W120" s="185"/>
      <c r="X120" s="185"/>
      <c r="Y120" s="185"/>
      <c r="Z120" s="185"/>
      <c r="AA120" s="185"/>
      <c r="AB120" s="185"/>
      <c r="AC120" s="185"/>
      <c r="AD120" s="185"/>
      <c r="AE120" s="185"/>
      <c r="AF120" s="185"/>
      <c r="AG120" s="185"/>
      <c r="AH120" s="186"/>
      <c r="AI120" s="51"/>
      <c r="AJ120" s="34"/>
      <c r="AK120" s="34"/>
      <c r="AL120" s="34"/>
      <c r="AM120" s="34"/>
      <c r="AN120" s="84"/>
    </row>
    <row r="121" spans="1:40" ht="15" x14ac:dyDescent="0.3">
      <c r="A121" s="184"/>
      <c r="B121" s="185"/>
      <c r="C121" s="185"/>
      <c r="D121" s="185"/>
      <c r="E121" s="185"/>
      <c r="F121" s="185"/>
      <c r="G121" s="185"/>
      <c r="H121" s="185"/>
      <c r="I121" s="185"/>
      <c r="J121" s="185"/>
      <c r="K121" s="185"/>
      <c r="L121" s="185"/>
      <c r="M121" s="185"/>
      <c r="N121" s="185"/>
      <c r="O121" s="185"/>
      <c r="P121" s="185"/>
      <c r="Q121" s="185"/>
      <c r="R121" s="185"/>
      <c r="S121" s="185"/>
      <c r="T121" s="185"/>
      <c r="U121" s="185"/>
      <c r="V121" s="185"/>
      <c r="W121" s="185"/>
      <c r="X121" s="185"/>
      <c r="Y121" s="185"/>
      <c r="Z121" s="185"/>
      <c r="AA121" s="185"/>
      <c r="AB121" s="185"/>
      <c r="AC121" s="185"/>
      <c r="AD121" s="185"/>
      <c r="AE121" s="185"/>
      <c r="AF121" s="185"/>
      <c r="AG121" s="185"/>
      <c r="AH121" s="186"/>
      <c r="AI121" s="51"/>
      <c r="AJ121" s="34"/>
      <c r="AK121" s="34"/>
      <c r="AL121" s="34"/>
      <c r="AM121" s="34"/>
      <c r="AN121" s="84"/>
    </row>
    <row r="122" spans="1:40" ht="15" x14ac:dyDescent="0.3">
      <c r="A122" s="184"/>
      <c r="B122" s="185"/>
      <c r="C122" s="185"/>
      <c r="D122" s="185"/>
      <c r="E122" s="185"/>
      <c r="F122" s="185"/>
      <c r="G122" s="185"/>
      <c r="H122" s="185"/>
      <c r="I122" s="185"/>
      <c r="J122" s="185"/>
      <c r="K122" s="185"/>
      <c r="L122" s="185"/>
      <c r="M122" s="185"/>
      <c r="N122" s="185"/>
      <c r="O122" s="185"/>
      <c r="P122" s="185"/>
      <c r="Q122" s="185"/>
      <c r="R122" s="185"/>
      <c r="S122" s="185"/>
      <c r="T122" s="185"/>
      <c r="U122" s="185"/>
      <c r="V122" s="185"/>
      <c r="W122" s="185"/>
      <c r="X122" s="185"/>
      <c r="Y122" s="185"/>
      <c r="Z122" s="185"/>
      <c r="AA122" s="185"/>
      <c r="AB122" s="185"/>
      <c r="AC122" s="185"/>
      <c r="AD122" s="185"/>
      <c r="AE122" s="185"/>
      <c r="AF122" s="185"/>
      <c r="AG122" s="185"/>
      <c r="AH122" s="186"/>
      <c r="AI122" s="51"/>
      <c r="AJ122" s="34"/>
      <c r="AK122" s="34"/>
      <c r="AL122" s="34"/>
      <c r="AM122" s="34"/>
      <c r="AN122" s="84"/>
    </row>
    <row r="123" spans="1:40" ht="15" x14ac:dyDescent="0.3">
      <c r="A123" s="184"/>
      <c r="B123" s="185"/>
      <c r="C123" s="185"/>
      <c r="D123" s="185"/>
      <c r="E123" s="185"/>
      <c r="F123" s="185"/>
      <c r="G123" s="185"/>
      <c r="H123" s="185"/>
      <c r="I123" s="185"/>
      <c r="J123" s="185"/>
      <c r="K123" s="185"/>
      <c r="L123" s="185"/>
      <c r="M123" s="185"/>
      <c r="N123" s="185"/>
      <c r="O123" s="185"/>
      <c r="P123" s="185"/>
      <c r="Q123" s="185"/>
      <c r="R123" s="185"/>
      <c r="S123" s="185"/>
      <c r="T123" s="185"/>
      <c r="U123" s="185"/>
      <c r="V123" s="185"/>
      <c r="W123" s="185"/>
      <c r="X123" s="185"/>
      <c r="Y123" s="185"/>
      <c r="Z123" s="185"/>
      <c r="AA123" s="185"/>
      <c r="AB123" s="185"/>
      <c r="AC123" s="185"/>
      <c r="AD123" s="185"/>
      <c r="AE123" s="185"/>
      <c r="AF123" s="185"/>
      <c r="AG123" s="185"/>
      <c r="AH123" s="186"/>
      <c r="AI123" s="51"/>
      <c r="AJ123" s="34"/>
      <c r="AK123" s="34"/>
      <c r="AL123" s="34"/>
      <c r="AM123" s="34"/>
      <c r="AN123" s="84"/>
    </row>
    <row r="124" spans="1:40" ht="15" x14ac:dyDescent="0.3">
      <c r="A124" s="184"/>
      <c r="B124" s="185"/>
      <c r="C124" s="185"/>
      <c r="D124" s="185"/>
      <c r="E124" s="185"/>
      <c r="F124" s="185"/>
      <c r="G124" s="185"/>
      <c r="H124" s="185"/>
      <c r="I124" s="185"/>
      <c r="J124" s="185"/>
      <c r="K124" s="185"/>
      <c r="L124" s="185"/>
      <c r="M124" s="185"/>
      <c r="N124" s="185"/>
      <c r="O124" s="185"/>
      <c r="P124" s="185"/>
      <c r="Q124" s="185"/>
      <c r="R124" s="185"/>
      <c r="S124" s="185"/>
      <c r="T124" s="185"/>
      <c r="U124" s="185"/>
      <c r="V124" s="185"/>
      <c r="W124" s="185"/>
      <c r="X124" s="185"/>
      <c r="Y124" s="185"/>
      <c r="Z124" s="185"/>
      <c r="AA124" s="185"/>
      <c r="AB124" s="185"/>
      <c r="AC124" s="185"/>
      <c r="AD124" s="185"/>
      <c r="AE124" s="185"/>
      <c r="AF124" s="185"/>
      <c r="AG124" s="185"/>
      <c r="AH124" s="186"/>
      <c r="AI124" s="51"/>
      <c r="AJ124" s="34"/>
      <c r="AK124" s="34"/>
      <c r="AL124" s="34"/>
      <c r="AM124" s="34"/>
      <c r="AN124" s="84"/>
    </row>
    <row r="125" spans="1:40" ht="15.6" thickBot="1" x14ac:dyDescent="0.35">
      <c r="A125" s="184"/>
      <c r="B125" s="185"/>
      <c r="C125" s="185"/>
      <c r="D125" s="185"/>
      <c r="E125" s="185"/>
      <c r="F125" s="185"/>
      <c r="G125" s="185"/>
      <c r="H125" s="185"/>
      <c r="I125" s="185"/>
      <c r="J125" s="185"/>
      <c r="K125" s="185"/>
      <c r="L125" s="185"/>
      <c r="M125" s="185"/>
      <c r="N125" s="185"/>
      <c r="O125" s="185"/>
      <c r="P125" s="185"/>
      <c r="Q125" s="185"/>
      <c r="R125" s="185"/>
      <c r="S125" s="185"/>
      <c r="T125" s="185"/>
      <c r="U125" s="185"/>
      <c r="V125" s="185"/>
      <c r="W125" s="185"/>
      <c r="X125" s="185"/>
      <c r="Y125" s="185"/>
      <c r="Z125" s="185"/>
      <c r="AA125" s="185"/>
      <c r="AB125" s="185"/>
      <c r="AC125" s="185"/>
      <c r="AD125" s="185"/>
      <c r="AE125" s="185"/>
      <c r="AF125" s="185"/>
      <c r="AG125" s="185"/>
      <c r="AH125" s="186"/>
      <c r="AI125" s="51"/>
      <c r="AJ125" s="34"/>
      <c r="AK125" s="34"/>
      <c r="AL125" s="34"/>
      <c r="AM125" s="34"/>
      <c r="AN125" s="84"/>
    </row>
    <row r="126" spans="1:40" ht="15.6" thickBot="1" x14ac:dyDescent="0.35">
      <c r="A126" s="251"/>
      <c r="B126" s="252"/>
      <c r="C126" s="252"/>
      <c r="D126" s="252"/>
      <c r="E126" s="252"/>
      <c r="F126" s="252"/>
      <c r="G126" s="252"/>
      <c r="H126" s="252"/>
      <c r="I126" s="252"/>
      <c r="J126" s="252"/>
      <c r="K126" s="252"/>
      <c r="L126" s="252"/>
      <c r="M126" s="252"/>
      <c r="N126" s="252"/>
      <c r="O126" s="252"/>
      <c r="P126" s="252"/>
      <c r="Q126" s="252"/>
      <c r="R126" s="252"/>
      <c r="S126" s="252"/>
      <c r="T126" s="252"/>
      <c r="U126" s="252"/>
      <c r="V126" s="252"/>
      <c r="W126" s="252"/>
      <c r="X126" s="252"/>
      <c r="Y126" s="252"/>
      <c r="Z126" s="252"/>
      <c r="AA126" s="252"/>
      <c r="AB126" s="252"/>
      <c r="AC126" s="252"/>
      <c r="AD126" s="252"/>
      <c r="AE126" s="252"/>
      <c r="AF126" s="252"/>
      <c r="AG126" s="252"/>
      <c r="AH126" s="253"/>
      <c r="AI126" s="254" t="s">
        <v>27</v>
      </c>
      <c r="AJ126" s="255"/>
      <c r="AK126" s="255"/>
      <c r="AL126" s="255"/>
      <c r="AM126" s="255"/>
      <c r="AN126" s="52"/>
    </row>
    <row r="127" spans="1:40" ht="18" thickBot="1" x14ac:dyDescent="0.35">
      <c r="A127" s="54"/>
      <c r="B127" s="256"/>
      <c r="C127" s="256"/>
      <c r="D127" s="256"/>
      <c r="E127" s="256"/>
      <c r="F127" s="256"/>
      <c r="G127" s="256"/>
      <c r="H127" s="256"/>
      <c r="I127" s="256"/>
      <c r="J127" s="256"/>
      <c r="K127" s="256"/>
      <c r="L127" s="256"/>
      <c r="M127" s="256"/>
      <c r="N127" s="256"/>
      <c r="O127" s="256"/>
      <c r="P127" s="256"/>
      <c r="Q127" s="256"/>
      <c r="R127" s="58"/>
      <c r="S127" s="57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6"/>
      <c r="AI127" s="258" t="s">
        <v>28</v>
      </c>
      <c r="AJ127" s="259"/>
      <c r="AK127" s="259"/>
      <c r="AL127" s="259"/>
      <c r="AM127" s="259"/>
      <c r="AN127" s="53">
        <v>1</v>
      </c>
    </row>
    <row r="128" spans="1:40" ht="13.8" thickBot="1" x14ac:dyDescent="0.35">
      <c r="A128" s="13"/>
      <c r="B128" s="257"/>
      <c r="C128" s="257"/>
      <c r="D128" s="257"/>
      <c r="E128" s="257"/>
      <c r="F128" s="257"/>
      <c r="G128" s="257"/>
      <c r="H128" s="257"/>
      <c r="I128" s="257"/>
      <c r="J128" s="257"/>
      <c r="K128" s="257"/>
      <c r="L128" s="257"/>
      <c r="M128" s="257"/>
      <c r="N128" s="257"/>
      <c r="O128" s="257"/>
      <c r="P128" s="257"/>
      <c r="Q128" s="257"/>
      <c r="R128" s="59"/>
      <c r="T128" s="7" t="s">
        <v>30</v>
      </c>
      <c r="U128" s="8"/>
      <c r="AH128" s="24"/>
      <c r="AI128" s="21" t="s">
        <v>136</v>
      </c>
      <c r="AJ128" s="47"/>
      <c r="AK128" s="22"/>
      <c r="AL128" s="22"/>
      <c r="AM128" s="22"/>
      <c r="AN128" s="10"/>
    </row>
    <row r="129" spans="1:40" ht="13.8" thickBot="1" x14ac:dyDescent="0.35">
      <c r="A129" s="23"/>
      <c r="B129" s="2" t="s">
        <v>31</v>
      </c>
      <c r="E129" s="260" t="s">
        <v>163</v>
      </c>
      <c r="F129" s="260"/>
      <c r="G129" s="260"/>
      <c r="H129" s="260"/>
      <c r="I129" s="260"/>
      <c r="J129" s="260"/>
      <c r="K129" s="260"/>
      <c r="L129" s="260"/>
      <c r="M129" s="260"/>
      <c r="N129" s="260"/>
      <c r="O129" s="260"/>
      <c r="P129" s="260"/>
      <c r="Q129" s="260"/>
      <c r="T129" s="2" t="s">
        <v>31</v>
      </c>
      <c r="W129" s="261"/>
      <c r="X129" s="261"/>
      <c r="Y129" s="261"/>
      <c r="Z129" s="261"/>
      <c r="AA129" s="261"/>
      <c r="AB129" s="261"/>
      <c r="AC129" s="261"/>
      <c r="AD129" s="261"/>
      <c r="AE129" s="261"/>
      <c r="AF129" s="261"/>
      <c r="AG129" s="261"/>
      <c r="AH129" s="24"/>
      <c r="AI129" s="2" t="s">
        <v>31</v>
      </c>
      <c r="AJ129" s="245"/>
      <c r="AK129" s="245"/>
      <c r="AL129" s="245"/>
      <c r="AM129" s="245"/>
      <c r="AN129" s="10"/>
    </row>
    <row r="130" spans="1:40" ht="13.8" thickBot="1" x14ac:dyDescent="0.35">
      <c r="A130" s="23"/>
      <c r="B130" s="11" t="s">
        <v>32</v>
      </c>
      <c r="F130" s="244" t="s">
        <v>164</v>
      </c>
      <c r="G130" s="244"/>
      <c r="H130" s="244"/>
      <c r="I130" s="244"/>
      <c r="J130" s="244"/>
      <c r="K130" s="244"/>
      <c r="L130" s="244"/>
      <c r="M130" s="244"/>
      <c r="N130" s="244"/>
      <c r="O130" s="244"/>
      <c r="P130" s="244"/>
      <c r="Q130" s="244"/>
      <c r="T130" s="11" t="s">
        <v>32</v>
      </c>
      <c r="X130" s="245"/>
      <c r="Y130" s="245"/>
      <c r="Z130" s="245"/>
      <c r="AA130" s="245"/>
      <c r="AB130" s="245"/>
      <c r="AC130" s="245"/>
      <c r="AD130" s="245"/>
      <c r="AE130" s="245"/>
      <c r="AF130" s="245"/>
      <c r="AG130" s="245"/>
      <c r="AH130" s="24"/>
      <c r="AI130" s="11" t="s">
        <v>32</v>
      </c>
      <c r="AJ130" s="245"/>
      <c r="AK130" s="245"/>
      <c r="AL130" s="245"/>
      <c r="AM130" s="245"/>
      <c r="AN130" s="10"/>
    </row>
    <row r="131" spans="1:40" ht="13.8" thickBot="1" x14ac:dyDescent="0.35">
      <c r="A131" s="25" t="s">
        <v>33</v>
      </c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26"/>
      <c r="AI131" s="15"/>
      <c r="AJ131" s="14"/>
      <c r="AK131" s="15"/>
      <c r="AL131" s="15"/>
      <c r="AM131" s="15"/>
      <c r="AN131" s="16"/>
    </row>
    <row r="132" spans="1:40" ht="13.8" thickBot="1" x14ac:dyDescent="0.35"/>
    <row r="133" spans="1:40" x14ac:dyDescent="0.3">
      <c r="A133" s="300"/>
      <c r="B133" s="301"/>
      <c r="C133" s="301"/>
      <c r="D133" s="301"/>
      <c r="E133" s="301"/>
      <c r="F133" s="301"/>
      <c r="G133" s="301"/>
      <c r="H133" s="302"/>
      <c r="I133" s="306" t="s">
        <v>4</v>
      </c>
      <c r="J133" s="307"/>
      <c r="K133" s="307"/>
      <c r="L133" s="307"/>
      <c r="M133" s="307"/>
      <c r="N133" s="307"/>
      <c r="O133" s="307"/>
      <c r="P133" s="307"/>
      <c r="Q133" s="307"/>
      <c r="R133" s="307"/>
      <c r="S133" s="307"/>
      <c r="T133" s="307"/>
      <c r="U133" s="307"/>
      <c r="V133" s="307"/>
      <c r="W133" s="307"/>
      <c r="X133" s="307"/>
      <c r="Y133" s="307"/>
      <c r="Z133" s="307"/>
      <c r="AA133" s="307"/>
      <c r="AB133" s="307"/>
      <c r="AC133" s="307"/>
      <c r="AD133" s="307"/>
      <c r="AE133" s="307"/>
      <c r="AF133" s="307"/>
      <c r="AG133" s="307"/>
      <c r="AH133" s="307"/>
      <c r="AI133" s="307"/>
      <c r="AJ133" s="307"/>
      <c r="AK133" s="308"/>
      <c r="AL133" s="312"/>
      <c r="AM133" s="313"/>
      <c r="AN133" s="314"/>
    </row>
    <row r="134" spans="1:40" ht="86.4" customHeight="1" thickBot="1" x14ac:dyDescent="0.35">
      <c r="A134" s="303"/>
      <c r="B134" s="304"/>
      <c r="C134" s="304"/>
      <c r="D134" s="304"/>
      <c r="E134" s="304"/>
      <c r="F134" s="304"/>
      <c r="G134" s="304"/>
      <c r="H134" s="305"/>
      <c r="I134" s="309"/>
      <c r="J134" s="310"/>
      <c r="K134" s="310"/>
      <c r="L134" s="310"/>
      <c r="M134" s="310"/>
      <c r="N134" s="310"/>
      <c r="O134" s="310"/>
      <c r="P134" s="310"/>
      <c r="Q134" s="310"/>
      <c r="R134" s="310"/>
      <c r="S134" s="310"/>
      <c r="T134" s="310"/>
      <c r="U134" s="310"/>
      <c r="V134" s="310"/>
      <c r="W134" s="310"/>
      <c r="X134" s="310"/>
      <c r="Y134" s="310"/>
      <c r="Z134" s="310"/>
      <c r="AA134" s="310"/>
      <c r="AB134" s="310"/>
      <c r="AC134" s="310"/>
      <c r="AD134" s="310"/>
      <c r="AE134" s="310"/>
      <c r="AF134" s="310"/>
      <c r="AG134" s="310"/>
      <c r="AH134" s="310"/>
      <c r="AI134" s="310"/>
      <c r="AJ134" s="310"/>
      <c r="AK134" s="311"/>
      <c r="AL134" s="315"/>
      <c r="AM134" s="316"/>
      <c r="AN134" s="317"/>
    </row>
    <row r="135" spans="1:40" ht="21.6" thickBot="1" x14ac:dyDescent="0.35">
      <c r="A135" s="13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18"/>
      <c r="AN135" s="319"/>
    </row>
    <row r="136" spans="1:40" ht="21" thickBot="1" x14ac:dyDescent="0.35">
      <c r="A136" s="262" t="s">
        <v>5</v>
      </c>
      <c r="B136" s="263"/>
      <c r="C136" s="263"/>
      <c r="D136" s="263"/>
      <c r="E136" s="263"/>
      <c r="F136" s="263" t="s">
        <v>6</v>
      </c>
      <c r="G136" s="263"/>
      <c r="H136" s="264"/>
      <c r="I136" s="264"/>
      <c r="J136" s="263" t="s">
        <v>7</v>
      </c>
      <c r="K136" s="263"/>
      <c r="L136" s="264"/>
      <c r="M136" s="264"/>
      <c r="N136" s="263" t="s">
        <v>8</v>
      </c>
      <c r="O136" s="263"/>
      <c r="P136" s="264"/>
      <c r="Q136" s="320"/>
      <c r="R136" s="3"/>
      <c r="S136" s="3"/>
      <c r="T136" s="3"/>
      <c r="U136" s="262" t="s">
        <v>9</v>
      </c>
      <c r="V136" s="263"/>
      <c r="W136" s="263"/>
      <c r="X136" s="263"/>
      <c r="Y136" s="263"/>
      <c r="Z136" s="321"/>
      <c r="AA136" s="321"/>
      <c r="AB136" s="321"/>
      <c r="AC136" s="321"/>
      <c r="AD136" s="322"/>
      <c r="AE136" s="3"/>
      <c r="AF136" s="3"/>
      <c r="AG136" s="262" t="s">
        <v>10</v>
      </c>
      <c r="AH136" s="263"/>
      <c r="AI136" s="263"/>
      <c r="AJ136" s="323"/>
      <c r="AK136" s="323"/>
      <c r="AL136" s="323"/>
      <c r="AM136" s="323"/>
      <c r="AN136" s="324"/>
    </row>
    <row r="137" spans="1:40" ht="20.399999999999999" x14ac:dyDescent="0.3">
      <c r="A137" s="132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275"/>
      <c r="AN137" s="276"/>
    </row>
    <row r="138" spans="1:40" ht="21" thickBot="1" x14ac:dyDescent="0.35">
      <c r="A138" s="132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88"/>
      <c r="AN138" s="133"/>
    </row>
    <row r="139" spans="1:40" ht="13.8" customHeight="1" x14ac:dyDescent="0.3">
      <c r="A139" s="277" t="s">
        <v>11</v>
      </c>
      <c r="B139" s="278"/>
      <c r="C139" s="278"/>
      <c r="D139" s="278"/>
      <c r="E139" s="278"/>
      <c r="F139" s="278"/>
      <c r="G139" s="278"/>
      <c r="H139" s="278"/>
      <c r="I139" s="279" t="s">
        <v>399</v>
      </c>
      <c r="J139" s="280"/>
      <c r="K139" s="280"/>
      <c r="L139" s="280"/>
      <c r="M139" s="280"/>
      <c r="N139" s="280"/>
      <c r="O139" s="280"/>
      <c r="P139" s="280"/>
      <c r="Q139" s="280"/>
      <c r="R139" s="280"/>
      <c r="S139" s="280"/>
      <c r="T139" s="280"/>
      <c r="U139" s="280"/>
      <c r="V139" s="280"/>
      <c r="W139" s="280"/>
      <c r="X139" s="280"/>
      <c r="Y139" s="280"/>
      <c r="Z139" s="280"/>
      <c r="AA139" s="280"/>
      <c r="AB139" s="280"/>
      <c r="AC139" s="280"/>
      <c r="AD139" s="280"/>
      <c r="AE139" s="280"/>
      <c r="AF139" s="280"/>
      <c r="AG139" s="280"/>
      <c r="AH139" s="280"/>
      <c r="AI139" s="280"/>
      <c r="AJ139" s="280"/>
      <c r="AK139" s="280"/>
      <c r="AL139" s="280"/>
      <c r="AM139" s="280"/>
      <c r="AN139" s="281"/>
    </row>
    <row r="140" spans="1:40" ht="20.399999999999999" x14ac:dyDescent="0.3">
      <c r="A140" s="282" t="s">
        <v>12</v>
      </c>
      <c r="B140" s="283"/>
      <c r="C140" s="283"/>
      <c r="D140" s="283"/>
      <c r="E140" s="283"/>
      <c r="F140" s="283"/>
      <c r="G140" s="283"/>
      <c r="H140" s="283"/>
      <c r="I140" s="284"/>
      <c r="J140" s="284"/>
      <c r="K140" s="284"/>
      <c r="L140" s="284"/>
      <c r="M140" s="284"/>
      <c r="N140" s="284"/>
      <c r="O140" s="284"/>
      <c r="P140" s="284"/>
      <c r="Q140" s="284"/>
      <c r="R140" s="284"/>
      <c r="S140" s="284"/>
      <c r="T140" s="284"/>
      <c r="U140" s="284"/>
      <c r="V140" s="284"/>
      <c r="W140" s="284"/>
      <c r="X140" s="284"/>
      <c r="Y140" s="284"/>
      <c r="Z140" s="284"/>
      <c r="AA140" s="284"/>
      <c r="AB140" s="284"/>
      <c r="AC140" s="284"/>
      <c r="AD140" s="284"/>
      <c r="AE140" s="285" t="s">
        <v>13</v>
      </c>
      <c r="AF140" s="286"/>
      <c r="AG140" s="286"/>
      <c r="AH140" s="287"/>
      <c r="AI140" s="27"/>
      <c r="AJ140" s="285" t="s">
        <v>14</v>
      </c>
      <c r="AK140" s="287"/>
      <c r="AL140" s="288"/>
      <c r="AM140" s="289"/>
      <c r="AN140" s="290"/>
    </row>
    <row r="141" spans="1:40" ht="21" thickBot="1" x14ac:dyDescent="0.35">
      <c r="A141" s="291" t="s">
        <v>15</v>
      </c>
      <c r="B141" s="292"/>
      <c r="C141" s="292"/>
      <c r="D141" s="292"/>
      <c r="E141" s="292"/>
      <c r="F141" s="292"/>
      <c r="G141" s="292"/>
      <c r="H141" s="292"/>
      <c r="I141" s="293"/>
      <c r="J141" s="293"/>
      <c r="K141" s="293"/>
      <c r="L141" s="293"/>
      <c r="M141" s="293"/>
      <c r="N141" s="293"/>
      <c r="O141" s="293"/>
      <c r="P141" s="293"/>
      <c r="Q141" s="293"/>
      <c r="R141" s="293"/>
      <c r="S141" s="293"/>
      <c r="T141" s="293"/>
      <c r="U141" s="293"/>
      <c r="V141" s="293"/>
      <c r="W141" s="293"/>
      <c r="X141" s="293"/>
      <c r="Y141" s="293"/>
      <c r="Z141" s="293"/>
      <c r="AA141" s="293"/>
      <c r="AB141" s="293"/>
      <c r="AC141" s="293"/>
      <c r="AD141" s="293"/>
      <c r="AE141" s="294" t="s">
        <v>13</v>
      </c>
      <c r="AF141" s="295"/>
      <c r="AG141" s="295"/>
      <c r="AH141" s="296"/>
      <c r="AI141" s="63"/>
      <c r="AJ141" s="294" t="s">
        <v>14</v>
      </c>
      <c r="AK141" s="296"/>
      <c r="AL141" s="297"/>
      <c r="AM141" s="298"/>
      <c r="AN141" s="299"/>
    </row>
    <row r="142" spans="1:40" ht="16.2" thickBot="1" x14ac:dyDescent="0.35">
      <c r="A142" s="134"/>
      <c r="AH142" s="2"/>
      <c r="AI142" s="89"/>
      <c r="AJ142" s="89"/>
      <c r="AK142" s="89"/>
      <c r="AL142" s="89"/>
      <c r="AM142" s="11"/>
      <c r="AN142" s="135"/>
    </row>
    <row r="143" spans="1:40" ht="30.6" customHeight="1" thickBot="1" x14ac:dyDescent="0.35">
      <c r="A143" s="262" t="s">
        <v>16</v>
      </c>
      <c r="B143" s="263"/>
      <c r="C143" s="263"/>
      <c r="D143" s="263"/>
      <c r="E143" s="263"/>
      <c r="F143" s="263"/>
      <c r="G143" s="263"/>
      <c r="H143" s="264">
        <v>9</v>
      </c>
      <c r="I143" s="264"/>
      <c r="J143" s="264"/>
      <c r="K143" s="264"/>
      <c r="L143" s="264"/>
      <c r="M143" s="264"/>
      <c r="N143" s="264"/>
      <c r="O143" s="264"/>
      <c r="P143" s="264"/>
      <c r="Q143" s="264"/>
      <c r="R143" s="264"/>
      <c r="S143" s="264"/>
      <c r="T143" s="264"/>
      <c r="U143" s="263" t="s">
        <v>395</v>
      </c>
      <c r="V143" s="263"/>
      <c r="W143" s="263"/>
      <c r="X143" s="263"/>
      <c r="Y143" s="263"/>
      <c r="Z143" s="263"/>
      <c r="AA143" s="263"/>
      <c r="AB143" s="263"/>
      <c r="AC143" s="263"/>
      <c r="AD143" s="263"/>
      <c r="AE143" s="265" t="s">
        <v>396</v>
      </c>
      <c r="AF143" s="265"/>
      <c r="AG143" s="265"/>
      <c r="AH143" s="265"/>
      <c r="AI143" s="265"/>
      <c r="AJ143" s="87" t="s">
        <v>17</v>
      </c>
      <c r="AK143" s="18" t="s">
        <v>148</v>
      </c>
      <c r="AL143" s="5" t="s">
        <v>151</v>
      </c>
      <c r="AM143" s="266"/>
      <c r="AN143" s="267"/>
    </row>
    <row r="144" spans="1:40" ht="13.8" x14ac:dyDescent="0.3">
      <c r="A144" s="66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  <c r="S144" s="69"/>
      <c r="T144" s="69"/>
      <c r="U144" s="70"/>
      <c r="V144" s="70"/>
      <c r="W144" s="70"/>
      <c r="X144" s="70"/>
      <c r="Y144" s="70"/>
      <c r="Z144" s="70"/>
      <c r="AA144" s="70"/>
      <c r="AB144" s="70"/>
      <c r="AC144" s="70"/>
      <c r="AD144" s="70"/>
      <c r="AE144" s="68"/>
      <c r="AF144" s="68"/>
      <c r="AG144" s="68"/>
      <c r="AH144" s="71"/>
      <c r="AI144" s="268" t="s">
        <v>19</v>
      </c>
      <c r="AJ144" s="270" t="s">
        <v>20</v>
      </c>
      <c r="AK144" s="271"/>
      <c r="AL144" s="271"/>
      <c r="AM144" s="412" t="s">
        <v>146</v>
      </c>
      <c r="AN144" s="273" t="s">
        <v>22</v>
      </c>
    </row>
    <row r="145" spans="1:40" ht="14.4" x14ac:dyDescent="0.3">
      <c r="A145" s="72"/>
      <c r="B14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6"/>
      <c r="S145" s="37"/>
      <c r="T145" s="37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73"/>
      <c r="AI145" s="269"/>
      <c r="AJ145" s="86" t="s">
        <v>23</v>
      </c>
      <c r="AK145" s="86" t="s">
        <v>24</v>
      </c>
      <c r="AL145" s="86" t="s">
        <v>25</v>
      </c>
      <c r="AM145" s="413"/>
      <c r="AN145" s="274"/>
    </row>
    <row r="146" spans="1:40" ht="15.6" x14ac:dyDescent="0.3">
      <c r="A146" s="72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6"/>
      <c r="S146" s="37"/>
      <c r="T146" s="37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73"/>
      <c r="AI146" s="124"/>
      <c r="AJ146" s="82"/>
      <c r="AK146" s="82"/>
      <c r="AL146" s="82"/>
      <c r="AM146" s="83"/>
      <c r="AN146" s="84"/>
    </row>
    <row r="147" spans="1:40" ht="15" x14ac:dyDescent="0.3">
      <c r="A147" s="72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6"/>
      <c r="S147" s="37"/>
      <c r="T147" s="37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73"/>
      <c r="AI147" s="81" t="s">
        <v>397</v>
      </c>
      <c r="AJ147" s="82"/>
      <c r="AK147" s="82"/>
      <c r="AL147" s="82"/>
      <c r="AM147" s="83">
        <v>2</v>
      </c>
      <c r="AN147" s="84">
        <v>2</v>
      </c>
    </row>
    <row r="148" spans="1:40" ht="15.6" x14ac:dyDescent="0.3">
      <c r="A148" s="72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6"/>
      <c r="S148" s="37"/>
      <c r="T148" s="37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73"/>
      <c r="AI148" s="50"/>
      <c r="AJ148" s="64"/>
      <c r="AK148" s="64"/>
      <c r="AL148" s="64"/>
      <c r="AM148" s="65"/>
      <c r="AN148" s="84"/>
    </row>
    <row r="149" spans="1:40" ht="15" x14ac:dyDescent="0.3">
      <c r="A149" s="72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6"/>
      <c r="S149" s="37"/>
      <c r="T149" s="37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73"/>
      <c r="AI149" s="51"/>
      <c r="AJ149" s="64"/>
      <c r="AK149" s="64"/>
      <c r="AL149" s="64"/>
      <c r="AM149" s="65"/>
      <c r="AN149" s="84"/>
    </row>
    <row r="150" spans="1:40" ht="15.6" x14ac:dyDescent="0.3">
      <c r="A150" s="72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6"/>
      <c r="S150" s="37"/>
      <c r="T150" s="37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73"/>
      <c r="AI150" s="50"/>
      <c r="AJ150" s="64"/>
      <c r="AK150" s="64"/>
      <c r="AL150" s="64"/>
      <c r="AM150" s="65"/>
      <c r="AN150" s="187"/>
    </row>
    <row r="151" spans="1:40" ht="15" x14ac:dyDescent="0.3">
      <c r="A151" s="72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6"/>
      <c r="S151" s="37"/>
      <c r="T151" s="37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73"/>
      <c r="AI151" s="51"/>
      <c r="AJ151" s="64"/>
      <c r="AK151" s="64"/>
      <c r="AL151" s="64"/>
      <c r="AM151" s="65"/>
      <c r="AN151" s="84"/>
    </row>
    <row r="152" spans="1:40" ht="15" x14ac:dyDescent="0.3">
      <c r="A152" s="74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9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39"/>
      <c r="AF152" s="39"/>
      <c r="AG152" s="41"/>
      <c r="AH152" s="75"/>
      <c r="AI152" s="129"/>
      <c r="AJ152" s="32"/>
      <c r="AK152" s="32"/>
      <c r="AL152" s="32"/>
      <c r="AM152" s="33"/>
      <c r="AN152" s="84"/>
    </row>
    <row r="153" spans="1:40" ht="15.6" x14ac:dyDescent="0.3">
      <c r="A153" s="74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36"/>
      <c r="AF153" s="42"/>
      <c r="AG153" s="36"/>
      <c r="AH153" s="75"/>
      <c r="AI153" s="50"/>
      <c r="AJ153" s="28"/>
      <c r="AK153" s="29"/>
      <c r="AL153" s="30"/>
      <c r="AM153" s="31"/>
      <c r="AN153" s="84"/>
    </row>
    <row r="154" spans="1:40" ht="15" x14ac:dyDescent="0.3">
      <c r="A154" s="74"/>
      <c r="B154" s="36"/>
      <c r="C154" s="36"/>
      <c r="D154" s="36"/>
      <c r="E154" s="36"/>
      <c r="F154" s="36"/>
      <c r="G154" s="36"/>
      <c r="H154" s="38"/>
      <c r="I154" s="36"/>
      <c r="J154" s="36"/>
      <c r="K154" s="36"/>
      <c r="L154" s="36"/>
      <c r="M154" s="36"/>
      <c r="N154" s="38"/>
      <c r="O154" s="38"/>
      <c r="P154" s="38"/>
      <c r="Q154" s="38"/>
      <c r="R154" s="38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38"/>
      <c r="AF154" s="43"/>
      <c r="AG154" s="38"/>
      <c r="AH154" s="75"/>
      <c r="AI154" s="51"/>
      <c r="AJ154" s="34"/>
      <c r="AK154" s="34"/>
      <c r="AL154" s="34"/>
      <c r="AM154" s="34"/>
      <c r="AN154" s="84"/>
    </row>
    <row r="155" spans="1:40" ht="15" x14ac:dyDescent="0.3">
      <c r="A155" s="74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36"/>
      <c r="AF155" s="42"/>
      <c r="AG155" s="36"/>
      <c r="AH155" s="75"/>
      <c r="AI155" s="51"/>
      <c r="AJ155" s="34"/>
      <c r="AK155" s="34"/>
      <c r="AL155" s="34"/>
      <c r="AM155" s="34"/>
      <c r="AN155" s="84"/>
    </row>
    <row r="156" spans="1:40" ht="17.399999999999999" x14ac:dyDescent="0.3">
      <c r="A156" s="74"/>
      <c r="B156" s="44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36"/>
      <c r="AF156" s="42"/>
      <c r="AG156" s="36"/>
      <c r="AH156" s="75"/>
      <c r="AI156" s="50"/>
      <c r="AJ156" s="28"/>
      <c r="AK156" s="29"/>
      <c r="AL156" s="30"/>
      <c r="AM156" s="31"/>
      <c r="AN156" s="84"/>
    </row>
    <row r="157" spans="1:40" ht="15" x14ac:dyDescent="0.3">
      <c r="A157" s="74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36"/>
      <c r="AF157" s="42"/>
      <c r="AG157" s="36"/>
      <c r="AH157" s="75"/>
      <c r="AI157" s="51"/>
      <c r="AJ157" s="34"/>
      <c r="AK157" s="34"/>
      <c r="AL157" s="34"/>
      <c r="AM157" s="34"/>
      <c r="AN157" s="84"/>
    </row>
    <row r="158" spans="1:40" ht="15" x14ac:dyDescent="0.3">
      <c r="A158" s="74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36"/>
      <c r="AF158" s="42"/>
      <c r="AG158" s="36"/>
      <c r="AH158" s="75"/>
      <c r="AI158" s="51"/>
      <c r="AJ158" s="34"/>
      <c r="AK158" s="34"/>
      <c r="AL158" s="34"/>
      <c r="AM158" s="34"/>
      <c r="AN158" s="84"/>
    </row>
    <row r="159" spans="1:40" ht="15" x14ac:dyDescent="0.3">
      <c r="A159" s="74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36"/>
      <c r="AF159" s="42"/>
      <c r="AG159" s="36"/>
      <c r="AH159" s="75"/>
      <c r="AI159" s="51"/>
      <c r="AJ159" s="34"/>
      <c r="AK159" s="34"/>
      <c r="AL159" s="34"/>
      <c r="AM159" s="34"/>
      <c r="AN159" s="84"/>
    </row>
    <row r="160" spans="1:40" ht="17.399999999999999" x14ac:dyDescent="0.3">
      <c r="A160" s="74"/>
      <c r="B160" s="44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36"/>
      <c r="AF160" s="42"/>
      <c r="AG160" s="36"/>
      <c r="AH160" s="75"/>
      <c r="AI160" s="51"/>
      <c r="AJ160" s="34"/>
      <c r="AK160" s="34"/>
      <c r="AL160" s="34"/>
      <c r="AM160" s="34"/>
      <c r="AN160" s="84"/>
    </row>
    <row r="161" spans="1:40" ht="15.6" x14ac:dyDescent="0.3">
      <c r="A161" s="7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36"/>
      <c r="AF161" s="42"/>
      <c r="AG161" s="36"/>
      <c r="AH161" s="77"/>
      <c r="AI161" s="50"/>
      <c r="AJ161" s="29"/>
      <c r="AK161" s="29"/>
      <c r="AL161" s="30"/>
      <c r="AM161" s="31"/>
      <c r="AN161" s="84"/>
    </row>
    <row r="162" spans="1:40" ht="15" x14ac:dyDescent="0.3">
      <c r="A162" s="74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75"/>
      <c r="AI162" s="51"/>
      <c r="AJ162" s="34"/>
      <c r="AK162" s="34"/>
      <c r="AL162" s="34"/>
      <c r="AM162" s="34"/>
      <c r="AN162" s="84"/>
    </row>
    <row r="163" spans="1:40" ht="15" x14ac:dyDescent="0.3">
      <c r="A163" s="184"/>
      <c r="B163" s="185"/>
      <c r="C163" s="185"/>
      <c r="D163" s="185"/>
      <c r="E163" s="185"/>
      <c r="F163" s="185"/>
      <c r="G163" s="185"/>
      <c r="H163" s="185"/>
      <c r="I163" s="185"/>
      <c r="J163" s="185"/>
      <c r="K163" s="185"/>
      <c r="L163" s="185"/>
      <c r="M163" s="185"/>
      <c r="N163" s="185"/>
      <c r="O163" s="185"/>
      <c r="P163" s="185"/>
      <c r="Q163" s="185"/>
      <c r="R163" s="185"/>
      <c r="S163" s="185"/>
      <c r="T163" s="185"/>
      <c r="U163" s="185"/>
      <c r="V163" s="185"/>
      <c r="W163" s="185"/>
      <c r="X163" s="185"/>
      <c r="Y163" s="185"/>
      <c r="Z163" s="185"/>
      <c r="AA163" s="185"/>
      <c r="AB163" s="185"/>
      <c r="AC163" s="185"/>
      <c r="AD163" s="185"/>
      <c r="AE163" s="185"/>
      <c r="AF163" s="185"/>
      <c r="AG163" s="185"/>
      <c r="AH163" s="186"/>
      <c r="AI163" s="51"/>
      <c r="AJ163" s="34"/>
      <c r="AK163" s="34"/>
      <c r="AL163" s="34"/>
      <c r="AM163" s="34"/>
      <c r="AN163" s="84"/>
    </row>
    <row r="164" spans="1:40" ht="15" x14ac:dyDescent="0.3">
      <c r="A164" s="184"/>
      <c r="B164" s="185"/>
      <c r="C164" s="185"/>
      <c r="D164" s="185"/>
      <c r="E164" s="185"/>
      <c r="F164" s="185"/>
      <c r="G164" s="185"/>
      <c r="H164" s="185"/>
      <c r="I164" s="185"/>
      <c r="J164" s="185"/>
      <c r="K164" s="185"/>
      <c r="L164" s="185"/>
      <c r="M164" s="185"/>
      <c r="N164" s="185"/>
      <c r="O164" s="185"/>
      <c r="P164" s="185"/>
      <c r="Q164" s="185"/>
      <c r="R164" s="185"/>
      <c r="S164" s="185"/>
      <c r="T164" s="185"/>
      <c r="U164" s="185"/>
      <c r="V164" s="185"/>
      <c r="W164" s="185"/>
      <c r="X164" s="185"/>
      <c r="Y164" s="185"/>
      <c r="Z164" s="185"/>
      <c r="AA164" s="185"/>
      <c r="AB164" s="185"/>
      <c r="AC164" s="185"/>
      <c r="AD164" s="185"/>
      <c r="AE164" s="185"/>
      <c r="AF164" s="185"/>
      <c r="AG164" s="185"/>
      <c r="AH164" s="186"/>
      <c r="AI164" s="51"/>
      <c r="AJ164" s="34"/>
      <c r="AK164" s="34"/>
      <c r="AL164" s="34"/>
      <c r="AM164" s="34"/>
      <c r="AN164" s="84"/>
    </row>
    <row r="165" spans="1:40" ht="15" x14ac:dyDescent="0.3">
      <c r="A165" s="184"/>
      <c r="B165" s="185"/>
      <c r="C165" s="185"/>
      <c r="D165" s="185"/>
      <c r="E165" s="185"/>
      <c r="F165" s="185"/>
      <c r="G165" s="185"/>
      <c r="H165" s="185"/>
      <c r="I165" s="185"/>
      <c r="J165" s="185"/>
      <c r="K165" s="185"/>
      <c r="L165" s="185"/>
      <c r="M165" s="185"/>
      <c r="N165" s="185"/>
      <c r="O165" s="185"/>
      <c r="P165" s="185"/>
      <c r="Q165" s="185"/>
      <c r="R165" s="185"/>
      <c r="S165" s="185"/>
      <c r="T165" s="185"/>
      <c r="U165" s="185"/>
      <c r="V165" s="185"/>
      <c r="W165" s="185"/>
      <c r="X165" s="185"/>
      <c r="Y165" s="185"/>
      <c r="Z165" s="185"/>
      <c r="AA165" s="185"/>
      <c r="AB165" s="185"/>
      <c r="AC165" s="185"/>
      <c r="AD165" s="185"/>
      <c r="AE165" s="185"/>
      <c r="AF165" s="185"/>
      <c r="AG165" s="185"/>
      <c r="AH165" s="186"/>
      <c r="AI165" s="51"/>
      <c r="AJ165" s="34"/>
      <c r="AK165" s="34"/>
      <c r="AL165" s="34"/>
      <c r="AM165" s="34"/>
      <c r="AN165" s="84"/>
    </row>
    <row r="166" spans="1:40" ht="15" x14ac:dyDescent="0.3">
      <c r="A166" s="184"/>
      <c r="B166" s="185"/>
      <c r="C166" s="185"/>
      <c r="D166" s="185"/>
      <c r="E166" s="185"/>
      <c r="F166" s="185"/>
      <c r="G166" s="185"/>
      <c r="H166" s="185"/>
      <c r="I166" s="185"/>
      <c r="J166" s="185"/>
      <c r="K166" s="185"/>
      <c r="L166" s="185"/>
      <c r="M166" s="185"/>
      <c r="N166" s="185"/>
      <c r="O166" s="185"/>
      <c r="P166" s="185"/>
      <c r="Q166" s="185"/>
      <c r="R166" s="185"/>
      <c r="S166" s="185"/>
      <c r="T166" s="185"/>
      <c r="U166" s="185"/>
      <c r="V166" s="185"/>
      <c r="W166" s="185"/>
      <c r="X166" s="185"/>
      <c r="Y166" s="185"/>
      <c r="Z166" s="185"/>
      <c r="AA166" s="185"/>
      <c r="AB166" s="185"/>
      <c r="AC166" s="185"/>
      <c r="AD166" s="185"/>
      <c r="AE166" s="185"/>
      <c r="AF166" s="185"/>
      <c r="AG166" s="185"/>
      <c r="AH166" s="186"/>
      <c r="AI166" s="51"/>
      <c r="AJ166" s="34"/>
      <c r="AK166" s="34"/>
      <c r="AL166" s="34"/>
      <c r="AM166" s="34"/>
      <c r="AN166" s="84"/>
    </row>
    <row r="167" spans="1:40" ht="15" x14ac:dyDescent="0.3">
      <c r="A167" s="184"/>
      <c r="B167" s="185"/>
      <c r="C167" s="185"/>
      <c r="D167" s="185"/>
      <c r="E167" s="185"/>
      <c r="F167" s="185"/>
      <c r="G167" s="185"/>
      <c r="H167" s="185"/>
      <c r="I167" s="185"/>
      <c r="J167" s="185"/>
      <c r="K167" s="185"/>
      <c r="L167" s="185"/>
      <c r="M167" s="185"/>
      <c r="N167" s="185"/>
      <c r="O167" s="185"/>
      <c r="P167" s="185"/>
      <c r="Q167" s="185"/>
      <c r="R167" s="185"/>
      <c r="S167" s="185"/>
      <c r="T167" s="185"/>
      <c r="U167" s="185"/>
      <c r="V167" s="185"/>
      <c r="W167" s="185"/>
      <c r="X167" s="185"/>
      <c r="Y167" s="185"/>
      <c r="Z167" s="185"/>
      <c r="AA167" s="185"/>
      <c r="AB167" s="185"/>
      <c r="AC167" s="185"/>
      <c r="AD167" s="185"/>
      <c r="AE167" s="185"/>
      <c r="AF167" s="185"/>
      <c r="AG167" s="185"/>
      <c r="AH167" s="186"/>
      <c r="AI167" s="51"/>
      <c r="AJ167" s="34"/>
      <c r="AK167" s="34"/>
      <c r="AL167" s="34"/>
      <c r="AM167" s="34"/>
      <c r="AN167" s="84"/>
    </row>
    <row r="168" spans="1:40" ht="15" x14ac:dyDescent="0.3">
      <c r="A168" s="184"/>
      <c r="B168" s="185"/>
      <c r="C168" s="185"/>
      <c r="D168" s="185"/>
      <c r="E168" s="185"/>
      <c r="F168" s="185"/>
      <c r="G168" s="185"/>
      <c r="H168" s="185"/>
      <c r="I168" s="185"/>
      <c r="J168" s="185"/>
      <c r="K168" s="185"/>
      <c r="L168" s="185"/>
      <c r="M168" s="185"/>
      <c r="N168" s="185"/>
      <c r="O168" s="185"/>
      <c r="P168" s="185"/>
      <c r="Q168" s="185"/>
      <c r="R168" s="185"/>
      <c r="S168" s="185"/>
      <c r="T168" s="185"/>
      <c r="U168" s="185"/>
      <c r="V168" s="185"/>
      <c r="W168" s="185"/>
      <c r="X168" s="185"/>
      <c r="Y168" s="185"/>
      <c r="Z168" s="185"/>
      <c r="AA168" s="185"/>
      <c r="AB168" s="185"/>
      <c r="AC168" s="185"/>
      <c r="AD168" s="185"/>
      <c r="AE168" s="185"/>
      <c r="AF168" s="185"/>
      <c r="AG168" s="185"/>
      <c r="AH168" s="186"/>
      <c r="AI168" s="51"/>
      <c r="AJ168" s="34"/>
      <c r="AK168" s="34"/>
      <c r="AL168" s="34"/>
      <c r="AM168" s="34"/>
      <c r="AN168" s="84"/>
    </row>
    <row r="169" spans="1:40" ht="15.6" thickBot="1" x14ac:dyDescent="0.35">
      <c r="A169" s="184"/>
      <c r="B169" s="185"/>
      <c r="C169" s="185"/>
      <c r="D169" s="185"/>
      <c r="E169" s="185"/>
      <c r="F169" s="185"/>
      <c r="G169" s="185"/>
      <c r="H169" s="185"/>
      <c r="I169" s="185"/>
      <c r="J169" s="185"/>
      <c r="K169" s="185"/>
      <c r="L169" s="185"/>
      <c r="M169" s="185"/>
      <c r="N169" s="185"/>
      <c r="O169" s="185"/>
      <c r="P169" s="185"/>
      <c r="Q169" s="185"/>
      <c r="R169" s="185"/>
      <c r="S169" s="185"/>
      <c r="T169" s="185"/>
      <c r="U169" s="185"/>
      <c r="V169" s="185"/>
      <c r="W169" s="185"/>
      <c r="X169" s="185"/>
      <c r="Y169" s="185"/>
      <c r="Z169" s="185"/>
      <c r="AA169" s="185"/>
      <c r="AB169" s="185"/>
      <c r="AC169" s="185"/>
      <c r="AD169" s="185"/>
      <c r="AE169" s="185"/>
      <c r="AF169" s="185"/>
      <c r="AG169" s="185"/>
      <c r="AH169" s="186"/>
      <c r="AI169" s="51"/>
      <c r="AJ169" s="34"/>
      <c r="AK169" s="34"/>
      <c r="AL169" s="34"/>
      <c r="AM169" s="34"/>
      <c r="AN169" s="84"/>
    </row>
    <row r="170" spans="1:40" ht="15.6" thickBot="1" x14ac:dyDescent="0.35">
      <c r="A170" s="251"/>
      <c r="B170" s="252"/>
      <c r="C170" s="252"/>
      <c r="D170" s="252"/>
      <c r="E170" s="252"/>
      <c r="F170" s="252"/>
      <c r="G170" s="252"/>
      <c r="H170" s="252"/>
      <c r="I170" s="252"/>
      <c r="J170" s="252"/>
      <c r="K170" s="252"/>
      <c r="L170" s="252"/>
      <c r="M170" s="252"/>
      <c r="N170" s="252"/>
      <c r="O170" s="252"/>
      <c r="P170" s="252"/>
      <c r="Q170" s="252"/>
      <c r="R170" s="252"/>
      <c r="S170" s="252"/>
      <c r="T170" s="252"/>
      <c r="U170" s="252"/>
      <c r="V170" s="252"/>
      <c r="W170" s="252"/>
      <c r="X170" s="252"/>
      <c r="Y170" s="252"/>
      <c r="Z170" s="252"/>
      <c r="AA170" s="252"/>
      <c r="AB170" s="252"/>
      <c r="AC170" s="252"/>
      <c r="AD170" s="252"/>
      <c r="AE170" s="252"/>
      <c r="AF170" s="252"/>
      <c r="AG170" s="252"/>
      <c r="AH170" s="253"/>
      <c r="AI170" s="254" t="s">
        <v>27</v>
      </c>
      <c r="AJ170" s="255"/>
      <c r="AK170" s="255"/>
      <c r="AL170" s="255"/>
      <c r="AM170" s="255"/>
      <c r="AN170" s="52"/>
    </row>
    <row r="171" spans="1:40" ht="18" thickBot="1" x14ac:dyDescent="0.35">
      <c r="A171" s="54"/>
      <c r="B171" s="256"/>
      <c r="C171" s="256"/>
      <c r="D171" s="256"/>
      <c r="E171" s="256"/>
      <c r="F171" s="256"/>
      <c r="G171" s="256"/>
      <c r="H171" s="256"/>
      <c r="I171" s="256"/>
      <c r="J171" s="256"/>
      <c r="K171" s="256"/>
      <c r="L171" s="256"/>
      <c r="M171" s="256"/>
      <c r="N171" s="256"/>
      <c r="O171" s="256"/>
      <c r="P171" s="256"/>
      <c r="Q171" s="256"/>
      <c r="R171" s="58"/>
      <c r="S171" s="57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6"/>
      <c r="AI171" s="258" t="s">
        <v>28</v>
      </c>
      <c r="AJ171" s="259"/>
      <c r="AK171" s="259"/>
      <c r="AL171" s="259"/>
      <c r="AM171" s="259"/>
      <c r="AN171" s="53">
        <v>2</v>
      </c>
    </row>
    <row r="172" spans="1:40" ht="13.8" thickBot="1" x14ac:dyDescent="0.35">
      <c r="A172" s="13"/>
      <c r="B172" s="257"/>
      <c r="C172" s="257"/>
      <c r="D172" s="257"/>
      <c r="E172" s="257"/>
      <c r="F172" s="257"/>
      <c r="G172" s="257"/>
      <c r="H172" s="257"/>
      <c r="I172" s="257"/>
      <c r="J172" s="257"/>
      <c r="K172" s="257"/>
      <c r="L172" s="257"/>
      <c r="M172" s="257"/>
      <c r="N172" s="257"/>
      <c r="O172" s="257"/>
      <c r="P172" s="257"/>
      <c r="Q172" s="257"/>
      <c r="R172" s="59"/>
      <c r="T172" s="7" t="s">
        <v>30</v>
      </c>
      <c r="U172" s="8"/>
      <c r="AH172" s="24"/>
      <c r="AI172" s="21" t="s">
        <v>136</v>
      </c>
      <c r="AJ172" s="47"/>
      <c r="AK172" s="22"/>
      <c r="AL172" s="22"/>
      <c r="AM172" s="22"/>
      <c r="AN172" s="10"/>
    </row>
    <row r="173" spans="1:40" ht="13.8" thickBot="1" x14ac:dyDescent="0.35">
      <c r="A173" s="23"/>
      <c r="B173" s="2" t="s">
        <v>31</v>
      </c>
      <c r="E173" s="260" t="s">
        <v>163</v>
      </c>
      <c r="F173" s="260"/>
      <c r="G173" s="260"/>
      <c r="H173" s="260"/>
      <c r="I173" s="260"/>
      <c r="J173" s="260"/>
      <c r="K173" s="260"/>
      <c r="L173" s="260"/>
      <c r="M173" s="260"/>
      <c r="N173" s="260"/>
      <c r="O173" s="260"/>
      <c r="P173" s="260"/>
      <c r="Q173" s="260"/>
      <c r="T173" s="2" t="s">
        <v>31</v>
      </c>
      <c r="W173" s="261"/>
      <c r="X173" s="261"/>
      <c r="Y173" s="261"/>
      <c r="Z173" s="261"/>
      <c r="AA173" s="261"/>
      <c r="AB173" s="261"/>
      <c r="AC173" s="261"/>
      <c r="AD173" s="261"/>
      <c r="AE173" s="261"/>
      <c r="AF173" s="261"/>
      <c r="AG173" s="261"/>
      <c r="AH173" s="24"/>
      <c r="AI173" s="2" t="s">
        <v>31</v>
      </c>
      <c r="AJ173" s="245"/>
      <c r="AK173" s="245"/>
      <c r="AL173" s="245"/>
      <c r="AM173" s="245"/>
      <c r="AN173" s="10"/>
    </row>
    <row r="174" spans="1:40" ht="13.8" thickBot="1" x14ac:dyDescent="0.35">
      <c r="A174" s="23"/>
      <c r="B174" s="11" t="s">
        <v>32</v>
      </c>
      <c r="F174" s="244" t="s">
        <v>164</v>
      </c>
      <c r="G174" s="244"/>
      <c r="H174" s="244"/>
      <c r="I174" s="244"/>
      <c r="J174" s="244"/>
      <c r="K174" s="244"/>
      <c r="L174" s="244"/>
      <c r="M174" s="244"/>
      <c r="N174" s="244"/>
      <c r="O174" s="244"/>
      <c r="P174" s="244"/>
      <c r="Q174" s="244"/>
      <c r="T174" s="11" t="s">
        <v>32</v>
      </c>
      <c r="X174" s="245"/>
      <c r="Y174" s="245"/>
      <c r="Z174" s="245"/>
      <c r="AA174" s="245"/>
      <c r="AB174" s="245"/>
      <c r="AC174" s="245"/>
      <c r="AD174" s="245"/>
      <c r="AE174" s="245"/>
      <c r="AF174" s="245"/>
      <c r="AG174" s="245"/>
      <c r="AH174" s="24"/>
      <c r="AI174" s="11" t="s">
        <v>32</v>
      </c>
      <c r="AJ174" s="245"/>
      <c r="AK174" s="245"/>
      <c r="AL174" s="245"/>
      <c r="AM174" s="245"/>
      <c r="AN174" s="10"/>
    </row>
    <row r="175" spans="1:40" ht="13.8" thickBot="1" x14ac:dyDescent="0.35">
      <c r="A175" s="25" t="s">
        <v>33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26"/>
      <c r="AI175" s="15"/>
      <c r="AJ175" s="14"/>
      <c r="AK175" s="15"/>
      <c r="AL175" s="15"/>
      <c r="AM175" s="15"/>
      <c r="AN175" s="16"/>
    </row>
  </sheetData>
  <mergeCells count="188">
    <mergeCell ref="B171:Q172"/>
    <mergeCell ref="AI171:AM171"/>
    <mergeCell ref="E173:Q173"/>
    <mergeCell ref="W173:AG173"/>
    <mergeCell ref="AJ173:AM173"/>
    <mergeCell ref="F174:Q174"/>
    <mergeCell ref="X174:AG174"/>
    <mergeCell ref="AJ174:AM174"/>
    <mergeCell ref="AI144:AI145"/>
    <mergeCell ref="AJ144:AL144"/>
    <mergeCell ref="AM144:AM145"/>
    <mergeCell ref="AN144:AN145"/>
    <mergeCell ref="A170:AH170"/>
    <mergeCell ref="AI170:AM170"/>
    <mergeCell ref="A141:H141"/>
    <mergeCell ref="I141:AD141"/>
    <mergeCell ref="AE141:AH141"/>
    <mergeCell ref="AJ141:AK141"/>
    <mergeCell ref="AL141:AN141"/>
    <mergeCell ref="A143:G143"/>
    <mergeCell ref="H143:T143"/>
    <mergeCell ref="U143:AD143"/>
    <mergeCell ref="AE143:AI143"/>
    <mergeCell ref="AM143:AN143"/>
    <mergeCell ref="A139:H139"/>
    <mergeCell ref="I139:AN139"/>
    <mergeCell ref="A140:H140"/>
    <mergeCell ref="I140:AD140"/>
    <mergeCell ref="AE140:AH140"/>
    <mergeCell ref="AJ140:AK140"/>
    <mergeCell ref="AL140:AN140"/>
    <mergeCell ref="P136:Q136"/>
    <mergeCell ref="U136:Y136"/>
    <mergeCell ref="Z136:AD136"/>
    <mergeCell ref="AG136:AI136"/>
    <mergeCell ref="AJ136:AN136"/>
    <mergeCell ref="AM137:AN137"/>
    <mergeCell ref="A133:H134"/>
    <mergeCell ref="I133:AK134"/>
    <mergeCell ref="AL133:AN134"/>
    <mergeCell ref="AM135:AN135"/>
    <mergeCell ref="A136:E136"/>
    <mergeCell ref="F136:G136"/>
    <mergeCell ref="H136:I136"/>
    <mergeCell ref="J136:K136"/>
    <mergeCell ref="L136:M136"/>
    <mergeCell ref="N136:O136"/>
    <mergeCell ref="B127:Q128"/>
    <mergeCell ref="AI127:AM127"/>
    <mergeCell ref="E129:Q129"/>
    <mergeCell ref="W129:AG129"/>
    <mergeCell ref="AJ129:AM129"/>
    <mergeCell ref="F130:Q130"/>
    <mergeCell ref="X130:AG130"/>
    <mergeCell ref="AJ130:AM130"/>
    <mergeCell ref="AI100:AI101"/>
    <mergeCell ref="AJ100:AL100"/>
    <mergeCell ref="AM100:AM101"/>
    <mergeCell ref="AN100:AN101"/>
    <mergeCell ref="A126:AH126"/>
    <mergeCell ref="AI126:AM126"/>
    <mergeCell ref="A97:H97"/>
    <mergeCell ref="I97:AD97"/>
    <mergeCell ref="AE97:AH97"/>
    <mergeCell ref="AJ97:AK97"/>
    <mergeCell ref="AL97:AN97"/>
    <mergeCell ref="A99:G99"/>
    <mergeCell ref="H99:T99"/>
    <mergeCell ref="U99:AD99"/>
    <mergeCell ref="AE99:AI99"/>
    <mergeCell ref="AM99:AN99"/>
    <mergeCell ref="A95:H95"/>
    <mergeCell ref="I95:AN95"/>
    <mergeCell ref="A96:H96"/>
    <mergeCell ref="I96:AD96"/>
    <mergeCell ref="AE96:AH96"/>
    <mergeCell ref="AJ96:AK96"/>
    <mergeCell ref="AL96:AN96"/>
    <mergeCell ref="P92:Q92"/>
    <mergeCell ref="U92:Y92"/>
    <mergeCell ref="Z92:AD92"/>
    <mergeCell ref="AG92:AI92"/>
    <mergeCell ref="AJ92:AN92"/>
    <mergeCell ref="AM93:AN93"/>
    <mergeCell ref="A89:H90"/>
    <mergeCell ref="I89:AK90"/>
    <mergeCell ref="AL89:AN90"/>
    <mergeCell ref="AM91:AN91"/>
    <mergeCell ref="A92:E92"/>
    <mergeCell ref="F92:G92"/>
    <mergeCell ref="H92:I92"/>
    <mergeCell ref="J92:K92"/>
    <mergeCell ref="L92:M92"/>
    <mergeCell ref="N92:O92"/>
    <mergeCell ref="B83:Q84"/>
    <mergeCell ref="AI83:AM83"/>
    <mergeCell ref="E85:Q85"/>
    <mergeCell ref="W85:AG85"/>
    <mergeCell ref="AJ85:AM85"/>
    <mergeCell ref="F86:Q86"/>
    <mergeCell ref="X86:AG86"/>
    <mergeCell ref="AJ86:AM86"/>
    <mergeCell ref="AI56:AI57"/>
    <mergeCell ref="AJ56:AL56"/>
    <mergeCell ref="AM56:AM57"/>
    <mergeCell ref="AN56:AN57"/>
    <mergeCell ref="A82:AH82"/>
    <mergeCell ref="AI82:AM82"/>
    <mergeCell ref="A53:H53"/>
    <mergeCell ref="I53:AD53"/>
    <mergeCell ref="AE53:AH53"/>
    <mergeCell ref="AJ53:AK53"/>
    <mergeCell ref="AL53:AN53"/>
    <mergeCell ref="A55:G55"/>
    <mergeCell ref="H55:T55"/>
    <mergeCell ref="U55:AD55"/>
    <mergeCell ref="AE55:AI55"/>
    <mergeCell ref="AM55:AN55"/>
    <mergeCell ref="A51:H51"/>
    <mergeCell ref="I51:AN51"/>
    <mergeCell ref="A52:H52"/>
    <mergeCell ref="I52:AD52"/>
    <mergeCell ref="AE52:AH52"/>
    <mergeCell ref="AJ52:AK52"/>
    <mergeCell ref="AL52:AN52"/>
    <mergeCell ref="P48:Q48"/>
    <mergeCell ref="U48:Y48"/>
    <mergeCell ref="Z48:AD48"/>
    <mergeCell ref="AG48:AI48"/>
    <mergeCell ref="AJ48:AN48"/>
    <mergeCell ref="AM49:AN49"/>
    <mergeCell ref="A45:H46"/>
    <mergeCell ref="I45:AK46"/>
    <mergeCell ref="AL45:AN46"/>
    <mergeCell ref="AM47:AN47"/>
    <mergeCell ref="A48:E48"/>
    <mergeCell ref="F48:G48"/>
    <mergeCell ref="H48:I48"/>
    <mergeCell ref="J48:K48"/>
    <mergeCell ref="L48:M48"/>
    <mergeCell ref="N48:O48"/>
    <mergeCell ref="B39:Q40"/>
    <mergeCell ref="AI39:AM39"/>
    <mergeCell ref="E41:Q41"/>
    <mergeCell ref="W41:AG41"/>
    <mergeCell ref="AJ41:AM41"/>
    <mergeCell ref="F42:Q42"/>
    <mergeCell ref="X42:AG42"/>
    <mergeCell ref="AJ42:AM42"/>
    <mergeCell ref="AI12:AI13"/>
    <mergeCell ref="AJ12:AL12"/>
    <mergeCell ref="AM12:AM13"/>
    <mergeCell ref="AN12:AN13"/>
    <mergeCell ref="A38:AH38"/>
    <mergeCell ref="AI38:AM38"/>
    <mergeCell ref="A9:H9"/>
    <mergeCell ref="I9:AD9"/>
    <mergeCell ref="AE9:AH9"/>
    <mergeCell ref="AJ9:AK9"/>
    <mergeCell ref="AL9:AN9"/>
    <mergeCell ref="A11:G11"/>
    <mergeCell ref="H11:T11"/>
    <mergeCell ref="U11:AD11"/>
    <mergeCell ref="AE11:AI11"/>
    <mergeCell ref="AM11:AN11"/>
    <mergeCell ref="A7:H7"/>
    <mergeCell ref="I7:AN7"/>
    <mergeCell ref="A8:H8"/>
    <mergeCell ref="I8:AD8"/>
    <mergeCell ref="AE8:AH8"/>
    <mergeCell ref="AJ8:AK8"/>
    <mergeCell ref="AL8:AN8"/>
    <mergeCell ref="P4:Q4"/>
    <mergeCell ref="U4:Y4"/>
    <mergeCell ref="Z4:AD4"/>
    <mergeCell ref="AG4:AI4"/>
    <mergeCell ref="AJ4:AN4"/>
    <mergeCell ref="AM5:AN5"/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</mergeCells>
  <printOptions horizontalCentered="1" verticalCentered="1"/>
  <pageMargins left="0" right="0" top="0.39370078740157483" bottom="0.19685039370078741" header="0.31496062992125984" footer="0.31496062992125984"/>
  <pageSetup scale="47" orientation="landscape" r:id="rId1"/>
  <rowBreaks count="3" manualBreakCount="3">
    <brk id="44" max="39" man="1"/>
    <brk id="88" max="39" man="1"/>
    <brk id="132" max="39" man="1"/>
  </rowBreaks>
  <colBreaks count="1" manualBreakCount="1">
    <brk id="40" max="54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5" tint="0.59999389629810485"/>
  </sheetPr>
  <dimension ref="A1:AO53"/>
  <sheetViews>
    <sheetView view="pageBreakPreview" zoomScale="80" zoomScaleNormal="80" zoomScaleSheetLayoutView="80" workbookViewId="0">
      <selection activeCell="D3" sqref="A3:AN11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33" width="3.6640625" style="2" customWidth="1"/>
    <col min="34" max="34" width="3.6640625" style="17" customWidth="1"/>
    <col min="35" max="35" width="34.109375" style="2" customWidth="1"/>
    <col min="36" max="36" width="11.33203125" style="2" customWidth="1"/>
    <col min="37" max="37" width="10.88671875" style="2" customWidth="1"/>
    <col min="38" max="38" width="13.5546875" style="2" customWidth="1"/>
    <col min="39" max="39" width="11.5546875" style="2" customWidth="1"/>
    <col min="40" max="40" width="20.109375" style="6" customWidth="1"/>
    <col min="41" max="16384" width="11.44140625" style="2"/>
  </cols>
  <sheetData>
    <row r="1" spans="1:40" ht="52.5" customHeight="1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8"/>
      <c r="AL1" s="312"/>
      <c r="AM1" s="313"/>
      <c r="AN1" s="314"/>
    </row>
    <row r="2" spans="1:40" ht="52.5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09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1"/>
      <c r="AL2" s="315"/>
      <c r="AM2" s="316"/>
      <c r="AN2" s="317"/>
    </row>
    <row r="3" spans="1:40" s="4" customFormat="1" ht="6.75" customHeight="1" thickBot="1" x14ac:dyDescent="0.35">
      <c r="A3" s="13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18"/>
      <c r="AN3" s="319"/>
    </row>
    <row r="4" spans="1:40" s="4" customFormat="1" ht="27.75" customHeight="1" thickBot="1" x14ac:dyDescent="0.35">
      <c r="A4" s="262" t="s">
        <v>5</v>
      </c>
      <c r="B4" s="263"/>
      <c r="C4" s="263"/>
      <c r="D4" s="263"/>
      <c r="E4" s="263"/>
      <c r="F4" s="263" t="s">
        <v>6</v>
      </c>
      <c r="G4" s="263"/>
      <c r="H4" s="264"/>
      <c r="I4" s="264"/>
      <c r="J4" s="263" t="s">
        <v>7</v>
      </c>
      <c r="K4" s="263"/>
      <c r="L4" s="264"/>
      <c r="M4" s="264"/>
      <c r="N4" s="263" t="s">
        <v>8</v>
      </c>
      <c r="O4" s="263"/>
      <c r="P4" s="264"/>
      <c r="Q4" s="320"/>
      <c r="R4" s="3"/>
      <c r="S4" s="3"/>
      <c r="T4" s="3"/>
      <c r="U4" s="262" t="s">
        <v>9</v>
      </c>
      <c r="V4" s="263"/>
      <c r="W4" s="263"/>
      <c r="X4" s="263"/>
      <c r="Y4" s="263"/>
      <c r="Z4" s="321"/>
      <c r="AA4" s="321"/>
      <c r="AB4" s="321"/>
      <c r="AC4" s="321"/>
      <c r="AD4" s="322"/>
      <c r="AE4" s="3"/>
      <c r="AF4" s="3"/>
      <c r="AG4" s="262" t="s">
        <v>10</v>
      </c>
      <c r="AH4" s="263"/>
      <c r="AI4" s="263"/>
      <c r="AJ4" s="323"/>
      <c r="AK4" s="323"/>
      <c r="AL4" s="323"/>
      <c r="AM4" s="323"/>
      <c r="AN4" s="324"/>
    </row>
    <row r="5" spans="1:40" ht="3.75" customHeight="1" x14ac:dyDescent="0.3">
      <c r="A5" s="13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275"/>
      <c r="AN5" s="276"/>
    </row>
    <row r="6" spans="1:40" ht="6" customHeight="1" thickBot="1" x14ac:dyDescent="0.35">
      <c r="A6" s="13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133"/>
    </row>
    <row r="7" spans="1:40" ht="62.25" customHeight="1" x14ac:dyDescent="0.25">
      <c r="A7" s="277" t="s">
        <v>11</v>
      </c>
      <c r="B7" s="278"/>
      <c r="C7" s="278"/>
      <c r="D7" s="278"/>
      <c r="E7" s="278"/>
      <c r="F7" s="278"/>
      <c r="G7" s="278"/>
      <c r="H7" s="278"/>
      <c r="I7" s="416"/>
      <c r="J7" s="417"/>
      <c r="K7" s="417"/>
      <c r="L7" s="417"/>
      <c r="M7" s="417"/>
      <c r="N7" s="417"/>
      <c r="O7" s="417"/>
      <c r="P7" s="417"/>
      <c r="Q7" s="417"/>
      <c r="R7" s="417"/>
      <c r="S7" s="417"/>
      <c r="T7" s="417"/>
      <c r="U7" s="417"/>
      <c r="V7" s="417"/>
      <c r="W7" s="417"/>
      <c r="X7" s="417"/>
      <c r="Y7" s="417"/>
      <c r="Z7" s="417"/>
      <c r="AA7" s="417"/>
      <c r="AB7" s="417"/>
      <c r="AC7" s="417"/>
      <c r="AD7" s="417"/>
      <c r="AE7" s="417"/>
      <c r="AF7" s="417"/>
      <c r="AG7" s="417"/>
      <c r="AH7" s="417"/>
      <c r="AI7" s="417"/>
      <c r="AJ7" s="417"/>
      <c r="AK7" s="417"/>
      <c r="AL7" s="417"/>
      <c r="AM7" s="417"/>
      <c r="AN7" s="418"/>
    </row>
    <row r="8" spans="1:40" ht="22.5" customHeight="1" x14ac:dyDescent="0.3">
      <c r="A8" s="282" t="s">
        <v>12</v>
      </c>
      <c r="B8" s="283"/>
      <c r="C8" s="283"/>
      <c r="D8" s="283"/>
      <c r="E8" s="283"/>
      <c r="F8" s="283"/>
      <c r="G8" s="283"/>
      <c r="H8" s="283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5" t="s">
        <v>13</v>
      </c>
      <c r="AF8" s="286"/>
      <c r="AG8" s="286"/>
      <c r="AH8" s="287"/>
      <c r="AI8" s="27"/>
      <c r="AJ8" s="285" t="s">
        <v>14</v>
      </c>
      <c r="AK8" s="287"/>
      <c r="AL8" s="288"/>
      <c r="AM8" s="289"/>
      <c r="AN8" s="290"/>
    </row>
    <row r="9" spans="1:40" ht="22.5" customHeight="1" thickBot="1" x14ac:dyDescent="0.35">
      <c r="A9" s="291" t="s">
        <v>15</v>
      </c>
      <c r="B9" s="292"/>
      <c r="C9" s="292"/>
      <c r="D9" s="292"/>
      <c r="E9" s="292"/>
      <c r="F9" s="292"/>
      <c r="G9" s="292"/>
      <c r="H9" s="292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4" t="s">
        <v>13</v>
      </c>
      <c r="AF9" s="295"/>
      <c r="AG9" s="295"/>
      <c r="AH9" s="296"/>
      <c r="AI9" s="63"/>
      <c r="AJ9" s="294" t="s">
        <v>14</v>
      </c>
      <c r="AK9" s="296"/>
      <c r="AL9" s="297"/>
      <c r="AM9" s="298"/>
      <c r="AN9" s="299"/>
    </row>
    <row r="10" spans="1:40" ht="9.75" customHeight="1" thickBot="1" x14ac:dyDescent="0.35">
      <c r="A10" s="134"/>
      <c r="AH10" s="2"/>
      <c r="AI10" s="89"/>
      <c r="AJ10" s="89"/>
      <c r="AK10" s="89"/>
      <c r="AL10" s="89"/>
      <c r="AM10" s="11"/>
      <c r="AN10" s="135"/>
    </row>
    <row r="11" spans="1:40" ht="45" customHeight="1" thickBot="1" x14ac:dyDescent="0.35">
      <c r="A11" s="262" t="s">
        <v>16</v>
      </c>
      <c r="B11" s="263"/>
      <c r="C11" s="263"/>
      <c r="D11" s="263"/>
      <c r="E11" s="263"/>
      <c r="F11" s="263"/>
      <c r="G11" s="263"/>
      <c r="H11" s="264"/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3" t="s">
        <v>46</v>
      </c>
      <c r="V11" s="263"/>
      <c r="W11" s="263"/>
      <c r="X11" s="263"/>
      <c r="Y11" s="263"/>
      <c r="Z11" s="263"/>
      <c r="AA11" s="263"/>
      <c r="AB11" s="263"/>
      <c r="AC11" s="263"/>
      <c r="AD11" s="263"/>
      <c r="AE11" s="265" t="s">
        <v>40</v>
      </c>
      <c r="AF11" s="265"/>
      <c r="AG11" s="265"/>
      <c r="AH11" s="265"/>
      <c r="AI11" s="265"/>
      <c r="AJ11" s="87" t="s">
        <v>17</v>
      </c>
      <c r="AK11" s="18" t="s">
        <v>1</v>
      </c>
      <c r="AL11" s="5" t="s">
        <v>18</v>
      </c>
      <c r="AM11" s="266"/>
      <c r="AN11" s="267"/>
    </row>
    <row r="12" spans="1:40" ht="15.75" customHeight="1" x14ac:dyDescent="0.3">
      <c r="A12" s="66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8"/>
      <c r="S12" s="69"/>
      <c r="T12" s="69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68"/>
      <c r="AF12" s="68"/>
      <c r="AG12" s="68"/>
      <c r="AH12" s="71"/>
      <c r="AI12" s="268" t="s">
        <v>19</v>
      </c>
      <c r="AJ12" s="270" t="s">
        <v>20</v>
      </c>
      <c r="AK12" s="271"/>
      <c r="AL12" s="271"/>
      <c r="AM12" s="270" t="s">
        <v>21</v>
      </c>
      <c r="AN12" s="273" t="s">
        <v>22</v>
      </c>
    </row>
    <row r="13" spans="1:40" ht="14.25" customHeight="1" x14ac:dyDescent="0.3">
      <c r="A13" s="72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  <c r="T13" s="37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73"/>
      <c r="AI13" s="269"/>
      <c r="AJ13" s="86" t="s">
        <v>23</v>
      </c>
      <c r="AK13" s="86" t="s">
        <v>24</v>
      </c>
      <c r="AL13" s="86" t="s">
        <v>25</v>
      </c>
      <c r="AM13" s="272"/>
      <c r="AN13" s="274"/>
    </row>
    <row r="14" spans="1:40" ht="14.25" customHeight="1" x14ac:dyDescent="0.3">
      <c r="A14" s="72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  <c r="T14" s="37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73"/>
      <c r="AI14" s="125" t="s">
        <v>137</v>
      </c>
      <c r="AJ14" s="126"/>
      <c r="AK14" s="126"/>
      <c r="AL14" s="126"/>
      <c r="AM14" s="127"/>
      <c r="AN14" s="128"/>
    </row>
    <row r="15" spans="1:40" ht="17.25" customHeight="1" x14ac:dyDescent="0.3">
      <c r="A15" s="72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  <c r="S15" s="37"/>
      <c r="T15" s="37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73"/>
      <c r="AI15" s="81" t="s">
        <v>139</v>
      </c>
      <c r="AJ15" s="82">
        <v>0.9</v>
      </c>
      <c r="AK15" s="82">
        <v>0.15</v>
      </c>
      <c r="AL15" s="82">
        <v>2.85</v>
      </c>
      <c r="AM15" s="83">
        <f>(134*2)/3</f>
        <v>89.333333333333329</v>
      </c>
      <c r="AN15" s="84">
        <f>+AM15*AL15*AK15*AJ15</f>
        <v>34.371000000000002</v>
      </c>
    </row>
    <row r="16" spans="1:40" ht="16.5" customHeight="1" x14ac:dyDescent="0.3">
      <c r="A16" s="72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  <c r="S16" s="37"/>
      <c r="T16" s="37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73"/>
      <c r="AI16" s="51" t="s">
        <v>65</v>
      </c>
      <c r="AJ16" s="64">
        <v>0.15</v>
      </c>
      <c r="AK16" s="64">
        <v>0.25</v>
      </c>
      <c r="AL16" s="64">
        <v>3.9</v>
      </c>
      <c r="AM16" s="65">
        <v>44.666666666666664</v>
      </c>
      <c r="AN16" s="84">
        <f t="shared" ref="AN16:AN18" si="0">+AM16*AL16*AK16*AJ16</f>
        <v>6.5324999999999998</v>
      </c>
    </row>
    <row r="17" spans="1:40" ht="16.5" customHeight="1" x14ac:dyDescent="0.3">
      <c r="A17" s="72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6"/>
      <c r="S17" s="37"/>
      <c r="T17" s="37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73"/>
      <c r="AI17" s="51" t="s">
        <v>91</v>
      </c>
      <c r="AJ17" s="64">
        <v>0.2</v>
      </c>
      <c r="AK17" s="64">
        <v>0.25</v>
      </c>
      <c r="AL17" s="64">
        <v>5.0999999999999996</v>
      </c>
      <c r="AM17" s="65">
        <v>2</v>
      </c>
      <c r="AN17" s="84">
        <f t="shared" si="0"/>
        <v>0.51</v>
      </c>
    </row>
    <row r="18" spans="1:40" ht="16.5" customHeight="1" x14ac:dyDescent="0.3">
      <c r="A18" s="72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  <c r="S18" s="37"/>
      <c r="T18" s="37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73"/>
      <c r="AI18" s="51" t="s">
        <v>138</v>
      </c>
      <c r="AJ18" s="64">
        <v>5.0999999999999996</v>
      </c>
      <c r="AK18" s="64">
        <v>0.15</v>
      </c>
      <c r="AL18" s="64">
        <v>2.85</v>
      </c>
      <c r="AM18" s="65">
        <v>2</v>
      </c>
      <c r="AN18" s="84">
        <f t="shared" si="0"/>
        <v>4.3605</v>
      </c>
    </row>
    <row r="19" spans="1:40" ht="16.5" customHeight="1" x14ac:dyDescent="0.3">
      <c r="A19" s="72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7"/>
      <c r="T19" s="37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73"/>
      <c r="AI19" s="125"/>
      <c r="AJ19" s="64"/>
      <c r="AK19" s="64"/>
      <c r="AL19" s="64"/>
      <c r="AM19" s="65"/>
      <c r="AN19" s="84"/>
    </row>
    <row r="20" spans="1:40" ht="16.5" customHeight="1" x14ac:dyDescent="0.3">
      <c r="A20" s="72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6"/>
      <c r="S20" s="37"/>
      <c r="T20" s="37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73"/>
      <c r="AI20" s="81"/>
      <c r="AJ20" s="177"/>
      <c r="AK20" s="177"/>
      <c r="AL20" s="177"/>
      <c r="AM20" s="178"/>
      <c r="AN20" s="179"/>
    </row>
    <row r="21" spans="1:40" ht="16.5" customHeight="1" x14ac:dyDescent="0.3">
      <c r="A21" s="72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  <c r="S21" s="37"/>
      <c r="T21" s="37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73"/>
      <c r="AI21" s="51"/>
      <c r="AJ21" s="150"/>
      <c r="AK21" s="150"/>
      <c r="AL21" s="150"/>
      <c r="AM21" s="149"/>
      <c r="AN21" s="179"/>
    </row>
    <row r="22" spans="1:40" ht="16.5" customHeight="1" x14ac:dyDescent="0.3">
      <c r="A22" s="72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  <c r="S22" s="37"/>
      <c r="T22" s="37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73"/>
      <c r="AI22" s="51"/>
      <c r="AJ22" s="150"/>
      <c r="AK22" s="150"/>
      <c r="AL22" s="150"/>
      <c r="AM22" s="149"/>
      <c r="AN22" s="179"/>
    </row>
    <row r="23" spans="1:40" ht="16.5" customHeight="1" x14ac:dyDescent="0.3">
      <c r="A23" s="72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  <c r="S23" s="37"/>
      <c r="T23" s="37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73"/>
      <c r="AI23" s="51"/>
      <c r="AJ23" s="150"/>
      <c r="AK23" s="150"/>
      <c r="AL23" s="150"/>
      <c r="AM23" s="149"/>
      <c r="AN23" s="179"/>
    </row>
    <row r="24" spans="1:40" ht="16.5" customHeight="1" x14ac:dyDescent="0.3">
      <c r="A24" s="72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  <c r="S24" s="37"/>
      <c r="T24" s="37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73"/>
      <c r="AI24" s="148"/>
      <c r="AJ24" s="150"/>
      <c r="AK24" s="150"/>
      <c r="AL24" s="150"/>
      <c r="AM24" s="149"/>
      <c r="AN24" s="179"/>
    </row>
    <row r="25" spans="1:40" ht="16.5" customHeight="1" x14ac:dyDescent="0.3">
      <c r="A25" s="72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  <c r="S25" s="37"/>
      <c r="T25" s="37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73"/>
      <c r="AI25" s="81"/>
      <c r="AJ25" s="82"/>
      <c r="AK25" s="82"/>
      <c r="AL25" s="82"/>
      <c r="AM25" s="83"/>
      <c r="AN25" s="84"/>
    </row>
    <row r="26" spans="1:40" ht="16.5" customHeight="1" x14ac:dyDescent="0.3">
      <c r="A26" s="72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6"/>
      <c r="S26" s="37"/>
      <c r="T26" s="37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73"/>
      <c r="AI26" s="51"/>
      <c r="AJ26" s="64"/>
      <c r="AK26" s="64"/>
      <c r="AL26" s="64"/>
      <c r="AM26" s="65"/>
      <c r="AN26" s="84"/>
    </row>
    <row r="27" spans="1:40" ht="16.5" customHeight="1" x14ac:dyDescent="0.3">
      <c r="A27" s="72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6"/>
      <c r="S27" s="37"/>
      <c r="T27" s="37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73"/>
      <c r="AI27" s="51"/>
      <c r="AJ27" s="64"/>
      <c r="AK27" s="64"/>
      <c r="AL27" s="64"/>
      <c r="AM27" s="65"/>
      <c r="AN27" s="84"/>
    </row>
    <row r="28" spans="1:40" ht="16.5" customHeight="1" x14ac:dyDescent="0.3">
      <c r="A28" s="72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  <c r="S28" s="37"/>
      <c r="T28" s="37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73"/>
      <c r="AI28" s="125"/>
      <c r="AJ28" s="126"/>
      <c r="AK28" s="126"/>
      <c r="AL28" s="126"/>
      <c r="AM28" s="127"/>
      <c r="AN28" s="84"/>
    </row>
    <row r="29" spans="1:40" ht="19.95" customHeight="1" x14ac:dyDescent="0.3">
      <c r="A29" s="74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9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39"/>
      <c r="AF29" s="39"/>
      <c r="AG29" s="41"/>
      <c r="AH29" s="75"/>
      <c r="AI29" s="81"/>
      <c r="AJ29" s="82"/>
      <c r="AK29" s="82"/>
      <c r="AL29" s="82"/>
      <c r="AM29" s="83"/>
      <c r="AN29" s="84"/>
    </row>
    <row r="30" spans="1:40" ht="18.75" customHeight="1" x14ac:dyDescent="0.3">
      <c r="A30" s="74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36"/>
      <c r="AF30" s="42"/>
      <c r="AG30" s="36"/>
      <c r="AH30" s="75"/>
      <c r="AI30" s="143"/>
      <c r="AJ30" s="64"/>
      <c r="AK30" s="64"/>
      <c r="AL30" s="64"/>
      <c r="AM30" s="65"/>
      <c r="AN30" s="84"/>
    </row>
    <row r="31" spans="1:40" ht="18.75" customHeight="1" x14ac:dyDescent="0.3">
      <c r="A31" s="74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36"/>
      <c r="AF31" s="42"/>
      <c r="AG31" s="36"/>
      <c r="AH31" s="75"/>
      <c r="AI31" s="51"/>
      <c r="AJ31" s="64"/>
      <c r="AK31" s="64"/>
      <c r="AL31" s="64"/>
      <c r="AM31" s="65"/>
      <c r="AN31" s="84"/>
    </row>
    <row r="32" spans="1:40" ht="18.75" customHeight="1" x14ac:dyDescent="0.3">
      <c r="A32" s="74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36"/>
      <c r="AF32" s="42"/>
      <c r="AG32" s="36"/>
      <c r="AH32" s="75"/>
      <c r="AI32" s="51"/>
      <c r="AJ32" s="34"/>
      <c r="AK32" s="34"/>
      <c r="AL32" s="34"/>
      <c r="AM32" s="34"/>
      <c r="AN32" s="49"/>
    </row>
    <row r="33" spans="1:41" ht="19.95" customHeight="1" x14ac:dyDescent="0.3">
      <c r="A33" s="74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36"/>
      <c r="AF33" s="42"/>
      <c r="AG33" s="36"/>
      <c r="AH33" s="75"/>
      <c r="AI33" s="50"/>
      <c r="AJ33" s="28"/>
      <c r="AK33" s="29"/>
      <c r="AL33" s="30"/>
      <c r="AM33" s="31"/>
      <c r="AN33" s="49"/>
    </row>
    <row r="34" spans="1:41" ht="19.95" customHeight="1" x14ac:dyDescent="0.3">
      <c r="A34" s="74"/>
      <c r="B34" s="36"/>
      <c r="C34" s="36"/>
      <c r="D34" s="36"/>
      <c r="E34" s="36"/>
      <c r="F34" s="36"/>
      <c r="G34" s="36"/>
      <c r="H34" s="38"/>
      <c r="I34" s="36"/>
      <c r="J34" s="36"/>
      <c r="K34" s="36"/>
      <c r="L34" s="36"/>
      <c r="M34" s="36"/>
      <c r="N34" s="38"/>
      <c r="O34" s="38"/>
      <c r="P34" s="38"/>
      <c r="Q34" s="38"/>
      <c r="R34" s="38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38"/>
      <c r="AF34" s="43"/>
      <c r="AG34" s="38"/>
      <c r="AH34" s="75"/>
      <c r="AI34" s="51"/>
      <c r="AJ34" s="34"/>
      <c r="AK34" s="34"/>
      <c r="AL34" s="34"/>
      <c r="AM34" s="34"/>
      <c r="AN34" s="49"/>
    </row>
    <row r="35" spans="1:41" ht="19.95" customHeight="1" x14ac:dyDescent="0.3">
      <c r="A35" s="74"/>
      <c r="B35" s="36"/>
      <c r="C35" s="36"/>
      <c r="D35" s="36"/>
      <c r="E35" s="36"/>
      <c r="F35" s="36"/>
      <c r="G35" s="36"/>
      <c r="H35" s="38"/>
      <c r="I35" s="36"/>
      <c r="J35" s="36"/>
      <c r="K35" s="36"/>
      <c r="L35" s="36"/>
      <c r="M35" s="36"/>
      <c r="N35" s="38"/>
      <c r="O35" s="38"/>
      <c r="P35" s="38"/>
      <c r="Q35" s="38"/>
      <c r="R35" s="38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38"/>
      <c r="AF35" s="43"/>
      <c r="AG35" s="38"/>
      <c r="AH35" s="75"/>
      <c r="AI35" s="51"/>
      <c r="AJ35" s="34"/>
      <c r="AK35" s="34"/>
      <c r="AL35" s="34"/>
      <c r="AM35" s="34"/>
      <c r="AN35" s="49"/>
    </row>
    <row r="36" spans="1:41" ht="19.95" customHeight="1" x14ac:dyDescent="0.3">
      <c r="A36" s="74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36"/>
      <c r="AF36" s="42"/>
      <c r="AG36" s="36"/>
      <c r="AH36" s="75"/>
      <c r="AI36" s="51"/>
      <c r="AJ36" s="34"/>
      <c r="AK36" s="34"/>
      <c r="AL36" s="34"/>
      <c r="AM36" s="34"/>
      <c r="AN36" s="49"/>
    </row>
    <row r="37" spans="1:41" ht="19.95" customHeight="1" x14ac:dyDescent="0.3">
      <c r="A37" s="74"/>
      <c r="B37" s="44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36"/>
      <c r="AF37" s="42"/>
      <c r="AG37" s="36"/>
      <c r="AH37" s="75"/>
      <c r="AI37" s="50"/>
      <c r="AJ37" s="28"/>
      <c r="AK37" s="29"/>
      <c r="AL37" s="30"/>
      <c r="AM37" s="31"/>
      <c r="AN37" s="49"/>
    </row>
    <row r="38" spans="1:41" ht="19.95" customHeight="1" x14ac:dyDescent="0.3">
      <c r="A38" s="74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36"/>
      <c r="AF38" s="42"/>
      <c r="AG38" s="36"/>
      <c r="AH38" s="75"/>
      <c r="AI38" s="51"/>
      <c r="AJ38" s="34"/>
      <c r="AK38" s="34"/>
      <c r="AL38" s="34"/>
      <c r="AM38" s="34"/>
      <c r="AN38" s="49"/>
    </row>
    <row r="39" spans="1:41" ht="19.95" customHeight="1" x14ac:dyDescent="0.3">
      <c r="A39" s="74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36"/>
      <c r="AF39" s="42"/>
      <c r="AG39" s="36"/>
      <c r="AH39" s="75"/>
      <c r="AI39" s="51"/>
      <c r="AJ39" s="34"/>
      <c r="AK39" s="34"/>
      <c r="AL39" s="34"/>
      <c r="AM39" s="34"/>
      <c r="AN39" s="49"/>
    </row>
    <row r="40" spans="1:41" ht="19.95" customHeight="1" x14ac:dyDescent="0.3">
      <c r="A40" s="74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36"/>
      <c r="AF40" s="42"/>
      <c r="AG40" s="36"/>
      <c r="AH40" s="75"/>
      <c r="AI40" s="51"/>
      <c r="AJ40" s="34"/>
      <c r="AK40" s="34"/>
      <c r="AL40" s="34"/>
      <c r="AM40" s="34"/>
      <c r="AN40" s="49"/>
    </row>
    <row r="41" spans="1:41" ht="19.95" customHeight="1" x14ac:dyDescent="0.3">
      <c r="A41" s="74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36"/>
      <c r="AF41" s="42"/>
      <c r="AG41" s="36"/>
      <c r="AH41" s="75"/>
      <c r="AI41" s="50"/>
      <c r="AJ41" s="28"/>
      <c r="AK41" s="29"/>
      <c r="AL41" s="30"/>
      <c r="AM41" s="31"/>
      <c r="AN41" s="49"/>
    </row>
    <row r="42" spans="1:41" ht="19.95" customHeight="1" x14ac:dyDescent="0.3">
      <c r="A42" s="74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36"/>
      <c r="AF42" s="42"/>
      <c r="AG42" s="36"/>
      <c r="AH42" s="75"/>
      <c r="AI42" s="51"/>
      <c r="AJ42" s="34"/>
      <c r="AK42" s="34"/>
      <c r="AL42" s="34"/>
      <c r="AM42" s="34"/>
      <c r="AN42" s="49"/>
    </row>
    <row r="43" spans="1:41" ht="19.95" customHeight="1" x14ac:dyDescent="0.3">
      <c r="A43" s="74"/>
      <c r="B43" s="44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36"/>
      <c r="AF43" s="42"/>
      <c r="AG43" s="36"/>
      <c r="AH43" s="75"/>
      <c r="AI43" s="51"/>
      <c r="AJ43" s="34"/>
      <c r="AK43" s="34"/>
      <c r="AL43" s="34"/>
      <c r="AM43" s="34"/>
      <c r="AN43" s="49"/>
    </row>
    <row r="44" spans="1:41" ht="19.95" customHeight="1" x14ac:dyDescent="0.3">
      <c r="A44" s="74"/>
      <c r="B44" s="60"/>
      <c r="C44" s="60"/>
      <c r="D44" s="60"/>
      <c r="E44" s="60"/>
      <c r="F44" s="61"/>
      <c r="G44" s="61"/>
      <c r="H44" s="61"/>
      <c r="I44" s="61"/>
      <c r="J44" s="60"/>
      <c r="K44" s="60"/>
      <c r="L44" s="60"/>
      <c r="M44" s="61"/>
      <c r="N44" s="61"/>
      <c r="O44" s="61"/>
      <c r="P44" s="61"/>
      <c r="Q44" s="61"/>
      <c r="R44" s="61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1"/>
      <c r="AF44" s="60"/>
      <c r="AG44" s="60"/>
      <c r="AH44" s="75"/>
      <c r="AI44" s="51"/>
      <c r="AJ44" s="34"/>
      <c r="AK44" s="34"/>
      <c r="AL44" s="34"/>
      <c r="AM44" s="34"/>
      <c r="AN44" s="49"/>
      <c r="AO44" s="6"/>
    </row>
    <row r="45" spans="1:41" ht="19.95" customHeight="1" x14ac:dyDescent="0.3">
      <c r="A45" s="7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36"/>
      <c r="AF45" s="42"/>
      <c r="AG45" s="36"/>
      <c r="AH45" s="77"/>
      <c r="AI45" s="50"/>
      <c r="AJ45" s="29"/>
      <c r="AK45" s="29"/>
      <c r="AL45" s="30"/>
      <c r="AM45" s="31"/>
      <c r="AN45" s="49"/>
      <c r="AO45" s="6"/>
    </row>
    <row r="46" spans="1:41" ht="19.95" customHeight="1" x14ac:dyDescent="0.3">
      <c r="A46" s="74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75"/>
      <c r="AI46" s="51"/>
      <c r="AJ46" s="34"/>
      <c r="AK46" s="34"/>
      <c r="AL46" s="34"/>
      <c r="AM46" s="34"/>
      <c r="AN46" s="49"/>
    </row>
    <row r="47" spans="1:41" ht="29.25" customHeight="1" thickBot="1" x14ac:dyDescent="0.35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80"/>
      <c r="AI47" s="249" t="s">
        <v>26</v>
      </c>
      <c r="AJ47" s="250"/>
      <c r="AK47" s="250"/>
      <c r="AL47" s="250"/>
      <c r="AM47" s="250"/>
      <c r="AN47" s="52">
        <f>SUM(AN15:AN46)</f>
        <v>45.774000000000001</v>
      </c>
    </row>
    <row r="48" spans="1:41" ht="30.75" customHeight="1" thickBot="1" x14ac:dyDescent="0.35">
      <c r="A48" s="251"/>
      <c r="B48" s="252"/>
      <c r="C48" s="252"/>
      <c r="D48" s="252"/>
      <c r="E48" s="252"/>
      <c r="F48" s="252"/>
      <c r="G48" s="252"/>
      <c r="H48" s="252"/>
      <c r="I48" s="252"/>
      <c r="J48" s="252"/>
      <c r="K48" s="252"/>
      <c r="L48" s="252"/>
      <c r="M48" s="252"/>
      <c r="N48" s="252"/>
      <c r="O48" s="252"/>
      <c r="P48" s="252"/>
      <c r="Q48" s="252"/>
      <c r="R48" s="252"/>
      <c r="S48" s="252"/>
      <c r="T48" s="252"/>
      <c r="U48" s="252"/>
      <c r="V48" s="252"/>
      <c r="W48" s="252"/>
      <c r="X48" s="252"/>
      <c r="Y48" s="252"/>
      <c r="Z48" s="252"/>
      <c r="AA48" s="252"/>
      <c r="AB48" s="252"/>
      <c r="AC48" s="252"/>
      <c r="AD48" s="252"/>
      <c r="AE48" s="252"/>
      <c r="AF48" s="252"/>
      <c r="AG48" s="252"/>
      <c r="AH48" s="253"/>
      <c r="AI48" s="254" t="s">
        <v>27</v>
      </c>
      <c r="AJ48" s="255"/>
      <c r="AK48" s="255"/>
      <c r="AL48" s="255"/>
      <c r="AM48" s="255"/>
      <c r="AN48" s="52"/>
    </row>
    <row r="49" spans="1:40" ht="20.25" customHeight="1" thickBot="1" x14ac:dyDescent="0.35">
      <c r="A49" s="54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8"/>
      <c r="S49" s="57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6"/>
      <c r="AI49" s="258" t="s">
        <v>28</v>
      </c>
      <c r="AJ49" s="259"/>
      <c r="AK49" s="259"/>
      <c r="AL49" s="259"/>
      <c r="AM49" s="259"/>
      <c r="AN49" s="53">
        <f>AN47</f>
        <v>45.774000000000001</v>
      </c>
    </row>
    <row r="50" spans="1:40" ht="41.25" customHeight="1" thickBot="1" x14ac:dyDescent="0.35">
      <c r="A50" s="13"/>
      <c r="B50" s="21" t="s">
        <v>29</v>
      </c>
      <c r="R50" s="59"/>
      <c r="T50" s="7" t="s">
        <v>30</v>
      </c>
      <c r="U50" s="8"/>
      <c r="AH50" s="24"/>
      <c r="AI50" s="21" t="s">
        <v>136</v>
      </c>
      <c r="AJ50" s="47"/>
      <c r="AK50" s="22"/>
      <c r="AL50" s="22"/>
      <c r="AM50" s="22"/>
      <c r="AN50" s="10"/>
    </row>
    <row r="51" spans="1:40" ht="20.25" customHeight="1" thickBot="1" x14ac:dyDescent="0.35">
      <c r="A51" s="23"/>
      <c r="B51" s="2" t="s">
        <v>31</v>
      </c>
      <c r="E51" s="260"/>
      <c r="F51" s="260"/>
      <c r="G51" s="260"/>
      <c r="H51" s="260"/>
      <c r="I51" s="260"/>
      <c r="J51" s="260"/>
      <c r="K51" s="260"/>
      <c r="L51" s="260"/>
      <c r="M51" s="260"/>
      <c r="N51" s="260"/>
      <c r="O51" s="260"/>
      <c r="P51" s="260"/>
      <c r="Q51" s="260"/>
      <c r="T51" s="2" t="s">
        <v>31</v>
      </c>
      <c r="W51" s="261"/>
      <c r="X51" s="261"/>
      <c r="Y51" s="261"/>
      <c r="Z51" s="261"/>
      <c r="AA51" s="261"/>
      <c r="AB51" s="261"/>
      <c r="AC51" s="261"/>
      <c r="AD51" s="261"/>
      <c r="AE51" s="261"/>
      <c r="AF51" s="261"/>
      <c r="AG51" s="261"/>
      <c r="AH51" s="24"/>
      <c r="AI51" s="2" t="s">
        <v>31</v>
      </c>
      <c r="AJ51" s="245"/>
      <c r="AK51" s="245"/>
      <c r="AL51" s="245"/>
      <c r="AM51" s="245"/>
      <c r="AN51" s="10"/>
    </row>
    <row r="52" spans="1:40" ht="20.25" customHeight="1" thickBot="1" x14ac:dyDescent="0.35">
      <c r="A52" s="23"/>
      <c r="B52" s="11" t="s">
        <v>32</v>
      </c>
      <c r="F52" s="244"/>
      <c r="G52" s="244"/>
      <c r="H52" s="244"/>
      <c r="I52" s="244"/>
      <c r="J52" s="244"/>
      <c r="K52" s="244"/>
      <c r="L52" s="244"/>
      <c r="M52" s="244"/>
      <c r="N52" s="244"/>
      <c r="O52" s="244"/>
      <c r="P52" s="244"/>
      <c r="Q52" s="244"/>
      <c r="T52" s="11" t="s">
        <v>32</v>
      </c>
      <c r="X52" s="245"/>
      <c r="Y52" s="245"/>
      <c r="Z52" s="245"/>
      <c r="AA52" s="245"/>
      <c r="AB52" s="245"/>
      <c r="AC52" s="245"/>
      <c r="AD52" s="245"/>
      <c r="AE52" s="245"/>
      <c r="AF52" s="245"/>
      <c r="AG52" s="245"/>
      <c r="AH52" s="24"/>
      <c r="AI52" s="11" t="s">
        <v>32</v>
      </c>
      <c r="AJ52" s="245"/>
      <c r="AK52" s="245"/>
      <c r="AL52" s="245"/>
      <c r="AM52" s="245"/>
      <c r="AN52" s="10"/>
    </row>
    <row r="53" spans="1:40" ht="8.25" customHeight="1" thickBot="1" x14ac:dyDescent="0.35">
      <c r="A53" s="25" t="s">
        <v>33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26"/>
      <c r="AI53" s="15"/>
      <c r="AJ53" s="14"/>
      <c r="AK53" s="15"/>
      <c r="AL53" s="15"/>
      <c r="AM53" s="15"/>
      <c r="AN53" s="16"/>
    </row>
  </sheetData>
  <mergeCells count="47">
    <mergeCell ref="F52:Q52"/>
    <mergeCell ref="X52:AG52"/>
    <mergeCell ref="AJ52:AM52"/>
    <mergeCell ref="AI47:AM47"/>
    <mergeCell ref="AI49:AM49"/>
    <mergeCell ref="E51:Q51"/>
    <mergeCell ref="W51:AG51"/>
    <mergeCell ref="AJ51:AM51"/>
    <mergeCell ref="A48:AH48"/>
    <mergeCell ref="AI48:AM48"/>
    <mergeCell ref="A9:H9"/>
    <mergeCell ref="I9:AD9"/>
    <mergeCell ref="AE9:AH9"/>
    <mergeCell ref="AJ9:AK9"/>
    <mergeCell ref="AL9:AN9"/>
    <mergeCell ref="AI12:AI13"/>
    <mergeCell ref="AJ12:AL12"/>
    <mergeCell ref="AM12:AM13"/>
    <mergeCell ref="AN12:AN13"/>
    <mergeCell ref="A7:H7"/>
    <mergeCell ref="I7:AN7"/>
    <mergeCell ref="A8:H8"/>
    <mergeCell ref="I8:AD8"/>
    <mergeCell ref="AE8:AH8"/>
    <mergeCell ref="AJ8:AK8"/>
    <mergeCell ref="AL8:AN8"/>
    <mergeCell ref="A11:G11"/>
    <mergeCell ref="H11:T11"/>
    <mergeCell ref="U11:AD11"/>
    <mergeCell ref="AE11:AI11"/>
    <mergeCell ref="AM11:AN11"/>
    <mergeCell ref="AM5:AN5"/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  <mergeCell ref="P4:Q4"/>
    <mergeCell ref="U4:Y4"/>
    <mergeCell ref="Z4:AD4"/>
    <mergeCell ref="AG4:AI4"/>
    <mergeCell ref="AJ4:AN4"/>
  </mergeCells>
  <printOptions horizontalCentered="1" verticalCentered="1"/>
  <pageMargins left="0" right="0" top="0.39370078740157483" bottom="0.19685039370078741" header="0.31496062992125984" footer="0.31496062992125984"/>
  <pageSetup scale="47" orientation="landscape" r:id="rId1"/>
  <colBreaks count="1" manualBreakCount="1">
    <brk id="40" max="54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4" tint="0.39997558519241921"/>
  </sheetPr>
  <dimension ref="A1:AO46"/>
  <sheetViews>
    <sheetView view="pageBreakPreview" zoomScale="80" zoomScaleNormal="80" zoomScaleSheetLayoutView="80" workbookViewId="0">
      <selection activeCell="AI31" sqref="AI31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33" width="3.6640625" style="2" customWidth="1"/>
    <col min="34" max="34" width="3.6640625" style="17" customWidth="1"/>
    <col min="35" max="35" width="34.109375" style="2" customWidth="1"/>
    <col min="36" max="36" width="11.33203125" style="2" customWidth="1"/>
    <col min="37" max="37" width="10.88671875" style="2" customWidth="1"/>
    <col min="38" max="38" width="13.5546875" style="2" customWidth="1"/>
    <col min="39" max="39" width="11.5546875" style="2" customWidth="1"/>
    <col min="40" max="40" width="20.109375" style="6" customWidth="1"/>
    <col min="41" max="16384" width="11.44140625" style="2"/>
  </cols>
  <sheetData>
    <row r="1" spans="1:40" ht="52.5" customHeight="1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8"/>
      <c r="AL1" s="312" t="s">
        <v>39</v>
      </c>
      <c r="AM1" s="313"/>
      <c r="AN1" s="314"/>
    </row>
    <row r="2" spans="1:40" ht="52.5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09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1"/>
      <c r="AL2" s="315"/>
      <c r="AM2" s="316"/>
      <c r="AN2" s="317"/>
    </row>
    <row r="3" spans="1:40" s="4" customFormat="1" ht="6.75" customHeight="1" thickBot="1" x14ac:dyDescent="0.35">
      <c r="A3" s="19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18"/>
      <c r="AN3" s="419"/>
    </row>
    <row r="4" spans="1:40" s="4" customFormat="1" ht="27.75" customHeight="1" thickBot="1" x14ac:dyDescent="0.35">
      <c r="A4" s="262" t="s">
        <v>5</v>
      </c>
      <c r="B4" s="263"/>
      <c r="C4" s="263"/>
      <c r="D4" s="263"/>
      <c r="E4" s="263"/>
      <c r="F4" s="263" t="s">
        <v>6</v>
      </c>
      <c r="G4" s="263"/>
      <c r="H4" s="264">
        <v>18</v>
      </c>
      <c r="I4" s="264"/>
      <c r="J4" s="263" t="s">
        <v>7</v>
      </c>
      <c r="K4" s="263"/>
      <c r="L4" s="264">
        <v>12</v>
      </c>
      <c r="M4" s="264"/>
      <c r="N4" s="263" t="s">
        <v>8</v>
      </c>
      <c r="O4" s="263"/>
      <c r="P4" s="264">
        <v>2013</v>
      </c>
      <c r="Q4" s="320"/>
      <c r="R4" s="3"/>
      <c r="S4" s="3"/>
      <c r="T4" s="3"/>
      <c r="U4" s="262" t="s">
        <v>9</v>
      </c>
      <c r="V4" s="263"/>
      <c r="W4" s="263"/>
      <c r="X4" s="263"/>
      <c r="Y4" s="263"/>
      <c r="Z4" s="321">
        <v>2</v>
      </c>
      <c r="AA4" s="321"/>
      <c r="AB4" s="321"/>
      <c r="AC4" s="321"/>
      <c r="AD4" s="322"/>
      <c r="AE4" s="3"/>
      <c r="AF4" s="3"/>
      <c r="AG4" s="262" t="s">
        <v>10</v>
      </c>
      <c r="AH4" s="263"/>
      <c r="AI4" s="263"/>
      <c r="AJ4" s="323" t="s">
        <v>50</v>
      </c>
      <c r="AK4" s="323"/>
      <c r="AL4" s="323"/>
      <c r="AM4" s="323"/>
      <c r="AN4" s="324"/>
    </row>
    <row r="5" spans="1:40" ht="3.75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275"/>
      <c r="AN5" s="275"/>
    </row>
    <row r="6" spans="1:40" ht="6" customHeight="1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88"/>
    </row>
    <row r="7" spans="1:40" ht="62.25" customHeight="1" x14ac:dyDescent="0.3">
      <c r="A7" s="277" t="s">
        <v>11</v>
      </c>
      <c r="B7" s="278"/>
      <c r="C7" s="278"/>
      <c r="D7" s="278"/>
      <c r="E7" s="278"/>
      <c r="F7" s="278"/>
      <c r="G7" s="278"/>
      <c r="H7" s="278"/>
      <c r="I7" s="279" t="s">
        <v>44</v>
      </c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1"/>
    </row>
    <row r="8" spans="1:40" ht="22.5" customHeight="1" x14ac:dyDescent="0.3">
      <c r="A8" s="282" t="s">
        <v>12</v>
      </c>
      <c r="B8" s="283"/>
      <c r="C8" s="283"/>
      <c r="D8" s="283"/>
      <c r="E8" s="283"/>
      <c r="F8" s="283"/>
      <c r="G8" s="283"/>
      <c r="H8" s="283"/>
      <c r="I8" s="284" t="s">
        <v>36</v>
      </c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5" t="s">
        <v>13</v>
      </c>
      <c r="AF8" s="286"/>
      <c r="AG8" s="286"/>
      <c r="AH8" s="287"/>
      <c r="AI8" s="27" t="s">
        <v>37</v>
      </c>
      <c r="AJ8" s="285" t="s">
        <v>14</v>
      </c>
      <c r="AK8" s="287"/>
      <c r="AL8" s="288" t="s">
        <v>38</v>
      </c>
      <c r="AM8" s="289"/>
      <c r="AN8" s="290"/>
    </row>
    <row r="9" spans="1:40" ht="22.5" customHeight="1" thickBot="1" x14ac:dyDescent="0.35">
      <c r="A9" s="291" t="s">
        <v>15</v>
      </c>
      <c r="B9" s="292"/>
      <c r="C9" s="292"/>
      <c r="D9" s="292"/>
      <c r="E9" s="292"/>
      <c r="F9" s="292"/>
      <c r="G9" s="292"/>
      <c r="H9" s="292"/>
      <c r="I9" s="293" t="s">
        <v>42</v>
      </c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4" t="s">
        <v>13</v>
      </c>
      <c r="AF9" s="295"/>
      <c r="AG9" s="295"/>
      <c r="AH9" s="296"/>
      <c r="AI9" s="63" t="s">
        <v>45</v>
      </c>
      <c r="AJ9" s="294" t="s">
        <v>14</v>
      </c>
      <c r="AK9" s="296"/>
      <c r="AL9" s="297" t="s">
        <v>43</v>
      </c>
      <c r="AM9" s="298"/>
      <c r="AN9" s="299"/>
    </row>
    <row r="10" spans="1:40" ht="9.75" customHeight="1" thickBot="1" x14ac:dyDescent="0.35">
      <c r="A10" s="20"/>
      <c r="AH10" s="2"/>
      <c r="AI10" s="89"/>
      <c r="AJ10" s="89"/>
      <c r="AK10" s="89"/>
      <c r="AL10" s="89"/>
      <c r="AM10" s="11"/>
      <c r="AN10" s="11"/>
    </row>
    <row r="11" spans="1:40" ht="45" customHeight="1" thickBot="1" x14ac:dyDescent="0.35">
      <c r="A11" s="262" t="s">
        <v>16</v>
      </c>
      <c r="B11" s="263"/>
      <c r="C11" s="263"/>
      <c r="D11" s="263"/>
      <c r="E11" s="263"/>
      <c r="F11" s="263"/>
      <c r="G11" s="263"/>
      <c r="H11" s="264"/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3" t="s">
        <v>46</v>
      </c>
      <c r="V11" s="263"/>
      <c r="W11" s="263"/>
      <c r="X11" s="263"/>
      <c r="Y11" s="263"/>
      <c r="Z11" s="263"/>
      <c r="AA11" s="263"/>
      <c r="AB11" s="263"/>
      <c r="AC11" s="263"/>
      <c r="AD11" s="263"/>
      <c r="AE11" s="265" t="s">
        <v>66</v>
      </c>
      <c r="AF11" s="265"/>
      <c r="AG11" s="265"/>
      <c r="AH11" s="265"/>
      <c r="AI11" s="265"/>
      <c r="AJ11" s="87" t="s">
        <v>17</v>
      </c>
      <c r="AK11" s="18" t="s">
        <v>1</v>
      </c>
      <c r="AL11" s="5" t="s">
        <v>18</v>
      </c>
      <c r="AM11" s="266" t="s">
        <v>47</v>
      </c>
      <c r="AN11" s="267"/>
    </row>
    <row r="12" spans="1:40" ht="15.75" customHeight="1" x14ac:dyDescent="0.3">
      <c r="A12" s="66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8"/>
      <c r="S12" s="69"/>
      <c r="T12" s="69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68"/>
      <c r="AF12" s="68"/>
      <c r="AG12" s="68"/>
      <c r="AH12" s="71"/>
      <c r="AI12" s="268" t="s">
        <v>19</v>
      </c>
      <c r="AJ12" s="270" t="s">
        <v>20</v>
      </c>
      <c r="AK12" s="271"/>
      <c r="AL12" s="271"/>
      <c r="AM12" s="270" t="s">
        <v>21</v>
      </c>
      <c r="AN12" s="273" t="s">
        <v>22</v>
      </c>
    </row>
    <row r="13" spans="1:40" ht="14.25" customHeight="1" x14ac:dyDescent="0.3">
      <c r="A13" s="72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  <c r="T13" s="37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73"/>
      <c r="AI13" s="269"/>
      <c r="AJ13" s="86" t="s">
        <v>23</v>
      </c>
      <c r="AK13" s="86" t="s">
        <v>24</v>
      </c>
      <c r="AL13" s="86" t="s">
        <v>25</v>
      </c>
      <c r="AM13" s="272"/>
      <c r="AN13" s="274"/>
    </row>
    <row r="14" spans="1:40" ht="17.25" customHeight="1" x14ac:dyDescent="0.3">
      <c r="A14" s="72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  <c r="T14" s="37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73"/>
      <c r="AI14" s="81" t="s">
        <v>63</v>
      </c>
      <c r="AJ14" s="82">
        <v>0.9</v>
      </c>
      <c r="AK14" s="82">
        <v>0.15</v>
      </c>
      <c r="AL14" s="82">
        <v>340</v>
      </c>
      <c r="AM14" s="83">
        <v>1</v>
      </c>
      <c r="AN14" s="84">
        <f>+AM14*AL14*AK14*AJ14</f>
        <v>45.9</v>
      </c>
    </row>
    <row r="15" spans="1:40" ht="16.5" customHeight="1" x14ac:dyDescent="0.3">
      <c r="A15" s="72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  <c r="S15" s="37"/>
      <c r="T15" s="37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73"/>
      <c r="AI15" s="51" t="s">
        <v>67</v>
      </c>
      <c r="AJ15" s="64">
        <v>0.25</v>
      </c>
      <c r="AK15" s="64">
        <v>0.15</v>
      </c>
      <c r="AL15" s="64">
        <v>340</v>
      </c>
      <c r="AM15" s="65">
        <v>2</v>
      </c>
      <c r="AN15" s="84">
        <f>+AM15*AL15*AK15*AJ15</f>
        <v>25.5</v>
      </c>
    </row>
    <row r="16" spans="1:40" ht="16.5" customHeight="1" x14ac:dyDescent="0.3">
      <c r="A16" s="72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  <c r="S16" s="37"/>
      <c r="T16" s="37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73"/>
      <c r="AI16" s="51" t="s">
        <v>90</v>
      </c>
      <c r="AJ16" s="64">
        <v>0.25</v>
      </c>
      <c r="AK16" s="64">
        <v>0.25</v>
      </c>
      <c r="AL16" s="64">
        <v>5.3</v>
      </c>
      <c r="AM16" s="65">
        <v>4</v>
      </c>
      <c r="AN16" s="84">
        <f>+AM16*AL16*AK16*AJ16</f>
        <v>1.325</v>
      </c>
    </row>
    <row r="17" spans="1:40" ht="16.5" customHeight="1" x14ac:dyDescent="0.3">
      <c r="A17" s="72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6"/>
      <c r="S17" s="37"/>
      <c r="T17" s="37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73"/>
      <c r="AI17" s="51"/>
      <c r="AJ17" s="64"/>
      <c r="AK17" s="64"/>
      <c r="AL17" s="64"/>
      <c r="AM17" s="65"/>
      <c r="AN17" s="84"/>
    </row>
    <row r="18" spans="1:40" ht="16.5" customHeight="1" x14ac:dyDescent="0.3">
      <c r="A18" s="72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  <c r="S18" s="37"/>
      <c r="T18" s="37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73"/>
      <c r="AI18" s="51"/>
      <c r="AJ18" s="64"/>
      <c r="AK18" s="64"/>
      <c r="AL18" s="64"/>
      <c r="AM18" s="65"/>
      <c r="AN18" s="85"/>
    </row>
    <row r="19" spans="1:40" ht="16.5" customHeight="1" x14ac:dyDescent="0.3">
      <c r="A19" s="72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7"/>
      <c r="T19" s="37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73"/>
      <c r="AI19" s="51"/>
      <c r="AJ19" s="64"/>
      <c r="AK19" s="64"/>
      <c r="AL19" s="64"/>
      <c r="AM19" s="65"/>
      <c r="AN19" s="85"/>
    </row>
    <row r="20" spans="1:40" ht="16.5" customHeight="1" x14ac:dyDescent="0.3">
      <c r="A20" s="72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6"/>
      <c r="S20" s="37"/>
      <c r="T20" s="37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73"/>
      <c r="AI20" s="51"/>
      <c r="AJ20" s="64"/>
      <c r="AK20" s="64"/>
      <c r="AL20" s="64"/>
      <c r="AM20" s="65"/>
      <c r="AN20" s="85"/>
    </row>
    <row r="21" spans="1:40" ht="16.5" customHeight="1" x14ac:dyDescent="0.3">
      <c r="A21" s="72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  <c r="S21" s="37"/>
      <c r="T21" s="37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73"/>
      <c r="AI21" s="51"/>
      <c r="AJ21" s="64"/>
      <c r="AK21" s="64"/>
      <c r="AL21" s="64"/>
      <c r="AM21" s="65"/>
      <c r="AN21" s="85"/>
    </row>
    <row r="22" spans="1:40" ht="19.95" customHeight="1" x14ac:dyDescent="0.3">
      <c r="A22" s="74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9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39"/>
      <c r="AF22" s="39"/>
      <c r="AG22" s="41"/>
      <c r="AH22" s="75"/>
      <c r="AI22" s="48"/>
      <c r="AJ22" s="32"/>
      <c r="AK22" s="32"/>
      <c r="AL22" s="32"/>
      <c r="AM22" s="33"/>
      <c r="AN22" s="49"/>
    </row>
    <row r="23" spans="1:40" ht="18.75" customHeight="1" x14ac:dyDescent="0.3">
      <c r="A23" s="74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36"/>
      <c r="AF23" s="42"/>
      <c r="AG23" s="36"/>
      <c r="AH23" s="75"/>
      <c r="AI23" s="51"/>
      <c r="AJ23" s="34"/>
      <c r="AK23" s="34"/>
      <c r="AL23" s="34"/>
      <c r="AM23" s="34"/>
      <c r="AN23" s="49"/>
    </row>
    <row r="24" spans="1:40" ht="18.75" customHeight="1" x14ac:dyDescent="0.3">
      <c r="A24" s="74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36"/>
      <c r="AF24" s="42"/>
      <c r="AG24" s="36"/>
      <c r="AH24" s="75"/>
      <c r="AI24" s="51"/>
      <c r="AJ24" s="34"/>
      <c r="AK24" s="34"/>
      <c r="AL24" s="34"/>
      <c r="AM24" s="34"/>
      <c r="AN24" s="49"/>
    </row>
    <row r="25" spans="1:40" ht="18.75" customHeight="1" x14ac:dyDescent="0.3">
      <c r="A25" s="74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36"/>
      <c r="AF25" s="42"/>
      <c r="AG25" s="36"/>
      <c r="AH25" s="75"/>
      <c r="AI25" s="51"/>
      <c r="AJ25" s="34"/>
      <c r="AK25" s="34"/>
      <c r="AL25" s="34"/>
      <c r="AM25" s="34"/>
      <c r="AN25" s="49"/>
    </row>
    <row r="26" spans="1:40" ht="19.95" customHeight="1" x14ac:dyDescent="0.3">
      <c r="A26" s="74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36"/>
      <c r="AF26" s="42"/>
      <c r="AG26" s="36"/>
      <c r="AH26" s="75"/>
      <c r="AI26" s="50"/>
      <c r="AJ26" s="28"/>
      <c r="AK26" s="29"/>
      <c r="AL26" s="30"/>
      <c r="AM26" s="31"/>
      <c r="AN26" s="49"/>
    </row>
    <row r="27" spans="1:40" ht="19.95" customHeight="1" x14ac:dyDescent="0.3">
      <c r="A27" s="74"/>
      <c r="B27" s="36"/>
      <c r="C27" s="36"/>
      <c r="D27" s="36"/>
      <c r="E27" s="36"/>
      <c r="F27" s="36"/>
      <c r="G27" s="36"/>
      <c r="H27" s="38"/>
      <c r="I27" s="36"/>
      <c r="J27" s="36"/>
      <c r="K27" s="36"/>
      <c r="L27" s="36"/>
      <c r="M27" s="36"/>
      <c r="N27" s="38"/>
      <c r="O27" s="38"/>
      <c r="P27" s="38"/>
      <c r="Q27" s="38"/>
      <c r="R27" s="38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38"/>
      <c r="AF27" s="43"/>
      <c r="AG27" s="38"/>
      <c r="AH27" s="75"/>
      <c r="AI27" s="51"/>
      <c r="AJ27" s="34"/>
      <c r="AK27" s="34"/>
      <c r="AL27" s="34"/>
      <c r="AM27" s="34"/>
      <c r="AN27" s="49"/>
    </row>
    <row r="28" spans="1:40" ht="19.95" customHeight="1" x14ac:dyDescent="0.3">
      <c r="A28" s="74"/>
      <c r="B28" s="36"/>
      <c r="C28" s="36"/>
      <c r="D28" s="36"/>
      <c r="E28" s="36"/>
      <c r="F28" s="36"/>
      <c r="G28" s="36"/>
      <c r="H28" s="38"/>
      <c r="I28" s="36"/>
      <c r="J28" s="36"/>
      <c r="K28" s="36"/>
      <c r="L28" s="36"/>
      <c r="M28" s="36"/>
      <c r="N28" s="38"/>
      <c r="O28" s="38"/>
      <c r="P28" s="38"/>
      <c r="Q28" s="38"/>
      <c r="R28" s="38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38"/>
      <c r="AF28" s="43"/>
      <c r="AG28" s="38"/>
      <c r="AH28" s="75"/>
      <c r="AI28" s="51"/>
      <c r="AJ28" s="34"/>
      <c r="AK28" s="34"/>
      <c r="AL28" s="34"/>
      <c r="AM28" s="34"/>
      <c r="AN28" s="49"/>
    </row>
    <row r="29" spans="1:40" ht="19.95" customHeight="1" x14ac:dyDescent="0.3">
      <c r="A29" s="74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36"/>
      <c r="AF29" s="42"/>
      <c r="AG29" s="36"/>
      <c r="AH29" s="75"/>
      <c r="AI29" s="51"/>
      <c r="AJ29" s="34"/>
      <c r="AK29" s="34"/>
      <c r="AL29" s="34"/>
      <c r="AM29" s="34"/>
      <c r="AN29" s="49"/>
    </row>
    <row r="30" spans="1:40" ht="19.95" customHeight="1" x14ac:dyDescent="0.3">
      <c r="A30" s="74"/>
      <c r="B30" s="44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36"/>
      <c r="AF30" s="42"/>
      <c r="AG30" s="36"/>
      <c r="AH30" s="75"/>
      <c r="AI30" s="50"/>
      <c r="AJ30" s="28"/>
      <c r="AK30" s="29"/>
      <c r="AL30" s="30"/>
      <c r="AM30" s="31"/>
      <c r="AN30" s="49"/>
    </row>
    <row r="31" spans="1:40" ht="19.95" customHeight="1" x14ac:dyDescent="0.3">
      <c r="A31" s="74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36"/>
      <c r="AF31" s="42"/>
      <c r="AG31" s="36"/>
      <c r="AH31" s="75"/>
      <c r="AI31" s="51"/>
      <c r="AJ31" s="34"/>
      <c r="AK31" s="34"/>
      <c r="AL31" s="34"/>
      <c r="AM31" s="34"/>
      <c r="AN31" s="49"/>
    </row>
    <row r="32" spans="1:40" ht="19.95" customHeight="1" x14ac:dyDescent="0.3">
      <c r="A32" s="74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36"/>
      <c r="AF32" s="42"/>
      <c r="AG32" s="36"/>
      <c r="AH32" s="75"/>
      <c r="AI32" s="51"/>
      <c r="AJ32" s="34"/>
      <c r="AK32" s="34"/>
      <c r="AL32" s="34"/>
      <c r="AM32" s="34"/>
      <c r="AN32" s="49"/>
    </row>
    <row r="33" spans="1:41" ht="19.95" customHeight="1" x14ac:dyDescent="0.3">
      <c r="A33" s="74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36"/>
      <c r="AF33" s="42"/>
      <c r="AG33" s="36"/>
      <c r="AH33" s="75"/>
      <c r="AI33" s="51"/>
      <c r="AJ33" s="34"/>
      <c r="AK33" s="34"/>
      <c r="AL33" s="34"/>
      <c r="AM33" s="34"/>
      <c r="AN33" s="49"/>
    </row>
    <row r="34" spans="1:41" ht="19.95" customHeight="1" x14ac:dyDescent="0.3">
      <c r="A34" s="74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36"/>
      <c r="AF34" s="42"/>
      <c r="AG34" s="36"/>
      <c r="AH34" s="75"/>
      <c r="AI34" s="50"/>
      <c r="AJ34" s="28"/>
      <c r="AK34" s="29"/>
      <c r="AL34" s="30"/>
      <c r="AM34" s="31"/>
      <c r="AN34" s="49"/>
    </row>
    <row r="35" spans="1:41" ht="19.95" customHeight="1" x14ac:dyDescent="0.3">
      <c r="A35" s="74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36"/>
      <c r="AF35" s="42"/>
      <c r="AG35" s="36"/>
      <c r="AH35" s="75"/>
      <c r="AI35" s="51"/>
      <c r="AJ35" s="34"/>
      <c r="AK35" s="34"/>
      <c r="AL35" s="34"/>
      <c r="AM35" s="34"/>
      <c r="AN35" s="49"/>
    </row>
    <row r="36" spans="1:41" ht="19.95" customHeight="1" x14ac:dyDescent="0.3">
      <c r="A36" s="74"/>
      <c r="B36" s="44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36"/>
      <c r="AF36" s="42"/>
      <c r="AG36" s="36"/>
      <c r="AH36" s="75"/>
      <c r="AI36" s="51"/>
      <c r="AJ36" s="34"/>
      <c r="AK36" s="34"/>
      <c r="AL36" s="34"/>
      <c r="AM36" s="34"/>
      <c r="AN36" s="49"/>
    </row>
    <row r="37" spans="1:41" ht="19.95" customHeight="1" x14ac:dyDescent="0.3">
      <c r="A37" s="74"/>
      <c r="B37" s="60"/>
      <c r="C37" s="60"/>
      <c r="D37" s="60"/>
      <c r="E37" s="60"/>
      <c r="F37" s="61"/>
      <c r="G37" s="61"/>
      <c r="H37" s="61"/>
      <c r="I37" s="61"/>
      <c r="J37" s="60"/>
      <c r="K37" s="60"/>
      <c r="L37" s="60"/>
      <c r="M37" s="61"/>
      <c r="N37" s="61"/>
      <c r="O37" s="61"/>
      <c r="P37" s="61"/>
      <c r="Q37" s="61"/>
      <c r="R37" s="61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1"/>
      <c r="AF37" s="60"/>
      <c r="AG37" s="60"/>
      <c r="AH37" s="75"/>
      <c r="AI37" s="51"/>
      <c r="AJ37" s="34"/>
      <c r="AK37" s="34"/>
      <c r="AL37" s="34"/>
      <c r="AM37" s="34"/>
      <c r="AN37" s="49"/>
      <c r="AO37" s="6"/>
    </row>
    <row r="38" spans="1:41" ht="19.95" customHeight="1" x14ac:dyDescent="0.3">
      <c r="A38" s="7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36"/>
      <c r="AF38" s="42"/>
      <c r="AG38" s="36"/>
      <c r="AH38" s="77"/>
      <c r="AI38" s="50"/>
      <c r="AJ38" s="29"/>
      <c r="AK38" s="29"/>
      <c r="AL38" s="30"/>
      <c r="AM38" s="31"/>
      <c r="AN38" s="49"/>
      <c r="AO38" s="6"/>
    </row>
    <row r="39" spans="1:41" ht="19.95" customHeight="1" x14ac:dyDescent="0.3">
      <c r="A39" s="74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75"/>
      <c r="AI39" s="51"/>
      <c r="AJ39" s="34"/>
      <c r="AK39" s="34"/>
      <c r="AL39" s="34"/>
      <c r="AM39" s="34"/>
      <c r="AN39" s="49"/>
    </row>
    <row r="40" spans="1:41" ht="29.25" customHeight="1" thickBot="1" x14ac:dyDescent="0.3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80"/>
      <c r="AI40" s="249" t="s">
        <v>26</v>
      </c>
      <c r="AJ40" s="250"/>
      <c r="AK40" s="250"/>
      <c r="AL40" s="250"/>
      <c r="AM40" s="250"/>
      <c r="AN40" s="52">
        <f>SUM(AN14:AN39)</f>
        <v>72.725000000000009</v>
      </c>
    </row>
    <row r="41" spans="1:41" ht="30.75" customHeight="1" thickBot="1" x14ac:dyDescent="0.35">
      <c r="A41" s="251" t="s">
        <v>61</v>
      </c>
      <c r="B41" s="252"/>
      <c r="C41" s="252"/>
      <c r="D41" s="252"/>
      <c r="E41" s="252"/>
      <c r="F41" s="252"/>
      <c r="G41" s="252"/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2"/>
      <c r="AE41" s="252"/>
      <c r="AF41" s="252"/>
      <c r="AG41" s="252"/>
      <c r="AH41" s="253"/>
      <c r="AI41" s="254" t="s">
        <v>27</v>
      </c>
      <c r="AJ41" s="255"/>
      <c r="AK41" s="255"/>
      <c r="AL41" s="255"/>
      <c r="AM41" s="255"/>
      <c r="AN41" s="52"/>
    </row>
    <row r="42" spans="1:41" ht="20.25" customHeight="1" thickBot="1" x14ac:dyDescent="0.35">
      <c r="A42" s="54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8"/>
      <c r="S42" s="57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6"/>
      <c r="AI42" s="258" t="s">
        <v>28</v>
      </c>
      <c r="AJ42" s="259"/>
      <c r="AK42" s="259"/>
      <c r="AL42" s="259"/>
      <c r="AM42" s="259"/>
      <c r="AN42" s="53">
        <f>AN40</f>
        <v>72.725000000000009</v>
      </c>
    </row>
    <row r="43" spans="1:41" ht="41.25" customHeight="1" thickBot="1" x14ac:dyDescent="0.35">
      <c r="A43" s="13"/>
      <c r="B43" s="21" t="s">
        <v>29</v>
      </c>
      <c r="R43" s="59"/>
      <c r="T43" s="7" t="s">
        <v>30</v>
      </c>
      <c r="U43" s="8"/>
      <c r="AH43" s="24"/>
      <c r="AI43" s="21" t="s">
        <v>35</v>
      </c>
      <c r="AJ43" s="47"/>
      <c r="AK43" s="22"/>
      <c r="AL43" s="22"/>
      <c r="AM43" s="22"/>
      <c r="AN43" s="10"/>
    </row>
    <row r="44" spans="1:41" ht="20.25" customHeight="1" thickBot="1" x14ac:dyDescent="0.35">
      <c r="A44" s="23"/>
      <c r="B44" s="2" t="s">
        <v>31</v>
      </c>
      <c r="E44" s="260" t="s">
        <v>57</v>
      </c>
      <c r="F44" s="260"/>
      <c r="G44" s="260"/>
      <c r="H44" s="260"/>
      <c r="I44" s="260"/>
      <c r="J44" s="260"/>
      <c r="K44" s="260"/>
      <c r="L44" s="260"/>
      <c r="M44" s="260"/>
      <c r="N44" s="260"/>
      <c r="O44" s="260"/>
      <c r="P44" s="260"/>
      <c r="Q44" s="260"/>
      <c r="T44" s="2" t="s">
        <v>31</v>
      </c>
      <c r="W44" s="261" t="s">
        <v>51</v>
      </c>
      <c r="X44" s="261"/>
      <c r="Y44" s="261"/>
      <c r="Z44" s="261"/>
      <c r="AA44" s="261"/>
      <c r="AB44" s="261"/>
      <c r="AC44" s="261"/>
      <c r="AD44" s="261"/>
      <c r="AE44" s="261"/>
      <c r="AF44" s="261"/>
      <c r="AG44" s="261"/>
      <c r="AH44" s="24"/>
      <c r="AI44" s="2" t="s">
        <v>31</v>
      </c>
      <c r="AJ44" s="245" t="s">
        <v>59</v>
      </c>
      <c r="AK44" s="245"/>
      <c r="AL44" s="245"/>
      <c r="AM44" s="245"/>
      <c r="AN44" s="10"/>
    </row>
    <row r="45" spans="1:41" ht="20.25" customHeight="1" thickBot="1" x14ac:dyDescent="0.35">
      <c r="A45" s="23"/>
      <c r="B45" s="11" t="s">
        <v>32</v>
      </c>
      <c r="F45" s="244" t="s">
        <v>58</v>
      </c>
      <c r="G45" s="244"/>
      <c r="H45" s="244"/>
      <c r="I45" s="244"/>
      <c r="J45" s="244"/>
      <c r="K45" s="244"/>
      <c r="L45" s="244"/>
      <c r="M45" s="244"/>
      <c r="N45" s="244"/>
      <c r="O45" s="244"/>
      <c r="P45" s="244"/>
      <c r="Q45" s="244"/>
      <c r="T45" s="11" t="s">
        <v>32</v>
      </c>
      <c r="X45" s="245" t="s">
        <v>49</v>
      </c>
      <c r="Y45" s="245"/>
      <c r="Z45" s="245"/>
      <c r="AA45" s="245"/>
      <c r="AB45" s="245"/>
      <c r="AC45" s="245"/>
      <c r="AD45" s="245"/>
      <c r="AE45" s="245"/>
      <c r="AF45" s="245"/>
      <c r="AG45" s="245"/>
      <c r="AH45" s="24"/>
      <c r="AI45" s="11" t="s">
        <v>32</v>
      </c>
      <c r="AJ45" s="245" t="s">
        <v>60</v>
      </c>
      <c r="AK45" s="245"/>
      <c r="AL45" s="245"/>
      <c r="AM45" s="245"/>
      <c r="AN45" s="10"/>
    </row>
    <row r="46" spans="1:41" ht="8.25" customHeight="1" thickBot="1" x14ac:dyDescent="0.35">
      <c r="A46" s="25" t="s">
        <v>33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26"/>
      <c r="AI46" s="15"/>
      <c r="AJ46" s="14"/>
      <c r="AK46" s="15"/>
      <c r="AL46" s="15"/>
      <c r="AM46" s="15"/>
      <c r="AN46" s="16"/>
    </row>
  </sheetData>
  <mergeCells count="47">
    <mergeCell ref="F45:Q45"/>
    <mergeCell ref="X45:AG45"/>
    <mergeCell ref="AJ45:AM45"/>
    <mergeCell ref="AI40:AM40"/>
    <mergeCell ref="AI42:AM42"/>
    <mergeCell ref="E44:Q44"/>
    <mergeCell ref="W44:AG44"/>
    <mergeCell ref="AJ44:AM44"/>
    <mergeCell ref="A41:AH41"/>
    <mergeCell ref="AI41:AM41"/>
    <mergeCell ref="A9:H9"/>
    <mergeCell ref="I9:AD9"/>
    <mergeCell ref="AE9:AH9"/>
    <mergeCell ref="AJ9:AK9"/>
    <mergeCell ref="AL9:AN9"/>
    <mergeCell ref="AI12:AI13"/>
    <mergeCell ref="AJ12:AL12"/>
    <mergeCell ref="AM12:AM13"/>
    <mergeCell ref="AN12:AN13"/>
    <mergeCell ref="A7:H7"/>
    <mergeCell ref="I7:AN7"/>
    <mergeCell ref="A8:H8"/>
    <mergeCell ref="I8:AD8"/>
    <mergeCell ref="AE8:AH8"/>
    <mergeCell ref="AJ8:AK8"/>
    <mergeCell ref="AL8:AN8"/>
    <mergeCell ref="A11:G11"/>
    <mergeCell ref="H11:T11"/>
    <mergeCell ref="U11:AD11"/>
    <mergeCell ref="AE11:AI11"/>
    <mergeCell ref="AM11:AN11"/>
    <mergeCell ref="AM5:AN5"/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  <mergeCell ref="P4:Q4"/>
    <mergeCell ref="U4:Y4"/>
    <mergeCell ref="Z4:AD4"/>
    <mergeCell ref="AG4:AI4"/>
    <mergeCell ref="AJ4:AN4"/>
  </mergeCells>
  <printOptions horizontalCentered="1" verticalCentered="1"/>
  <pageMargins left="0" right="0" top="0.39370078740157483" bottom="0.19685039370078741" header="0.31496062992125984" footer="0.31496062992125984"/>
  <pageSetup scale="47" orientation="landscape" r:id="rId1"/>
  <colBreaks count="1" manualBreakCount="1">
    <brk id="40" max="54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5" tint="0.59999389629810485"/>
  </sheetPr>
  <dimension ref="A1:AO47"/>
  <sheetViews>
    <sheetView view="pageBreakPreview" zoomScale="80" zoomScaleNormal="80" zoomScaleSheetLayoutView="80" workbookViewId="0">
      <selection activeCell="D3" sqref="A3:AN11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33" width="3.6640625" style="2" customWidth="1"/>
    <col min="34" max="34" width="3.6640625" style="17" customWidth="1"/>
    <col min="35" max="35" width="34.109375" style="2" customWidth="1"/>
    <col min="36" max="36" width="11.33203125" style="2" customWidth="1"/>
    <col min="37" max="37" width="10.88671875" style="2" customWidth="1"/>
    <col min="38" max="38" width="13.5546875" style="2" customWidth="1"/>
    <col min="39" max="39" width="11.5546875" style="2" customWidth="1"/>
    <col min="40" max="40" width="20.109375" style="6" customWidth="1"/>
    <col min="41" max="16384" width="11.44140625" style="2"/>
  </cols>
  <sheetData>
    <row r="1" spans="1:40" ht="52.5" customHeight="1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8"/>
      <c r="AL1" s="312"/>
      <c r="AM1" s="313"/>
      <c r="AN1" s="314"/>
    </row>
    <row r="2" spans="1:40" ht="52.5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09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1"/>
      <c r="AL2" s="315"/>
      <c r="AM2" s="316"/>
      <c r="AN2" s="317"/>
    </row>
    <row r="3" spans="1:40" s="4" customFormat="1" ht="6.75" customHeight="1" thickBot="1" x14ac:dyDescent="0.35">
      <c r="A3" s="13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18"/>
      <c r="AN3" s="319"/>
    </row>
    <row r="4" spans="1:40" s="4" customFormat="1" ht="27.75" customHeight="1" thickBot="1" x14ac:dyDescent="0.35">
      <c r="A4" s="262" t="s">
        <v>5</v>
      </c>
      <c r="B4" s="263"/>
      <c r="C4" s="263"/>
      <c r="D4" s="263"/>
      <c r="E4" s="263"/>
      <c r="F4" s="263" t="s">
        <v>6</v>
      </c>
      <c r="G4" s="263"/>
      <c r="H4" s="264"/>
      <c r="I4" s="264"/>
      <c r="J4" s="263" t="s">
        <v>7</v>
      </c>
      <c r="K4" s="263"/>
      <c r="L4" s="264"/>
      <c r="M4" s="264"/>
      <c r="N4" s="263" t="s">
        <v>8</v>
      </c>
      <c r="O4" s="263"/>
      <c r="P4" s="264"/>
      <c r="Q4" s="320"/>
      <c r="R4" s="3"/>
      <c r="S4" s="3"/>
      <c r="T4" s="3"/>
      <c r="U4" s="262" t="s">
        <v>9</v>
      </c>
      <c r="V4" s="263"/>
      <c r="W4" s="263"/>
      <c r="X4" s="263"/>
      <c r="Y4" s="263"/>
      <c r="Z4" s="321"/>
      <c r="AA4" s="321"/>
      <c r="AB4" s="321"/>
      <c r="AC4" s="321"/>
      <c r="AD4" s="322"/>
      <c r="AE4" s="3"/>
      <c r="AF4" s="3"/>
      <c r="AG4" s="262" t="s">
        <v>10</v>
      </c>
      <c r="AH4" s="263"/>
      <c r="AI4" s="263"/>
      <c r="AJ4" s="323"/>
      <c r="AK4" s="323"/>
      <c r="AL4" s="323"/>
      <c r="AM4" s="323"/>
      <c r="AN4" s="324"/>
    </row>
    <row r="5" spans="1:40" ht="3.75" customHeight="1" x14ac:dyDescent="0.3">
      <c r="A5" s="13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275"/>
      <c r="AN5" s="276"/>
    </row>
    <row r="6" spans="1:40" ht="6" customHeight="1" thickBot="1" x14ac:dyDescent="0.35">
      <c r="A6" s="13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133"/>
    </row>
    <row r="7" spans="1:40" ht="62.25" customHeight="1" x14ac:dyDescent="0.25">
      <c r="A7" s="277" t="s">
        <v>11</v>
      </c>
      <c r="B7" s="278"/>
      <c r="C7" s="278"/>
      <c r="D7" s="278"/>
      <c r="E7" s="278"/>
      <c r="F7" s="278"/>
      <c r="G7" s="278"/>
      <c r="H7" s="278"/>
      <c r="I7" s="416"/>
      <c r="J7" s="417"/>
      <c r="K7" s="417"/>
      <c r="L7" s="417"/>
      <c r="M7" s="417"/>
      <c r="N7" s="417"/>
      <c r="O7" s="417"/>
      <c r="P7" s="417"/>
      <c r="Q7" s="417"/>
      <c r="R7" s="417"/>
      <c r="S7" s="417"/>
      <c r="T7" s="417"/>
      <c r="U7" s="417"/>
      <c r="V7" s="417"/>
      <c r="W7" s="417"/>
      <c r="X7" s="417"/>
      <c r="Y7" s="417"/>
      <c r="Z7" s="417"/>
      <c r="AA7" s="417"/>
      <c r="AB7" s="417"/>
      <c r="AC7" s="417"/>
      <c r="AD7" s="417"/>
      <c r="AE7" s="417"/>
      <c r="AF7" s="417"/>
      <c r="AG7" s="417"/>
      <c r="AH7" s="417"/>
      <c r="AI7" s="417"/>
      <c r="AJ7" s="417"/>
      <c r="AK7" s="417"/>
      <c r="AL7" s="417"/>
      <c r="AM7" s="417"/>
      <c r="AN7" s="418"/>
    </row>
    <row r="8" spans="1:40" ht="22.5" customHeight="1" x14ac:dyDescent="0.3">
      <c r="A8" s="282" t="s">
        <v>12</v>
      </c>
      <c r="B8" s="283"/>
      <c r="C8" s="283"/>
      <c r="D8" s="283"/>
      <c r="E8" s="283"/>
      <c r="F8" s="283"/>
      <c r="G8" s="283"/>
      <c r="H8" s="283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5" t="s">
        <v>13</v>
      </c>
      <c r="AF8" s="286"/>
      <c r="AG8" s="286"/>
      <c r="AH8" s="287"/>
      <c r="AI8" s="27"/>
      <c r="AJ8" s="285" t="s">
        <v>14</v>
      </c>
      <c r="AK8" s="287"/>
      <c r="AL8" s="288"/>
      <c r="AM8" s="289"/>
      <c r="AN8" s="290"/>
    </row>
    <row r="9" spans="1:40" ht="22.5" customHeight="1" thickBot="1" x14ac:dyDescent="0.35">
      <c r="A9" s="291" t="s">
        <v>15</v>
      </c>
      <c r="B9" s="292"/>
      <c r="C9" s="292"/>
      <c r="D9" s="292"/>
      <c r="E9" s="292"/>
      <c r="F9" s="292"/>
      <c r="G9" s="292"/>
      <c r="H9" s="292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4" t="s">
        <v>13</v>
      </c>
      <c r="AF9" s="295"/>
      <c r="AG9" s="295"/>
      <c r="AH9" s="296"/>
      <c r="AI9" s="63"/>
      <c r="AJ9" s="294" t="s">
        <v>14</v>
      </c>
      <c r="AK9" s="296"/>
      <c r="AL9" s="297"/>
      <c r="AM9" s="298"/>
      <c r="AN9" s="299"/>
    </row>
    <row r="10" spans="1:40" ht="9.75" customHeight="1" thickBot="1" x14ac:dyDescent="0.35">
      <c r="A10" s="134"/>
      <c r="AH10" s="2"/>
      <c r="AI10" s="89"/>
      <c r="AJ10" s="89"/>
      <c r="AK10" s="89"/>
      <c r="AL10" s="89"/>
      <c r="AM10" s="11"/>
      <c r="AN10" s="135"/>
    </row>
    <row r="11" spans="1:40" ht="45" customHeight="1" thickBot="1" x14ac:dyDescent="0.35">
      <c r="A11" s="262" t="s">
        <v>16</v>
      </c>
      <c r="B11" s="263"/>
      <c r="C11" s="263"/>
      <c r="D11" s="263"/>
      <c r="E11" s="263"/>
      <c r="F11" s="263"/>
      <c r="G11" s="263"/>
      <c r="H11" s="264"/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3" t="s">
        <v>46</v>
      </c>
      <c r="V11" s="263"/>
      <c r="W11" s="263"/>
      <c r="X11" s="263"/>
      <c r="Y11" s="263"/>
      <c r="Z11" s="263"/>
      <c r="AA11" s="263"/>
      <c r="AB11" s="263"/>
      <c r="AC11" s="263"/>
      <c r="AD11" s="263"/>
      <c r="AE11" s="265" t="s">
        <v>66</v>
      </c>
      <c r="AF11" s="265"/>
      <c r="AG11" s="265"/>
      <c r="AH11" s="265"/>
      <c r="AI11" s="265"/>
      <c r="AJ11" s="87" t="s">
        <v>17</v>
      </c>
      <c r="AK11" s="18" t="s">
        <v>1</v>
      </c>
      <c r="AL11" s="5" t="s">
        <v>18</v>
      </c>
      <c r="AM11" s="266"/>
      <c r="AN11" s="267"/>
    </row>
    <row r="12" spans="1:40" ht="15.75" customHeight="1" x14ac:dyDescent="0.3">
      <c r="A12" s="66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8"/>
      <c r="S12" s="69"/>
      <c r="T12" s="69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68"/>
      <c r="AF12" s="68"/>
      <c r="AG12" s="68"/>
      <c r="AH12" s="71"/>
      <c r="AI12" s="268" t="s">
        <v>19</v>
      </c>
      <c r="AJ12" s="270" t="s">
        <v>20</v>
      </c>
      <c r="AK12" s="271"/>
      <c r="AL12" s="271"/>
      <c r="AM12" s="270" t="s">
        <v>21</v>
      </c>
      <c r="AN12" s="273" t="s">
        <v>22</v>
      </c>
    </row>
    <row r="13" spans="1:40" ht="14.25" customHeight="1" x14ac:dyDescent="0.3">
      <c r="A13" s="72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  <c r="T13" s="37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73"/>
      <c r="AI13" s="269"/>
      <c r="AJ13" s="86" t="s">
        <v>23</v>
      </c>
      <c r="AK13" s="86" t="s">
        <v>24</v>
      </c>
      <c r="AL13" s="86" t="s">
        <v>25</v>
      </c>
      <c r="AM13" s="272"/>
      <c r="AN13" s="274"/>
    </row>
    <row r="14" spans="1:40" ht="16.5" customHeight="1" x14ac:dyDescent="0.3">
      <c r="A14" s="72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  <c r="T14" s="37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73"/>
      <c r="AI14" s="125" t="s">
        <v>137</v>
      </c>
      <c r="AJ14" s="126"/>
      <c r="AK14" s="126"/>
      <c r="AL14" s="126"/>
      <c r="AM14" s="127"/>
      <c r="AN14" s="84"/>
    </row>
    <row r="15" spans="1:40" ht="16.5" customHeight="1" x14ac:dyDescent="0.3">
      <c r="A15" s="72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  <c r="S15" s="37"/>
      <c r="T15" s="37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73"/>
      <c r="AI15" s="81" t="s">
        <v>64</v>
      </c>
      <c r="AJ15" s="82">
        <v>0.6</v>
      </c>
      <c r="AK15" s="82">
        <v>0.15</v>
      </c>
      <c r="AL15" s="82">
        <v>400</v>
      </c>
      <c r="AM15" s="83">
        <v>1</v>
      </c>
      <c r="AN15" s="84">
        <f t="shared" ref="AN15" si="0">+AM15*AL15*AK15*AJ15</f>
        <v>36</v>
      </c>
    </row>
    <row r="16" spans="1:40" ht="16.5" customHeight="1" x14ac:dyDescent="0.3">
      <c r="A16" s="72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  <c r="S16" s="37"/>
      <c r="T16" s="37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73"/>
      <c r="AI16" s="125"/>
      <c r="AJ16" s="126"/>
      <c r="AK16" s="126"/>
      <c r="AL16" s="126"/>
      <c r="AM16" s="127"/>
      <c r="AN16" s="128"/>
    </row>
    <row r="17" spans="1:41" ht="16.5" customHeight="1" x14ac:dyDescent="0.3">
      <c r="A17" s="72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6"/>
      <c r="S17" s="37"/>
      <c r="T17" s="37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73"/>
      <c r="AI17" s="81"/>
      <c r="AJ17" s="82"/>
      <c r="AK17" s="82"/>
      <c r="AL17" s="82"/>
      <c r="AM17" s="83"/>
      <c r="AN17" s="84"/>
    </row>
    <row r="18" spans="1:41" ht="16.5" customHeight="1" x14ac:dyDescent="0.3">
      <c r="A18" s="72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  <c r="S18" s="37"/>
      <c r="T18" s="37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73"/>
      <c r="AI18" s="51"/>
      <c r="AJ18" s="130"/>
      <c r="AK18" s="130"/>
      <c r="AL18" s="30"/>
      <c r="AM18" s="130"/>
      <c r="AN18" s="137"/>
      <c r="AO18" s="136"/>
    </row>
    <row r="19" spans="1:41" ht="19.95" customHeight="1" x14ac:dyDescent="0.3">
      <c r="A19" s="74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9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39"/>
      <c r="AF19" s="39"/>
      <c r="AG19" s="41"/>
      <c r="AH19" s="75"/>
      <c r="AI19" s="51"/>
      <c r="AJ19" s="130"/>
      <c r="AK19" s="130"/>
      <c r="AL19" s="30"/>
      <c r="AM19" s="130"/>
      <c r="AN19" s="137"/>
      <c r="AO19" s="136"/>
    </row>
    <row r="20" spans="1:41" ht="18.75" customHeight="1" x14ac:dyDescent="0.3">
      <c r="A20" s="74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36"/>
      <c r="AF20" s="42"/>
      <c r="AG20" s="36"/>
      <c r="AH20" s="75"/>
      <c r="AI20" s="51"/>
      <c r="AJ20" s="130"/>
      <c r="AK20" s="130"/>
      <c r="AL20" s="30"/>
      <c r="AM20" s="130"/>
      <c r="AN20" s="137"/>
      <c r="AO20" s="136"/>
    </row>
    <row r="21" spans="1:41" ht="18.75" customHeight="1" x14ac:dyDescent="0.3">
      <c r="A21" s="74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36"/>
      <c r="AF21" s="42"/>
      <c r="AG21" s="36"/>
      <c r="AH21" s="75"/>
      <c r="AI21" s="51"/>
      <c r="AJ21" s="130"/>
      <c r="AK21" s="130"/>
      <c r="AL21" s="30"/>
      <c r="AM21" s="130"/>
      <c r="AN21" s="137"/>
      <c r="AO21" s="136"/>
    </row>
    <row r="22" spans="1:41" ht="18.75" customHeight="1" x14ac:dyDescent="0.3">
      <c r="A22" s="74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36"/>
      <c r="AF22" s="42"/>
      <c r="AG22" s="36"/>
      <c r="AH22" s="75"/>
      <c r="AI22" s="51"/>
      <c r="AJ22" s="130"/>
      <c r="AK22" s="130"/>
      <c r="AL22" s="30"/>
      <c r="AM22" s="130"/>
      <c r="AN22" s="137"/>
      <c r="AO22" s="136"/>
    </row>
    <row r="23" spans="1:41" ht="19.95" customHeight="1" x14ac:dyDescent="0.3">
      <c r="A23" s="74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36"/>
      <c r="AF23" s="42"/>
      <c r="AG23" s="36"/>
      <c r="AH23" s="75"/>
      <c r="AI23" s="50"/>
      <c r="AJ23" s="130"/>
      <c r="AK23" s="130"/>
      <c r="AL23" s="30"/>
      <c r="AM23" s="130"/>
      <c r="AN23" s="137"/>
    </row>
    <row r="24" spans="1:41" ht="19.95" customHeight="1" x14ac:dyDescent="0.3">
      <c r="A24" s="74"/>
      <c r="B24" s="36"/>
      <c r="C24" s="36"/>
      <c r="D24" s="36"/>
      <c r="E24" s="36"/>
      <c r="F24" s="36"/>
      <c r="G24" s="36"/>
      <c r="H24" s="38"/>
      <c r="I24" s="36"/>
      <c r="J24" s="36"/>
      <c r="K24" s="36"/>
      <c r="L24" s="36"/>
      <c r="M24" s="36"/>
      <c r="N24" s="38"/>
      <c r="O24" s="38"/>
      <c r="P24" s="38"/>
      <c r="Q24" s="38"/>
      <c r="R24" s="38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38"/>
      <c r="AF24" s="43"/>
      <c r="AG24" s="38"/>
      <c r="AH24" s="75"/>
      <c r="AI24" s="129"/>
      <c r="AJ24" s="130"/>
      <c r="AK24" s="130"/>
      <c r="AL24" s="30"/>
      <c r="AM24" s="130"/>
      <c r="AN24" s="137"/>
    </row>
    <row r="25" spans="1:41" ht="19.95" customHeight="1" x14ac:dyDescent="0.3">
      <c r="A25" s="74"/>
      <c r="B25" s="36"/>
      <c r="C25" s="36"/>
      <c r="D25" s="36"/>
      <c r="E25" s="36"/>
      <c r="F25" s="36"/>
      <c r="G25" s="36"/>
      <c r="H25" s="38"/>
      <c r="I25" s="36"/>
      <c r="J25" s="36"/>
      <c r="K25" s="36"/>
      <c r="L25" s="36"/>
      <c r="M25" s="36"/>
      <c r="N25" s="38"/>
      <c r="O25" s="38"/>
      <c r="P25" s="38"/>
      <c r="Q25" s="38"/>
      <c r="R25" s="38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38"/>
      <c r="AF25" s="43"/>
      <c r="AG25" s="38"/>
      <c r="AH25" s="75"/>
      <c r="AI25" s="51"/>
      <c r="AJ25" s="130"/>
      <c r="AK25" s="130"/>
      <c r="AL25" s="30"/>
      <c r="AM25" s="130"/>
      <c r="AN25" s="137"/>
    </row>
    <row r="26" spans="1:41" ht="19.95" customHeight="1" x14ac:dyDescent="0.3">
      <c r="A26" s="74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36"/>
      <c r="AF26" s="42"/>
      <c r="AG26" s="36"/>
      <c r="AH26" s="75"/>
      <c r="AI26" s="51"/>
      <c r="AJ26" s="130"/>
      <c r="AK26" s="130"/>
      <c r="AL26" s="30"/>
      <c r="AM26" s="130"/>
      <c r="AN26" s="137"/>
    </row>
    <row r="27" spans="1:41" ht="19.95" customHeight="1" x14ac:dyDescent="0.3">
      <c r="A27" s="74"/>
      <c r="B27" s="44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36"/>
      <c r="AF27" s="42"/>
      <c r="AG27" s="36"/>
      <c r="AH27" s="75"/>
      <c r="AI27" s="51"/>
      <c r="AJ27" s="130"/>
      <c r="AK27" s="130"/>
      <c r="AL27" s="30"/>
      <c r="AM27" s="130"/>
      <c r="AN27" s="137"/>
    </row>
    <row r="28" spans="1:41" ht="19.95" customHeight="1" x14ac:dyDescent="0.3">
      <c r="A28" s="74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36"/>
      <c r="AF28" s="42"/>
      <c r="AG28" s="36"/>
      <c r="AH28" s="75"/>
      <c r="AI28" s="51"/>
      <c r="AJ28" s="130"/>
      <c r="AK28" s="130"/>
      <c r="AL28" s="30"/>
      <c r="AM28" s="130"/>
      <c r="AN28" s="137"/>
    </row>
    <row r="29" spans="1:41" ht="19.95" customHeight="1" x14ac:dyDescent="0.3">
      <c r="A29" s="74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36"/>
      <c r="AF29" s="42"/>
      <c r="AG29" s="36"/>
      <c r="AH29" s="75"/>
      <c r="AI29" s="51"/>
      <c r="AJ29" s="130"/>
      <c r="AK29" s="130"/>
      <c r="AL29" s="30"/>
      <c r="AM29" s="130"/>
      <c r="AN29" s="137"/>
    </row>
    <row r="30" spans="1:41" ht="19.95" customHeight="1" x14ac:dyDescent="0.3">
      <c r="A30" s="74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36"/>
      <c r="AF30" s="42"/>
      <c r="AG30" s="36"/>
      <c r="AH30" s="75"/>
      <c r="AI30" s="51"/>
      <c r="AJ30" s="130"/>
      <c r="AK30" s="130"/>
      <c r="AL30" s="30"/>
      <c r="AM30" s="130"/>
      <c r="AN30" s="137"/>
    </row>
    <row r="31" spans="1:41" ht="19.95" customHeight="1" x14ac:dyDescent="0.3">
      <c r="A31" s="74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36"/>
      <c r="AF31" s="42"/>
      <c r="AG31" s="36"/>
      <c r="AH31" s="75"/>
      <c r="AI31" s="50"/>
      <c r="AJ31" s="130"/>
      <c r="AK31" s="130"/>
      <c r="AL31" s="30"/>
      <c r="AM31" s="130"/>
      <c r="AN31" s="137"/>
    </row>
    <row r="32" spans="1:41" ht="19.95" customHeight="1" x14ac:dyDescent="0.3">
      <c r="A32" s="74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36"/>
      <c r="AF32" s="42"/>
      <c r="AG32" s="36"/>
      <c r="AH32" s="75"/>
      <c r="AI32" s="129"/>
      <c r="AJ32" s="130"/>
      <c r="AK32" s="130"/>
      <c r="AL32" s="30"/>
      <c r="AM32" s="130"/>
      <c r="AN32" s="137"/>
    </row>
    <row r="33" spans="1:41" ht="19.95" customHeight="1" x14ac:dyDescent="0.3">
      <c r="A33" s="74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36"/>
      <c r="AF33" s="42"/>
      <c r="AG33" s="36"/>
      <c r="AH33" s="75"/>
      <c r="AI33" s="51"/>
      <c r="AJ33" s="130"/>
      <c r="AK33" s="130"/>
      <c r="AL33" s="30"/>
      <c r="AM33" s="130"/>
      <c r="AN33" s="137"/>
    </row>
    <row r="34" spans="1:41" ht="19.95" customHeight="1" x14ac:dyDescent="0.3">
      <c r="A34" s="74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36"/>
      <c r="AF34" s="42"/>
      <c r="AG34" s="36"/>
      <c r="AH34" s="75"/>
      <c r="AI34" s="51"/>
      <c r="AJ34" s="130"/>
      <c r="AK34" s="130"/>
      <c r="AL34" s="30"/>
      <c r="AM34" s="130"/>
      <c r="AN34" s="137"/>
    </row>
    <row r="35" spans="1:41" ht="19.95" customHeight="1" x14ac:dyDescent="0.3">
      <c r="A35" s="74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36"/>
      <c r="AF35" s="42"/>
      <c r="AG35" s="36"/>
      <c r="AH35" s="75"/>
      <c r="AI35" s="51"/>
      <c r="AJ35" s="130"/>
      <c r="AK35" s="130"/>
      <c r="AL35" s="30"/>
      <c r="AM35" s="130"/>
      <c r="AN35" s="137"/>
    </row>
    <row r="36" spans="1:41" ht="19.95" customHeight="1" x14ac:dyDescent="0.3">
      <c r="A36" s="74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36"/>
      <c r="AF36" s="42"/>
      <c r="AG36" s="36"/>
      <c r="AH36" s="75"/>
      <c r="AI36" s="51"/>
      <c r="AJ36" s="130"/>
      <c r="AK36" s="130"/>
      <c r="AL36" s="30"/>
      <c r="AM36" s="130"/>
      <c r="AN36" s="137"/>
    </row>
    <row r="37" spans="1:41" ht="19.95" customHeight="1" x14ac:dyDescent="0.3">
      <c r="A37" s="74"/>
      <c r="B37" s="44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36"/>
      <c r="AF37" s="42"/>
      <c r="AG37" s="36"/>
      <c r="AH37" s="75"/>
      <c r="AI37" s="51"/>
      <c r="AJ37" s="130"/>
      <c r="AK37" s="130"/>
      <c r="AL37" s="30"/>
      <c r="AM37" s="130"/>
      <c r="AN37" s="137"/>
    </row>
    <row r="38" spans="1:41" ht="19.95" customHeight="1" x14ac:dyDescent="0.3">
      <c r="A38" s="74"/>
      <c r="B38" s="60"/>
      <c r="C38" s="60"/>
      <c r="D38" s="60"/>
      <c r="E38" s="60"/>
      <c r="F38" s="61"/>
      <c r="G38" s="61"/>
      <c r="H38" s="61"/>
      <c r="I38" s="61"/>
      <c r="J38" s="60"/>
      <c r="K38" s="60"/>
      <c r="L38" s="60"/>
      <c r="M38" s="61"/>
      <c r="N38" s="61"/>
      <c r="O38" s="61"/>
      <c r="P38" s="61"/>
      <c r="Q38" s="61"/>
      <c r="R38" s="61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1"/>
      <c r="AF38" s="60"/>
      <c r="AG38" s="60"/>
      <c r="AH38" s="75"/>
      <c r="AI38" s="51"/>
      <c r="AJ38" s="130"/>
      <c r="AK38" s="130"/>
      <c r="AL38" s="30"/>
      <c r="AM38" s="130"/>
      <c r="AN38" s="137"/>
      <c r="AO38" s="6"/>
    </row>
    <row r="39" spans="1:41" ht="19.95" customHeight="1" x14ac:dyDescent="0.3">
      <c r="A39" s="7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36"/>
      <c r="AF39" s="42"/>
      <c r="AG39" s="36"/>
      <c r="AH39" s="77"/>
      <c r="AI39" s="50"/>
      <c r="AJ39" s="29"/>
      <c r="AK39" s="29"/>
      <c r="AL39" s="30"/>
      <c r="AM39" s="31"/>
      <c r="AN39" s="49"/>
      <c r="AO39" s="6"/>
    </row>
    <row r="40" spans="1:41" ht="19.95" customHeight="1" x14ac:dyDescent="0.3">
      <c r="A40" s="74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75"/>
      <c r="AI40" s="51"/>
      <c r="AJ40" s="34"/>
      <c r="AK40" s="34"/>
      <c r="AL40" s="34"/>
      <c r="AM40" s="34"/>
      <c r="AN40" s="49"/>
    </row>
    <row r="41" spans="1:41" ht="29.25" customHeight="1" thickBot="1" x14ac:dyDescent="0.35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80"/>
      <c r="AI41" s="249" t="s">
        <v>26</v>
      </c>
      <c r="AJ41" s="250"/>
      <c r="AK41" s="250"/>
      <c r="AL41" s="250"/>
      <c r="AM41" s="250"/>
      <c r="AN41" s="52">
        <f>SUM(AN14:AN40)</f>
        <v>36</v>
      </c>
    </row>
    <row r="42" spans="1:41" ht="30.75" customHeight="1" thickBot="1" x14ac:dyDescent="0.35">
      <c r="A42" s="251"/>
      <c r="B42" s="252"/>
      <c r="C42" s="252"/>
      <c r="D42" s="252"/>
      <c r="E42" s="252"/>
      <c r="F42" s="252"/>
      <c r="G42" s="252"/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2"/>
      <c r="AE42" s="252"/>
      <c r="AF42" s="252"/>
      <c r="AG42" s="252"/>
      <c r="AH42" s="253"/>
      <c r="AI42" s="254" t="s">
        <v>27</v>
      </c>
      <c r="AJ42" s="255"/>
      <c r="AK42" s="255"/>
      <c r="AL42" s="255"/>
      <c r="AM42" s="255"/>
      <c r="AN42" s="52"/>
    </row>
    <row r="43" spans="1:41" ht="20.25" customHeight="1" thickBot="1" x14ac:dyDescent="0.35">
      <c r="A43" s="54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8"/>
      <c r="S43" s="57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6"/>
      <c r="AI43" s="258" t="s">
        <v>28</v>
      </c>
      <c r="AJ43" s="259"/>
      <c r="AK43" s="259"/>
      <c r="AL43" s="259"/>
      <c r="AM43" s="259"/>
      <c r="AN43" s="53">
        <f>AN41</f>
        <v>36</v>
      </c>
    </row>
    <row r="44" spans="1:41" ht="41.25" customHeight="1" thickBot="1" x14ac:dyDescent="0.35">
      <c r="A44" s="13"/>
      <c r="B44" s="21" t="s">
        <v>29</v>
      </c>
      <c r="R44" s="59"/>
      <c r="T44" s="7" t="s">
        <v>30</v>
      </c>
      <c r="U44" s="8"/>
      <c r="AH44" s="24"/>
      <c r="AI44" s="21" t="s">
        <v>136</v>
      </c>
      <c r="AJ44" s="47"/>
      <c r="AK44" s="22"/>
      <c r="AL44" s="22"/>
      <c r="AM44" s="22"/>
      <c r="AN44" s="10"/>
    </row>
    <row r="45" spans="1:41" ht="20.25" customHeight="1" thickBot="1" x14ac:dyDescent="0.35">
      <c r="A45" s="23"/>
      <c r="B45" s="2" t="s">
        <v>31</v>
      </c>
      <c r="E45" s="260"/>
      <c r="F45" s="260"/>
      <c r="G45" s="260"/>
      <c r="H45" s="260"/>
      <c r="I45" s="260"/>
      <c r="J45" s="260"/>
      <c r="K45" s="260"/>
      <c r="L45" s="260"/>
      <c r="M45" s="260"/>
      <c r="N45" s="260"/>
      <c r="O45" s="260"/>
      <c r="P45" s="260"/>
      <c r="Q45" s="260"/>
      <c r="T45" s="2" t="s">
        <v>31</v>
      </c>
      <c r="W45" s="261"/>
      <c r="X45" s="261"/>
      <c r="Y45" s="261"/>
      <c r="Z45" s="261"/>
      <c r="AA45" s="261"/>
      <c r="AB45" s="261"/>
      <c r="AC45" s="261"/>
      <c r="AD45" s="261"/>
      <c r="AE45" s="261"/>
      <c r="AF45" s="261"/>
      <c r="AG45" s="261"/>
      <c r="AH45" s="24"/>
      <c r="AI45" s="2" t="s">
        <v>31</v>
      </c>
      <c r="AJ45" s="245"/>
      <c r="AK45" s="245"/>
      <c r="AL45" s="245"/>
      <c r="AM45" s="245"/>
      <c r="AN45" s="10"/>
    </row>
    <row r="46" spans="1:41" ht="20.25" customHeight="1" thickBot="1" x14ac:dyDescent="0.35">
      <c r="A46" s="23"/>
      <c r="B46" s="11" t="s">
        <v>32</v>
      </c>
      <c r="F46" s="244"/>
      <c r="G46" s="244"/>
      <c r="H46" s="244"/>
      <c r="I46" s="244"/>
      <c r="J46" s="244"/>
      <c r="K46" s="244"/>
      <c r="L46" s="244"/>
      <c r="M46" s="244"/>
      <c r="N46" s="244"/>
      <c r="O46" s="244"/>
      <c r="P46" s="244"/>
      <c r="Q46" s="244"/>
      <c r="T46" s="11" t="s">
        <v>32</v>
      </c>
      <c r="X46" s="245"/>
      <c r="Y46" s="245"/>
      <c r="Z46" s="245"/>
      <c r="AA46" s="245"/>
      <c r="AB46" s="245"/>
      <c r="AC46" s="245"/>
      <c r="AD46" s="245"/>
      <c r="AE46" s="245"/>
      <c r="AF46" s="245"/>
      <c r="AG46" s="245"/>
      <c r="AH46" s="24"/>
      <c r="AI46" s="11" t="s">
        <v>32</v>
      </c>
      <c r="AJ46" s="245"/>
      <c r="AK46" s="245"/>
      <c r="AL46" s="245"/>
      <c r="AM46" s="245"/>
      <c r="AN46" s="10"/>
    </row>
    <row r="47" spans="1:41" ht="8.25" customHeight="1" thickBot="1" x14ac:dyDescent="0.35">
      <c r="A47" s="25" t="s">
        <v>33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26"/>
      <c r="AI47" s="15"/>
      <c r="AJ47" s="14"/>
      <c r="AK47" s="15"/>
      <c r="AL47" s="15"/>
      <c r="AM47" s="15"/>
      <c r="AN47" s="16"/>
    </row>
  </sheetData>
  <mergeCells count="47">
    <mergeCell ref="F46:Q46"/>
    <mergeCell ref="X46:AG46"/>
    <mergeCell ref="AJ46:AM46"/>
    <mergeCell ref="AI41:AM41"/>
    <mergeCell ref="AI43:AM43"/>
    <mergeCell ref="E45:Q45"/>
    <mergeCell ref="W45:AG45"/>
    <mergeCell ref="AJ45:AM45"/>
    <mergeCell ref="A42:AH42"/>
    <mergeCell ref="AI42:AM42"/>
    <mergeCell ref="A9:H9"/>
    <mergeCell ref="I9:AD9"/>
    <mergeCell ref="AE9:AH9"/>
    <mergeCell ref="AJ9:AK9"/>
    <mergeCell ref="AL9:AN9"/>
    <mergeCell ref="AI12:AI13"/>
    <mergeCell ref="AJ12:AL12"/>
    <mergeCell ref="AM12:AM13"/>
    <mergeCell ref="AN12:AN13"/>
    <mergeCell ref="A7:H7"/>
    <mergeCell ref="I7:AN7"/>
    <mergeCell ref="A8:H8"/>
    <mergeCell ref="I8:AD8"/>
    <mergeCell ref="AE8:AH8"/>
    <mergeCell ref="AJ8:AK8"/>
    <mergeCell ref="AL8:AN8"/>
    <mergeCell ref="A11:G11"/>
    <mergeCell ref="H11:T11"/>
    <mergeCell ref="U11:AD11"/>
    <mergeCell ref="AE11:AI11"/>
    <mergeCell ref="AM11:AN11"/>
    <mergeCell ref="AM5:AN5"/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  <mergeCell ref="P4:Q4"/>
    <mergeCell ref="U4:Y4"/>
    <mergeCell ref="Z4:AD4"/>
    <mergeCell ref="AG4:AI4"/>
    <mergeCell ref="AJ4:AN4"/>
  </mergeCells>
  <printOptions horizontalCentered="1" verticalCentered="1"/>
  <pageMargins left="0" right="0" top="0.39370078740157483" bottom="0.19685039370078741" header="0.31496062992125984" footer="0.31496062992125984"/>
  <pageSetup scale="47" orientation="landscape" r:id="rId1"/>
  <colBreaks count="1" manualBreakCount="1">
    <brk id="40" max="54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5" tint="0.59999389629810485"/>
  </sheetPr>
  <dimension ref="A1:AO48"/>
  <sheetViews>
    <sheetView view="pageBreakPreview" zoomScale="80" zoomScaleNormal="80" zoomScaleSheetLayoutView="80" workbookViewId="0">
      <selection activeCell="D3" sqref="A3:AN11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33" width="3.6640625" style="2" customWidth="1"/>
    <col min="34" max="34" width="3.6640625" style="17" customWidth="1"/>
    <col min="35" max="35" width="34.109375" style="2" customWidth="1"/>
    <col min="36" max="36" width="11.33203125" style="2" customWidth="1"/>
    <col min="37" max="37" width="10.88671875" style="2" customWidth="1"/>
    <col min="38" max="38" width="13.5546875" style="2" customWidth="1"/>
    <col min="39" max="39" width="11.5546875" style="2" customWidth="1"/>
    <col min="40" max="40" width="20.109375" style="6" customWidth="1"/>
    <col min="41" max="16384" width="11.44140625" style="2"/>
  </cols>
  <sheetData>
    <row r="1" spans="1:40" ht="52.5" customHeight="1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8"/>
      <c r="AL1" s="312"/>
      <c r="AM1" s="313"/>
      <c r="AN1" s="314"/>
    </row>
    <row r="2" spans="1:40" ht="52.5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09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1"/>
      <c r="AL2" s="315"/>
      <c r="AM2" s="316"/>
      <c r="AN2" s="317"/>
    </row>
    <row r="3" spans="1:40" s="4" customFormat="1" ht="6.75" customHeight="1" thickBot="1" x14ac:dyDescent="0.35">
      <c r="A3" s="13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18"/>
      <c r="AN3" s="319"/>
    </row>
    <row r="4" spans="1:40" s="4" customFormat="1" ht="27.75" customHeight="1" thickBot="1" x14ac:dyDescent="0.35">
      <c r="A4" s="262" t="s">
        <v>5</v>
      </c>
      <c r="B4" s="263"/>
      <c r="C4" s="263"/>
      <c r="D4" s="263"/>
      <c r="E4" s="263"/>
      <c r="F4" s="263" t="s">
        <v>6</v>
      </c>
      <c r="G4" s="263"/>
      <c r="H4" s="264"/>
      <c r="I4" s="264"/>
      <c r="J4" s="263" t="s">
        <v>7</v>
      </c>
      <c r="K4" s="263"/>
      <c r="L4" s="264"/>
      <c r="M4" s="264"/>
      <c r="N4" s="263" t="s">
        <v>8</v>
      </c>
      <c r="O4" s="263"/>
      <c r="P4" s="264"/>
      <c r="Q4" s="320"/>
      <c r="R4" s="3"/>
      <c r="S4" s="3"/>
      <c r="T4" s="3"/>
      <c r="U4" s="262" t="s">
        <v>9</v>
      </c>
      <c r="V4" s="263"/>
      <c r="W4" s="263"/>
      <c r="X4" s="263"/>
      <c r="Y4" s="263"/>
      <c r="Z4" s="321"/>
      <c r="AA4" s="321"/>
      <c r="AB4" s="321"/>
      <c r="AC4" s="321"/>
      <c r="AD4" s="322"/>
      <c r="AE4" s="3"/>
      <c r="AF4" s="3"/>
      <c r="AG4" s="262" t="s">
        <v>10</v>
      </c>
      <c r="AH4" s="263"/>
      <c r="AI4" s="263"/>
      <c r="AJ4" s="323"/>
      <c r="AK4" s="323"/>
      <c r="AL4" s="323"/>
      <c r="AM4" s="323"/>
      <c r="AN4" s="324"/>
    </row>
    <row r="5" spans="1:40" ht="3.75" customHeight="1" x14ac:dyDescent="0.3">
      <c r="A5" s="13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275"/>
      <c r="AN5" s="276"/>
    </row>
    <row r="6" spans="1:40" ht="6" customHeight="1" thickBot="1" x14ac:dyDescent="0.35">
      <c r="A6" s="13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133"/>
    </row>
    <row r="7" spans="1:40" ht="62.25" customHeight="1" x14ac:dyDescent="0.25">
      <c r="A7" s="277" t="s">
        <v>11</v>
      </c>
      <c r="B7" s="278"/>
      <c r="C7" s="278"/>
      <c r="D7" s="278"/>
      <c r="E7" s="278"/>
      <c r="F7" s="278"/>
      <c r="G7" s="278"/>
      <c r="H7" s="278"/>
      <c r="I7" s="416"/>
      <c r="J7" s="417"/>
      <c r="K7" s="417"/>
      <c r="L7" s="417"/>
      <c r="M7" s="417"/>
      <c r="N7" s="417"/>
      <c r="O7" s="417"/>
      <c r="P7" s="417"/>
      <c r="Q7" s="417"/>
      <c r="R7" s="417"/>
      <c r="S7" s="417"/>
      <c r="T7" s="417"/>
      <c r="U7" s="417"/>
      <c r="V7" s="417"/>
      <c r="W7" s="417"/>
      <c r="X7" s="417"/>
      <c r="Y7" s="417"/>
      <c r="Z7" s="417"/>
      <c r="AA7" s="417"/>
      <c r="AB7" s="417"/>
      <c r="AC7" s="417"/>
      <c r="AD7" s="417"/>
      <c r="AE7" s="417"/>
      <c r="AF7" s="417"/>
      <c r="AG7" s="417"/>
      <c r="AH7" s="417"/>
      <c r="AI7" s="417"/>
      <c r="AJ7" s="417"/>
      <c r="AK7" s="417"/>
      <c r="AL7" s="417"/>
      <c r="AM7" s="417"/>
      <c r="AN7" s="418"/>
    </row>
    <row r="8" spans="1:40" ht="22.5" customHeight="1" x14ac:dyDescent="0.3">
      <c r="A8" s="282" t="s">
        <v>12</v>
      </c>
      <c r="B8" s="283"/>
      <c r="C8" s="283"/>
      <c r="D8" s="283"/>
      <c r="E8" s="283"/>
      <c r="F8" s="283"/>
      <c r="G8" s="283"/>
      <c r="H8" s="283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5" t="s">
        <v>13</v>
      </c>
      <c r="AF8" s="286"/>
      <c r="AG8" s="286"/>
      <c r="AH8" s="287"/>
      <c r="AI8" s="27"/>
      <c r="AJ8" s="285" t="s">
        <v>14</v>
      </c>
      <c r="AK8" s="287"/>
      <c r="AL8" s="288"/>
      <c r="AM8" s="289"/>
      <c r="AN8" s="290"/>
    </row>
    <row r="9" spans="1:40" ht="22.5" customHeight="1" thickBot="1" x14ac:dyDescent="0.35">
      <c r="A9" s="291" t="s">
        <v>15</v>
      </c>
      <c r="B9" s="292"/>
      <c r="C9" s="292"/>
      <c r="D9" s="292"/>
      <c r="E9" s="292"/>
      <c r="F9" s="292"/>
      <c r="G9" s="292"/>
      <c r="H9" s="292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4" t="s">
        <v>13</v>
      </c>
      <c r="AF9" s="295"/>
      <c r="AG9" s="295"/>
      <c r="AH9" s="296"/>
      <c r="AI9" s="63"/>
      <c r="AJ9" s="294" t="s">
        <v>14</v>
      </c>
      <c r="AK9" s="296"/>
      <c r="AL9" s="297"/>
      <c r="AM9" s="298"/>
      <c r="AN9" s="299"/>
    </row>
    <row r="10" spans="1:40" ht="9.75" customHeight="1" thickBot="1" x14ac:dyDescent="0.35">
      <c r="A10" s="134"/>
      <c r="AH10" s="2"/>
      <c r="AI10" s="89"/>
      <c r="AJ10" s="89"/>
      <c r="AK10" s="89"/>
      <c r="AL10" s="89"/>
      <c r="AM10" s="11"/>
      <c r="AN10" s="135"/>
    </row>
    <row r="11" spans="1:40" ht="45" customHeight="1" thickBot="1" x14ac:dyDescent="0.35">
      <c r="A11" s="262" t="s">
        <v>16</v>
      </c>
      <c r="B11" s="263"/>
      <c r="C11" s="263"/>
      <c r="D11" s="263"/>
      <c r="E11" s="263"/>
      <c r="F11" s="263"/>
      <c r="G11" s="263"/>
      <c r="H11" s="264"/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3" t="s">
        <v>46</v>
      </c>
      <c r="V11" s="263"/>
      <c r="W11" s="263"/>
      <c r="X11" s="263"/>
      <c r="Y11" s="263"/>
      <c r="Z11" s="263"/>
      <c r="AA11" s="263"/>
      <c r="AB11" s="263"/>
      <c r="AC11" s="263"/>
      <c r="AD11" s="263"/>
      <c r="AE11" s="265" t="s">
        <v>66</v>
      </c>
      <c r="AF11" s="265"/>
      <c r="AG11" s="265"/>
      <c r="AH11" s="265"/>
      <c r="AI11" s="265"/>
      <c r="AJ11" s="87" t="s">
        <v>17</v>
      </c>
      <c r="AK11" s="18" t="s">
        <v>1</v>
      </c>
      <c r="AL11" s="5" t="s">
        <v>18</v>
      </c>
      <c r="AM11" s="266"/>
      <c r="AN11" s="267"/>
    </row>
    <row r="12" spans="1:40" ht="15.75" customHeight="1" x14ac:dyDescent="0.3">
      <c r="A12" s="66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8"/>
      <c r="S12" s="69"/>
      <c r="T12" s="69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68"/>
      <c r="AF12" s="68"/>
      <c r="AG12" s="68"/>
      <c r="AH12" s="71"/>
      <c r="AI12" s="268" t="s">
        <v>19</v>
      </c>
      <c r="AJ12" s="270" t="s">
        <v>20</v>
      </c>
      <c r="AK12" s="271"/>
      <c r="AL12" s="271"/>
      <c r="AM12" s="270" t="s">
        <v>21</v>
      </c>
      <c r="AN12" s="273" t="s">
        <v>22</v>
      </c>
    </row>
    <row r="13" spans="1:40" ht="14.25" customHeight="1" x14ac:dyDescent="0.3">
      <c r="A13" s="72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  <c r="T13" s="37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73"/>
      <c r="AI13" s="269"/>
      <c r="AJ13" s="86" t="s">
        <v>23</v>
      </c>
      <c r="AK13" s="86" t="s">
        <v>24</v>
      </c>
      <c r="AL13" s="86" t="s">
        <v>25</v>
      </c>
      <c r="AM13" s="272"/>
      <c r="AN13" s="274"/>
    </row>
    <row r="14" spans="1:40" ht="16.5" customHeight="1" x14ac:dyDescent="0.3">
      <c r="A14" s="72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  <c r="T14" s="37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73"/>
      <c r="AI14" s="125" t="s">
        <v>137</v>
      </c>
      <c r="AJ14" s="126"/>
      <c r="AK14" s="126"/>
      <c r="AL14" s="126"/>
      <c r="AM14" s="127"/>
      <c r="AN14" s="84"/>
    </row>
    <row r="15" spans="1:40" ht="16.5" customHeight="1" x14ac:dyDescent="0.3">
      <c r="A15" s="72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  <c r="S15" s="37"/>
      <c r="T15" s="37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73"/>
      <c r="AI15" s="81" t="s">
        <v>140</v>
      </c>
      <c r="AJ15" s="82">
        <v>0.9</v>
      </c>
      <c r="AK15" s="82">
        <v>0.15</v>
      </c>
      <c r="AL15" s="82">
        <v>2.85</v>
      </c>
      <c r="AM15" s="83">
        <v>44.333333333333336</v>
      </c>
      <c r="AN15" s="84">
        <f t="shared" ref="AN15:AN16" si="0">+AM15*AL15*AK15*AJ15</f>
        <v>17.05725</v>
      </c>
    </row>
    <row r="16" spans="1:40" ht="16.5" customHeight="1" x14ac:dyDescent="0.3">
      <c r="A16" s="72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  <c r="S16" s="37"/>
      <c r="T16" s="37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73"/>
      <c r="AI16" s="81" t="s">
        <v>67</v>
      </c>
      <c r="AJ16" s="82">
        <v>0.6</v>
      </c>
      <c r="AK16" s="82">
        <v>0.15</v>
      </c>
      <c r="AL16" s="82">
        <v>2.85</v>
      </c>
      <c r="AM16" s="83">
        <f>(133*2)/3</f>
        <v>88.666666666666671</v>
      </c>
      <c r="AN16" s="84">
        <f t="shared" si="0"/>
        <v>22.742999999999999</v>
      </c>
    </row>
    <row r="17" spans="1:41" ht="16.5" customHeight="1" x14ac:dyDescent="0.3">
      <c r="A17" s="72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6"/>
      <c r="S17" s="37"/>
      <c r="T17" s="37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73"/>
      <c r="AI17" s="125"/>
      <c r="AJ17" s="126"/>
      <c r="AK17" s="126"/>
      <c r="AL17" s="126"/>
      <c r="AM17" s="127"/>
      <c r="AN17" s="128"/>
    </row>
    <row r="18" spans="1:41" ht="16.5" customHeight="1" x14ac:dyDescent="0.3">
      <c r="A18" s="72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  <c r="S18" s="37"/>
      <c r="T18" s="37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73"/>
      <c r="AI18" s="81"/>
      <c r="AJ18" s="82"/>
      <c r="AK18" s="82"/>
      <c r="AL18" s="82"/>
      <c r="AM18" s="83"/>
      <c r="AN18" s="84"/>
    </row>
    <row r="19" spans="1:41" ht="16.5" customHeight="1" x14ac:dyDescent="0.3">
      <c r="A19" s="72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7"/>
      <c r="T19" s="37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73"/>
      <c r="AI19" s="51"/>
      <c r="AJ19" s="130"/>
      <c r="AK19" s="130"/>
      <c r="AL19" s="30"/>
      <c r="AM19" s="130"/>
      <c r="AN19" s="137"/>
      <c r="AO19" s="136"/>
    </row>
    <row r="20" spans="1:41" ht="19.95" customHeight="1" x14ac:dyDescent="0.3">
      <c r="A20" s="74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39"/>
      <c r="AF20" s="39"/>
      <c r="AG20" s="41"/>
      <c r="AH20" s="75"/>
      <c r="AI20" s="51"/>
      <c r="AJ20" s="130"/>
      <c r="AK20" s="130"/>
      <c r="AL20" s="30"/>
      <c r="AM20" s="130"/>
      <c r="AN20" s="137"/>
      <c r="AO20" s="136"/>
    </row>
    <row r="21" spans="1:41" ht="18.75" customHeight="1" x14ac:dyDescent="0.3">
      <c r="A21" s="74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36"/>
      <c r="AF21" s="42"/>
      <c r="AG21" s="36"/>
      <c r="AH21" s="75"/>
      <c r="AI21" s="51"/>
      <c r="AJ21" s="130"/>
      <c r="AK21" s="130"/>
      <c r="AL21" s="30"/>
      <c r="AM21" s="130"/>
      <c r="AN21" s="137"/>
      <c r="AO21" s="136"/>
    </row>
    <row r="22" spans="1:41" ht="18.75" customHeight="1" x14ac:dyDescent="0.3">
      <c r="A22" s="74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36"/>
      <c r="AF22" s="42"/>
      <c r="AG22" s="36"/>
      <c r="AH22" s="75"/>
      <c r="AI22" s="51"/>
      <c r="AJ22" s="130"/>
      <c r="AK22" s="130"/>
      <c r="AL22" s="30"/>
      <c r="AM22" s="130"/>
      <c r="AN22" s="137"/>
      <c r="AO22" s="136"/>
    </row>
    <row r="23" spans="1:41" ht="18.75" customHeight="1" x14ac:dyDescent="0.3">
      <c r="A23" s="74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36"/>
      <c r="AF23" s="42"/>
      <c r="AG23" s="36"/>
      <c r="AH23" s="75"/>
      <c r="AI23" s="51"/>
      <c r="AJ23" s="130"/>
      <c r="AK23" s="130"/>
      <c r="AL23" s="30"/>
      <c r="AM23" s="130"/>
      <c r="AN23" s="137"/>
      <c r="AO23" s="136"/>
    </row>
    <row r="24" spans="1:41" ht="19.95" customHeight="1" x14ac:dyDescent="0.3">
      <c r="A24" s="74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36"/>
      <c r="AF24" s="42"/>
      <c r="AG24" s="36"/>
      <c r="AH24" s="75"/>
      <c r="AI24" s="50"/>
      <c r="AJ24" s="130"/>
      <c r="AK24" s="130"/>
      <c r="AL24" s="30"/>
      <c r="AM24" s="130"/>
      <c r="AN24" s="137"/>
    </row>
    <row r="25" spans="1:41" ht="19.95" customHeight="1" x14ac:dyDescent="0.3">
      <c r="A25" s="74"/>
      <c r="B25" s="36"/>
      <c r="C25" s="36"/>
      <c r="D25" s="36"/>
      <c r="E25" s="36"/>
      <c r="F25" s="36"/>
      <c r="G25" s="36"/>
      <c r="H25" s="38"/>
      <c r="I25" s="36"/>
      <c r="J25" s="36"/>
      <c r="K25" s="36"/>
      <c r="L25" s="36"/>
      <c r="M25" s="36"/>
      <c r="N25" s="38"/>
      <c r="O25" s="38"/>
      <c r="P25" s="38"/>
      <c r="Q25" s="38"/>
      <c r="R25" s="38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38"/>
      <c r="AF25" s="43"/>
      <c r="AG25" s="38"/>
      <c r="AH25" s="75"/>
      <c r="AI25" s="129"/>
      <c r="AJ25" s="130"/>
      <c r="AK25" s="130"/>
      <c r="AL25" s="30"/>
      <c r="AM25" s="130"/>
      <c r="AN25" s="137"/>
    </row>
    <row r="26" spans="1:41" ht="19.95" customHeight="1" x14ac:dyDescent="0.3">
      <c r="A26" s="74"/>
      <c r="B26" s="36"/>
      <c r="C26" s="36"/>
      <c r="D26" s="36"/>
      <c r="E26" s="36"/>
      <c r="F26" s="36"/>
      <c r="G26" s="36"/>
      <c r="H26" s="38"/>
      <c r="I26" s="36"/>
      <c r="J26" s="36"/>
      <c r="K26" s="36"/>
      <c r="L26" s="36"/>
      <c r="M26" s="36"/>
      <c r="N26" s="38"/>
      <c r="O26" s="38"/>
      <c r="P26" s="38"/>
      <c r="Q26" s="38"/>
      <c r="R26" s="38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38"/>
      <c r="AF26" s="43"/>
      <c r="AG26" s="38"/>
      <c r="AH26" s="75"/>
      <c r="AI26" s="51"/>
      <c r="AJ26" s="130"/>
      <c r="AK26" s="130"/>
      <c r="AL26" s="30"/>
      <c r="AM26" s="130"/>
      <c r="AN26" s="137"/>
    </row>
    <row r="27" spans="1:41" ht="19.95" customHeight="1" x14ac:dyDescent="0.3">
      <c r="A27" s="74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36"/>
      <c r="AF27" s="42"/>
      <c r="AG27" s="36"/>
      <c r="AH27" s="75"/>
      <c r="AI27" s="51"/>
      <c r="AJ27" s="130"/>
      <c r="AK27" s="130"/>
      <c r="AL27" s="30"/>
      <c r="AM27" s="130"/>
      <c r="AN27" s="137"/>
    </row>
    <row r="28" spans="1:41" ht="19.95" customHeight="1" x14ac:dyDescent="0.3">
      <c r="A28" s="74"/>
      <c r="B28" s="44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36"/>
      <c r="AF28" s="42"/>
      <c r="AG28" s="36"/>
      <c r="AH28" s="75"/>
      <c r="AI28" s="51"/>
      <c r="AJ28" s="130"/>
      <c r="AK28" s="130"/>
      <c r="AL28" s="30"/>
      <c r="AM28" s="130"/>
      <c r="AN28" s="137"/>
    </row>
    <row r="29" spans="1:41" ht="19.95" customHeight="1" x14ac:dyDescent="0.3">
      <c r="A29" s="74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36"/>
      <c r="AF29" s="42"/>
      <c r="AG29" s="36"/>
      <c r="AH29" s="75"/>
      <c r="AI29" s="51"/>
      <c r="AJ29" s="130"/>
      <c r="AK29" s="130"/>
      <c r="AL29" s="30"/>
      <c r="AM29" s="130"/>
      <c r="AN29" s="137"/>
    </row>
    <row r="30" spans="1:41" ht="19.95" customHeight="1" x14ac:dyDescent="0.3">
      <c r="A30" s="74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36"/>
      <c r="AF30" s="42"/>
      <c r="AG30" s="36"/>
      <c r="AH30" s="75"/>
      <c r="AI30" s="51"/>
      <c r="AJ30" s="130"/>
      <c r="AK30" s="130"/>
      <c r="AL30" s="30"/>
      <c r="AM30" s="130"/>
      <c r="AN30" s="137"/>
    </row>
    <row r="31" spans="1:41" ht="19.95" customHeight="1" x14ac:dyDescent="0.3">
      <c r="A31" s="74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36"/>
      <c r="AF31" s="42"/>
      <c r="AG31" s="36"/>
      <c r="AH31" s="75"/>
      <c r="AI31" s="51"/>
      <c r="AJ31" s="130"/>
      <c r="AK31" s="130"/>
      <c r="AL31" s="30"/>
      <c r="AM31" s="130"/>
      <c r="AN31" s="137"/>
    </row>
    <row r="32" spans="1:41" ht="19.95" customHeight="1" x14ac:dyDescent="0.3">
      <c r="A32" s="74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36"/>
      <c r="AF32" s="42"/>
      <c r="AG32" s="36"/>
      <c r="AH32" s="75"/>
      <c r="AI32" s="50"/>
      <c r="AJ32" s="130"/>
      <c r="AK32" s="130"/>
      <c r="AL32" s="30"/>
      <c r="AM32" s="130"/>
      <c r="AN32" s="137"/>
    </row>
    <row r="33" spans="1:41" ht="19.95" customHeight="1" x14ac:dyDescent="0.3">
      <c r="A33" s="74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36"/>
      <c r="AF33" s="42"/>
      <c r="AG33" s="36"/>
      <c r="AH33" s="75"/>
      <c r="AI33" s="129"/>
      <c r="AJ33" s="130"/>
      <c r="AK33" s="130"/>
      <c r="AL33" s="30"/>
      <c r="AM33" s="130"/>
      <c r="AN33" s="137"/>
    </row>
    <row r="34" spans="1:41" ht="19.95" customHeight="1" x14ac:dyDescent="0.3">
      <c r="A34" s="74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36"/>
      <c r="AF34" s="42"/>
      <c r="AG34" s="36"/>
      <c r="AH34" s="75"/>
      <c r="AI34" s="51"/>
      <c r="AJ34" s="130"/>
      <c r="AK34" s="130"/>
      <c r="AL34" s="30"/>
      <c r="AM34" s="130"/>
      <c r="AN34" s="137"/>
    </row>
    <row r="35" spans="1:41" ht="19.95" customHeight="1" x14ac:dyDescent="0.3">
      <c r="A35" s="74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36"/>
      <c r="AF35" s="42"/>
      <c r="AG35" s="36"/>
      <c r="AH35" s="75"/>
      <c r="AI35" s="51"/>
      <c r="AJ35" s="130"/>
      <c r="AK35" s="130"/>
      <c r="AL35" s="30"/>
      <c r="AM35" s="130"/>
      <c r="AN35" s="137"/>
    </row>
    <row r="36" spans="1:41" ht="19.95" customHeight="1" x14ac:dyDescent="0.3">
      <c r="A36" s="74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36"/>
      <c r="AF36" s="42"/>
      <c r="AG36" s="36"/>
      <c r="AH36" s="75"/>
      <c r="AI36" s="51"/>
      <c r="AJ36" s="130"/>
      <c r="AK36" s="130"/>
      <c r="AL36" s="30"/>
      <c r="AM36" s="130"/>
      <c r="AN36" s="137"/>
    </row>
    <row r="37" spans="1:41" ht="19.95" customHeight="1" x14ac:dyDescent="0.3">
      <c r="A37" s="74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36"/>
      <c r="AF37" s="42"/>
      <c r="AG37" s="36"/>
      <c r="AH37" s="75"/>
      <c r="AI37" s="51"/>
      <c r="AJ37" s="130"/>
      <c r="AK37" s="130"/>
      <c r="AL37" s="30"/>
      <c r="AM37" s="130"/>
      <c r="AN37" s="137"/>
    </row>
    <row r="38" spans="1:41" ht="19.95" customHeight="1" x14ac:dyDescent="0.3">
      <c r="A38" s="74"/>
      <c r="B38" s="44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36"/>
      <c r="AF38" s="42"/>
      <c r="AG38" s="36"/>
      <c r="AH38" s="75"/>
      <c r="AI38" s="51"/>
      <c r="AJ38" s="130"/>
      <c r="AK38" s="130"/>
      <c r="AL38" s="30"/>
      <c r="AM38" s="130"/>
      <c r="AN38" s="137"/>
    </row>
    <row r="39" spans="1:41" ht="19.95" customHeight="1" x14ac:dyDescent="0.3">
      <c r="A39" s="74"/>
      <c r="B39" s="60"/>
      <c r="C39" s="60"/>
      <c r="D39" s="60"/>
      <c r="E39" s="60"/>
      <c r="F39" s="61"/>
      <c r="G39" s="61"/>
      <c r="H39" s="61"/>
      <c r="I39" s="61"/>
      <c r="J39" s="60"/>
      <c r="K39" s="60"/>
      <c r="L39" s="60"/>
      <c r="M39" s="61"/>
      <c r="N39" s="61"/>
      <c r="O39" s="61"/>
      <c r="P39" s="61"/>
      <c r="Q39" s="61"/>
      <c r="R39" s="61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1"/>
      <c r="AF39" s="60"/>
      <c r="AG39" s="60"/>
      <c r="AH39" s="75"/>
      <c r="AI39" s="51"/>
      <c r="AJ39" s="130"/>
      <c r="AK39" s="130"/>
      <c r="AL39" s="30"/>
      <c r="AM39" s="130"/>
      <c r="AN39" s="137"/>
      <c r="AO39" s="6"/>
    </row>
    <row r="40" spans="1:41" ht="19.95" customHeight="1" x14ac:dyDescent="0.3">
      <c r="A40" s="7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36"/>
      <c r="AF40" s="42"/>
      <c r="AG40" s="36"/>
      <c r="AH40" s="77"/>
      <c r="AI40" s="50"/>
      <c r="AJ40" s="29"/>
      <c r="AK40" s="29"/>
      <c r="AL40" s="30"/>
      <c r="AM40" s="31"/>
      <c r="AN40" s="49"/>
      <c r="AO40" s="6"/>
    </row>
    <row r="41" spans="1:41" ht="19.95" customHeight="1" x14ac:dyDescent="0.3">
      <c r="A41" s="74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75"/>
      <c r="AI41" s="51"/>
      <c r="AJ41" s="34"/>
      <c r="AK41" s="34"/>
      <c r="AL41" s="34"/>
      <c r="AM41" s="34"/>
      <c r="AN41" s="49"/>
    </row>
    <row r="42" spans="1:41" ht="29.25" customHeight="1" thickBot="1" x14ac:dyDescent="0.3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80"/>
      <c r="AI42" s="249" t="s">
        <v>26</v>
      </c>
      <c r="AJ42" s="250"/>
      <c r="AK42" s="250"/>
      <c r="AL42" s="250"/>
      <c r="AM42" s="250"/>
      <c r="AN42" s="52">
        <f>SUM(AN14:AN41)</f>
        <v>39.800249999999998</v>
      </c>
    </row>
    <row r="43" spans="1:41" ht="30.75" customHeight="1" thickBot="1" x14ac:dyDescent="0.35">
      <c r="A43" s="251"/>
      <c r="B43" s="252"/>
      <c r="C43" s="252"/>
      <c r="D43" s="252"/>
      <c r="E43" s="252"/>
      <c r="F43" s="252"/>
      <c r="G43" s="252"/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2"/>
      <c r="AE43" s="252"/>
      <c r="AF43" s="252"/>
      <c r="AG43" s="252"/>
      <c r="AH43" s="253"/>
      <c r="AI43" s="254" t="s">
        <v>27</v>
      </c>
      <c r="AJ43" s="255"/>
      <c r="AK43" s="255"/>
      <c r="AL43" s="255"/>
      <c r="AM43" s="255"/>
      <c r="AN43" s="52"/>
    </row>
    <row r="44" spans="1:41" ht="20.25" customHeight="1" thickBot="1" x14ac:dyDescent="0.35">
      <c r="A44" s="54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8"/>
      <c r="S44" s="57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6"/>
      <c r="AI44" s="258" t="s">
        <v>28</v>
      </c>
      <c r="AJ44" s="259"/>
      <c r="AK44" s="259"/>
      <c r="AL44" s="259"/>
      <c r="AM44" s="259"/>
      <c r="AN44" s="53">
        <f>AN42</f>
        <v>39.800249999999998</v>
      </c>
    </row>
    <row r="45" spans="1:41" ht="41.25" customHeight="1" thickBot="1" x14ac:dyDescent="0.35">
      <c r="A45" s="13"/>
      <c r="B45" s="21" t="s">
        <v>29</v>
      </c>
      <c r="R45" s="59"/>
      <c r="T45" s="7" t="s">
        <v>30</v>
      </c>
      <c r="U45" s="8"/>
      <c r="AH45" s="24"/>
      <c r="AI45" s="21" t="s">
        <v>136</v>
      </c>
      <c r="AJ45" s="47"/>
      <c r="AK45" s="22"/>
      <c r="AL45" s="22"/>
      <c r="AM45" s="22"/>
      <c r="AN45" s="10"/>
    </row>
    <row r="46" spans="1:41" ht="20.25" customHeight="1" thickBot="1" x14ac:dyDescent="0.35">
      <c r="A46" s="23"/>
      <c r="B46" s="2" t="s">
        <v>31</v>
      </c>
      <c r="E46" s="260"/>
      <c r="F46" s="260"/>
      <c r="G46" s="260"/>
      <c r="H46" s="260"/>
      <c r="I46" s="260"/>
      <c r="J46" s="260"/>
      <c r="K46" s="260"/>
      <c r="L46" s="260"/>
      <c r="M46" s="260"/>
      <c r="N46" s="260"/>
      <c r="O46" s="260"/>
      <c r="P46" s="260"/>
      <c r="Q46" s="260"/>
      <c r="T46" s="2" t="s">
        <v>31</v>
      </c>
      <c r="W46" s="261"/>
      <c r="X46" s="261"/>
      <c r="Y46" s="261"/>
      <c r="Z46" s="261"/>
      <c r="AA46" s="261"/>
      <c r="AB46" s="261"/>
      <c r="AC46" s="261"/>
      <c r="AD46" s="261"/>
      <c r="AE46" s="261"/>
      <c r="AF46" s="261"/>
      <c r="AG46" s="261"/>
      <c r="AH46" s="24"/>
      <c r="AI46" s="2" t="s">
        <v>31</v>
      </c>
      <c r="AJ46" s="245"/>
      <c r="AK46" s="245"/>
      <c r="AL46" s="245"/>
      <c r="AM46" s="245"/>
      <c r="AN46" s="10"/>
    </row>
    <row r="47" spans="1:41" ht="20.25" customHeight="1" thickBot="1" x14ac:dyDescent="0.35">
      <c r="A47" s="23"/>
      <c r="B47" s="11" t="s">
        <v>32</v>
      </c>
      <c r="F47" s="244"/>
      <c r="G47" s="244"/>
      <c r="H47" s="244"/>
      <c r="I47" s="244"/>
      <c r="J47" s="244"/>
      <c r="K47" s="244"/>
      <c r="L47" s="244"/>
      <c r="M47" s="244"/>
      <c r="N47" s="244"/>
      <c r="O47" s="244"/>
      <c r="P47" s="244"/>
      <c r="Q47" s="244"/>
      <c r="T47" s="11" t="s">
        <v>32</v>
      </c>
      <c r="X47" s="245"/>
      <c r="Y47" s="245"/>
      <c r="Z47" s="245"/>
      <c r="AA47" s="245"/>
      <c r="AB47" s="245"/>
      <c r="AC47" s="245"/>
      <c r="AD47" s="245"/>
      <c r="AE47" s="245"/>
      <c r="AF47" s="245"/>
      <c r="AG47" s="245"/>
      <c r="AH47" s="24"/>
      <c r="AI47" s="11" t="s">
        <v>32</v>
      </c>
      <c r="AJ47" s="245"/>
      <c r="AK47" s="245"/>
      <c r="AL47" s="245"/>
      <c r="AM47" s="245"/>
      <c r="AN47" s="10"/>
    </row>
    <row r="48" spans="1:41" ht="8.25" customHeight="1" thickBot="1" x14ac:dyDescent="0.35">
      <c r="A48" s="25" t="s">
        <v>33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26"/>
      <c r="AI48" s="15"/>
      <c r="AJ48" s="14"/>
      <c r="AK48" s="15"/>
      <c r="AL48" s="15"/>
      <c r="AM48" s="15"/>
      <c r="AN48" s="16"/>
    </row>
  </sheetData>
  <mergeCells count="47">
    <mergeCell ref="F47:Q47"/>
    <mergeCell ref="X47:AG47"/>
    <mergeCell ref="AJ47:AM47"/>
    <mergeCell ref="AI42:AM42"/>
    <mergeCell ref="AI44:AM44"/>
    <mergeCell ref="E46:Q46"/>
    <mergeCell ref="W46:AG46"/>
    <mergeCell ref="AJ46:AM46"/>
    <mergeCell ref="A43:AH43"/>
    <mergeCell ref="AI43:AM43"/>
    <mergeCell ref="A9:H9"/>
    <mergeCell ref="I9:AD9"/>
    <mergeCell ref="AE9:AH9"/>
    <mergeCell ref="AJ9:AK9"/>
    <mergeCell ref="AL9:AN9"/>
    <mergeCell ref="AI12:AI13"/>
    <mergeCell ref="AJ12:AL12"/>
    <mergeCell ref="AM12:AM13"/>
    <mergeCell ref="AN12:AN13"/>
    <mergeCell ref="A7:H7"/>
    <mergeCell ref="I7:AN7"/>
    <mergeCell ref="A8:H8"/>
    <mergeCell ref="I8:AD8"/>
    <mergeCell ref="AE8:AH8"/>
    <mergeCell ref="AJ8:AK8"/>
    <mergeCell ref="AL8:AN8"/>
    <mergeCell ref="A11:G11"/>
    <mergeCell ref="H11:T11"/>
    <mergeCell ref="U11:AD11"/>
    <mergeCell ref="AE11:AI11"/>
    <mergeCell ref="AM11:AN11"/>
    <mergeCell ref="AM5:AN5"/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  <mergeCell ref="P4:Q4"/>
    <mergeCell ref="U4:Y4"/>
    <mergeCell ref="Z4:AD4"/>
    <mergeCell ref="AG4:AI4"/>
    <mergeCell ref="AJ4:AN4"/>
  </mergeCells>
  <printOptions horizontalCentered="1" verticalCentered="1"/>
  <pageMargins left="0" right="0" top="0.39370078740157483" bottom="0.19685039370078741" header="0.31496062992125984" footer="0.31496062992125984"/>
  <pageSetup scale="47" orientation="landscape" r:id="rId1"/>
  <colBreaks count="1" manualBreakCount="1">
    <brk id="40" max="54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4" tint="0.39997558519241921"/>
  </sheetPr>
  <dimension ref="A1:AO47"/>
  <sheetViews>
    <sheetView view="pageBreakPreview" topLeftCell="A13" zoomScale="60" zoomScaleNormal="80" workbookViewId="0">
      <selection activeCell="AI31" sqref="AI31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24" width="6.44140625" style="2" customWidth="1"/>
    <col min="25" max="25" width="6" style="2" customWidth="1"/>
    <col min="26" max="33" width="3.6640625" style="2" customWidth="1"/>
    <col min="34" max="34" width="5.109375" style="17" customWidth="1"/>
    <col min="35" max="35" width="22.109375" style="2" customWidth="1"/>
    <col min="36" max="36" width="13.33203125" style="2" customWidth="1"/>
    <col min="37" max="37" width="10.88671875" style="2" customWidth="1"/>
    <col min="38" max="38" width="13.5546875" style="2" customWidth="1"/>
    <col min="39" max="39" width="13" style="2" customWidth="1"/>
    <col min="40" max="40" width="20.109375" style="6" customWidth="1"/>
    <col min="41" max="16384" width="11.44140625" style="2"/>
  </cols>
  <sheetData>
    <row r="1" spans="1:40" ht="52.5" customHeight="1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8"/>
      <c r="AL1" s="312" t="s">
        <v>39</v>
      </c>
      <c r="AM1" s="313"/>
      <c r="AN1" s="314"/>
    </row>
    <row r="2" spans="1:40" ht="52.5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09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1"/>
      <c r="AL2" s="315"/>
      <c r="AM2" s="316"/>
      <c r="AN2" s="317"/>
    </row>
    <row r="3" spans="1:40" s="4" customFormat="1" ht="6.75" customHeight="1" thickBot="1" x14ac:dyDescent="0.35">
      <c r="A3" s="19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18"/>
      <c r="AN3" s="419"/>
    </row>
    <row r="4" spans="1:40" s="4" customFormat="1" ht="27.75" customHeight="1" thickBot="1" x14ac:dyDescent="0.35">
      <c r="A4" s="262" t="s">
        <v>5</v>
      </c>
      <c r="B4" s="263"/>
      <c r="C4" s="263"/>
      <c r="D4" s="263"/>
      <c r="E4" s="263"/>
      <c r="F4" s="263" t="s">
        <v>6</v>
      </c>
      <c r="G4" s="263"/>
      <c r="H4" s="264">
        <v>5</v>
      </c>
      <c r="I4" s="264"/>
      <c r="J4" s="263" t="s">
        <v>7</v>
      </c>
      <c r="K4" s="263"/>
      <c r="L4" s="264">
        <v>11</v>
      </c>
      <c r="M4" s="264"/>
      <c r="N4" s="263" t="s">
        <v>8</v>
      </c>
      <c r="O4" s="263"/>
      <c r="P4" s="264">
        <v>2013</v>
      </c>
      <c r="Q4" s="320"/>
      <c r="R4" s="3"/>
      <c r="S4" s="3"/>
      <c r="T4" s="3"/>
      <c r="U4" s="262" t="s">
        <v>9</v>
      </c>
      <c r="V4" s="263"/>
      <c r="W4" s="263"/>
      <c r="X4" s="263"/>
      <c r="Y4" s="263"/>
      <c r="Z4" s="321">
        <v>1</v>
      </c>
      <c r="AA4" s="321"/>
      <c r="AB4" s="321"/>
      <c r="AC4" s="321"/>
      <c r="AD4" s="322"/>
      <c r="AE4" s="3"/>
      <c r="AF4" s="3"/>
      <c r="AG4" s="262" t="s">
        <v>10</v>
      </c>
      <c r="AH4" s="263"/>
      <c r="AI4" s="263"/>
      <c r="AJ4" s="323" t="s">
        <v>50</v>
      </c>
      <c r="AK4" s="323"/>
      <c r="AL4" s="323"/>
      <c r="AM4" s="323"/>
      <c r="AN4" s="324"/>
    </row>
    <row r="5" spans="1:40" ht="3.75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275"/>
      <c r="AN5" s="275"/>
    </row>
    <row r="6" spans="1:40" ht="6" customHeight="1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88"/>
    </row>
    <row r="7" spans="1:40" ht="62.25" customHeight="1" x14ac:dyDescent="0.3">
      <c r="A7" s="277" t="s">
        <v>11</v>
      </c>
      <c r="B7" s="278"/>
      <c r="C7" s="278"/>
      <c r="D7" s="278"/>
      <c r="E7" s="278"/>
      <c r="F7" s="278"/>
      <c r="G7" s="278"/>
      <c r="H7" s="278"/>
      <c r="I7" s="279" t="s">
        <v>44</v>
      </c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1"/>
    </row>
    <row r="8" spans="1:40" ht="22.5" customHeight="1" x14ac:dyDescent="0.3">
      <c r="A8" s="282" t="s">
        <v>12</v>
      </c>
      <c r="B8" s="283"/>
      <c r="C8" s="283"/>
      <c r="D8" s="283"/>
      <c r="E8" s="283"/>
      <c r="F8" s="283"/>
      <c r="G8" s="283"/>
      <c r="H8" s="283"/>
      <c r="I8" s="284" t="s">
        <v>36</v>
      </c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5" t="s">
        <v>13</v>
      </c>
      <c r="AF8" s="286"/>
      <c r="AG8" s="286"/>
      <c r="AH8" s="287"/>
      <c r="AI8" s="27" t="s">
        <v>37</v>
      </c>
      <c r="AJ8" s="285" t="s">
        <v>14</v>
      </c>
      <c r="AK8" s="287"/>
      <c r="AL8" s="288" t="s">
        <v>38</v>
      </c>
      <c r="AM8" s="289"/>
      <c r="AN8" s="290"/>
    </row>
    <row r="9" spans="1:40" ht="22.5" customHeight="1" thickBot="1" x14ac:dyDescent="0.35">
      <c r="A9" s="291" t="s">
        <v>15</v>
      </c>
      <c r="B9" s="292"/>
      <c r="C9" s="292"/>
      <c r="D9" s="292"/>
      <c r="E9" s="292"/>
      <c r="F9" s="292"/>
      <c r="G9" s="292"/>
      <c r="H9" s="292"/>
      <c r="I9" s="293" t="s">
        <v>42</v>
      </c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4" t="s">
        <v>13</v>
      </c>
      <c r="AF9" s="295"/>
      <c r="AG9" s="295"/>
      <c r="AH9" s="296"/>
      <c r="AI9" s="63" t="s">
        <v>45</v>
      </c>
      <c r="AJ9" s="294" t="s">
        <v>14</v>
      </c>
      <c r="AK9" s="296"/>
      <c r="AL9" s="297" t="s">
        <v>43</v>
      </c>
      <c r="AM9" s="298"/>
      <c r="AN9" s="299"/>
    </row>
    <row r="10" spans="1:40" ht="9.75" customHeight="1" thickBot="1" x14ac:dyDescent="0.35">
      <c r="A10" s="20"/>
      <c r="AH10" s="2"/>
      <c r="AI10" s="89"/>
      <c r="AJ10" s="89"/>
      <c r="AK10" s="89"/>
      <c r="AL10" s="89"/>
      <c r="AM10" s="11"/>
      <c r="AN10" s="11"/>
    </row>
    <row r="11" spans="1:40" ht="68.25" customHeight="1" thickBot="1" x14ac:dyDescent="0.35">
      <c r="A11" s="262" t="s">
        <v>16</v>
      </c>
      <c r="B11" s="263"/>
      <c r="C11" s="263"/>
      <c r="D11" s="263"/>
      <c r="E11" s="263"/>
      <c r="F11" s="263"/>
      <c r="G11" s="263"/>
      <c r="H11" s="264"/>
      <c r="I11" s="264"/>
      <c r="J11" s="264"/>
      <c r="K11" s="264"/>
      <c r="L11" s="264"/>
      <c r="M11" s="264"/>
      <c r="N11" s="264"/>
      <c r="O11" s="264"/>
      <c r="P11" s="264"/>
      <c r="Q11" s="420"/>
      <c r="R11" s="420"/>
      <c r="S11" s="420"/>
      <c r="T11" s="420"/>
      <c r="U11" s="421" t="s">
        <v>69</v>
      </c>
      <c r="V11" s="421"/>
      <c r="W11" s="421"/>
      <c r="X11" s="421"/>
      <c r="Y11" s="421"/>
      <c r="Z11" s="421"/>
      <c r="AA11" s="421"/>
      <c r="AB11" s="421"/>
      <c r="AC11" s="421"/>
      <c r="AD11" s="421"/>
      <c r="AE11" s="422" t="s">
        <v>41</v>
      </c>
      <c r="AF11" s="423"/>
      <c r="AG11" s="423"/>
      <c r="AH11" s="423"/>
      <c r="AI11" s="424"/>
      <c r="AJ11" s="90" t="s">
        <v>17</v>
      </c>
      <c r="AK11" s="91" t="s">
        <v>1</v>
      </c>
      <c r="AL11" s="92" t="s">
        <v>18</v>
      </c>
      <c r="AM11" s="425" t="s">
        <v>47</v>
      </c>
      <c r="AN11" s="426"/>
    </row>
    <row r="12" spans="1:40" ht="15.75" customHeight="1" x14ac:dyDescent="0.3">
      <c r="A12" s="93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4"/>
      <c r="Q12" s="435" t="s">
        <v>70</v>
      </c>
      <c r="R12" s="436"/>
      <c r="S12" s="436"/>
      <c r="T12" s="436"/>
      <c r="U12" s="436"/>
      <c r="V12" s="436"/>
      <c r="W12" s="436"/>
      <c r="X12" s="436"/>
      <c r="Y12" s="436"/>
      <c r="Z12" s="439" t="s">
        <v>71</v>
      </c>
      <c r="AA12" s="439"/>
      <c r="AB12" s="439"/>
      <c r="AC12" s="439" t="s">
        <v>72</v>
      </c>
      <c r="AD12" s="441"/>
      <c r="AE12" s="441"/>
      <c r="AF12" s="443" t="s">
        <v>73</v>
      </c>
      <c r="AG12" s="443"/>
      <c r="AH12" s="443"/>
      <c r="AI12" s="428" t="s">
        <v>74</v>
      </c>
      <c r="AJ12" s="278" t="s">
        <v>75</v>
      </c>
      <c r="AK12" s="427" t="s">
        <v>76</v>
      </c>
      <c r="AL12" s="427" t="s">
        <v>77</v>
      </c>
      <c r="AM12" s="428" t="s">
        <v>78</v>
      </c>
      <c r="AN12" s="429" t="s">
        <v>79</v>
      </c>
    </row>
    <row r="13" spans="1:40" ht="16.5" customHeight="1" x14ac:dyDescent="0.3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95"/>
      <c r="Q13" s="437"/>
      <c r="R13" s="438"/>
      <c r="S13" s="438"/>
      <c r="T13" s="438"/>
      <c r="U13" s="438"/>
      <c r="V13" s="438"/>
      <c r="W13" s="438"/>
      <c r="X13" s="438"/>
      <c r="Y13" s="438"/>
      <c r="Z13" s="440"/>
      <c r="AA13" s="440"/>
      <c r="AB13" s="440"/>
      <c r="AC13" s="442"/>
      <c r="AD13" s="442"/>
      <c r="AE13" s="442"/>
      <c r="AF13" s="444"/>
      <c r="AG13" s="444"/>
      <c r="AH13" s="444"/>
      <c r="AI13" s="272"/>
      <c r="AJ13" s="445"/>
      <c r="AK13" s="283"/>
      <c r="AL13" s="283"/>
      <c r="AM13" s="272"/>
      <c r="AN13" s="274"/>
    </row>
    <row r="14" spans="1:40" ht="37.5" customHeight="1" x14ac:dyDescent="0.3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96"/>
      <c r="Q14" s="430" t="s">
        <v>80</v>
      </c>
      <c r="R14" s="431"/>
      <c r="S14" s="431"/>
      <c r="T14" s="431"/>
      <c r="U14" s="431"/>
      <c r="V14" s="431"/>
      <c r="W14" s="431"/>
      <c r="X14" s="431"/>
      <c r="Y14" s="432"/>
      <c r="Z14" s="433"/>
      <c r="AA14" s="433"/>
      <c r="AB14" s="433"/>
      <c r="AC14" s="433"/>
      <c r="AD14" s="433"/>
      <c r="AE14" s="433"/>
      <c r="AF14" s="434"/>
      <c r="AG14" s="434"/>
      <c r="AH14" s="434"/>
      <c r="AI14" s="97"/>
      <c r="AJ14" s="32"/>
      <c r="AK14" s="32"/>
      <c r="AL14" s="32"/>
      <c r="AM14" s="33"/>
      <c r="AN14" s="49"/>
    </row>
    <row r="15" spans="1:40" ht="18.75" customHeight="1" x14ac:dyDescent="0.3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96"/>
      <c r="Q15" s="458" t="s">
        <v>81</v>
      </c>
      <c r="R15" s="459"/>
      <c r="S15" s="459"/>
      <c r="T15" s="459"/>
      <c r="U15" s="459"/>
      <c r="V15" s="459"/>
      <c r="W15" s="459"/>
      <c r="X15" s="459"/>
      <c r="Y15" s="459"/>
      <c r="Z15" s="460"/>
      <c r="AA15" s="460"/>
      <c r="AB15" s="460"/>
      <c r="AC15" s="460"/>
      <c r="AD15" s="460"/>
      <c r="AE15" s="460"/>
      <c r="AF15" s="461"/>
      <c r="AG15" s="461"/>
      <c r="AH15" s="461"/>
      <c r="AI15" s="98"/>
      <c r="AJ15" s="99"/>
      <c r="AK15" s="99"/>
      <c r="AL15" s="99"/>
      <c r="AM15" s="99"/>
      <c r="AN15" s="100"/>
    </row>
    <row r="16" spans="1:40" ht="19.95" customHeight="1" x14ac:dyDescent="0.3">
      <c r="A16" s="36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96"/>
      <c r="Q16" s="101"/>
      <c r="R16" s="12"/>
      <c r="S16" s="12"/>
      <c r="T16" s="12"/>
      <c r="U16" s="12"/>
      <c r="V16" s="12"/>
      <c r="W16" s="12"/>
      <c r="X16" s="12"/>
      <c r="Y16" s="102"/>
      <c r="Z16" s="462">
        <v>0.375</v>
      </c>
      <c r="AA16" s="463"/>
      <c r="AB16" s="464"/>
      <c r="AC16" s="468">
        <v>0.56000000000000005</v>
      </c>
      <c r="AD16" s="469"/>
      <c r="AE16" s="470"/>
      <c r="AF16" s="474">
        <f>ROUND(345/0.2,0)+1</f>
        <v>1726</v>
      </c>
      <c r="AG16" s="475"/>
      <c r="AH16" s="476"/>
      <c r="AI16" s="446">
        <v>1</v>
      </c>
      <c r="AJ16" s="448">
        <f>+AF16*AI16</f>
        <v>1726</v>
      </c>
      <c r="AK16" s="450">
        <v>0.9</v>
      </c>
      <c r="AL16" s="452">
        <f>+AC16*AK16</f>
        <v>0.50400000000000011</v>
      </c>
      <c r="AM16" s="454">
        <f>+AJ16*AL16</f>
        <v>869.90400000000022</v>
      </c>
      <c r="AN16" s="456" t="s">
        <v>82</v>
      </c>
    </row>
    <row r="17" spans="1:41" ht="19.95" customHeight="1" x14ac:dyDescent="0.3">
      <c r="A17" s="36"/>
      <c r="B17" s="36"/>
      <c r="C17" s="36"/>
      <c r="D17" s="36"/>
      <c r="E17" s="36"/>
      <c r="F17" s="36"/>
      <c r="G17" s="36"/>
      <c r="H17" s="38"/>
      <c r="I17" s="36"/>
      <c r="J17" s="36"/>
      <c r="K17" s="36"/>
      <c r="L17" s="36"/>
      <c r="M17" s="36"/>
      <c r="N17" s="38"/>
      <c r="O17" s="38"/>
      <c r="P17" s="103"/>
      <c r="Q17" s="104"/>
      <c r="R17" s="9"/>
      <c r="S17" s="9"/>
      <c r="T17" s="479">
        <v>0.9</v>
      </c>
      <c r="U17" s="479"/>
      <c r="V17" s="479"/>
      <c r="W17" s="9"/>
      <c r="X17" s="9"/>
      <c r="Y17" s="105"/>
      <c r="Z17" s="465"/>
      <c r="AA17" s="466"/>
      <c r="AB17" s="467"/>
      <c r="AC17" s="471"/>
      <c r="AD17" s="472"/>
      <c r="AE17" s="473"/>
      <c r="AF17" s="477"/>
      <c r="AG17" s="260"/>
      <c r="AH17" s="478"/>
      <c r="AI17" s="447"/>
      <c r="AJ17" s="449"/>
      <c r="AK17" s="451"/>
      <c r="AL17" s="453"/>
      <c r="AM17" s="455"/>
      <c r="AN17" s="457"/>
    </row>
    <row r="18" spans="1:41" ht="19.95" customHeight="1" x14ac:dyDescent="0.3">
      <c r="A18" s="36"/>
      <c r="B18" s="36"/>
      <c r="C18" s="36"/>
      <c r="D18" s="36"/>
      <c r="E18" s="36"/>
      <c r="F18" s="36"/>
      <c r="G18" s="36"/>
      <c r="H18" s="38"/>
      <c r="I18" s="36"/>
      <c r="J18" s="36"/>
      <c r="K18" s="36"/>
      <c r="L18" s="36"/>
      <c r="M18" s="36"/>
      <c r="N18" s="38"/>
      <c r="O18" s="38"/>
      <c r="P18" s="103"/>
      <c r="Q18" s="101"/>
      <c r="R18" s="12"/>
      <c r="S18" s="12"/>
      <c r="T18" s="12"/>
      <c r="U18" s="12"/>
      <c r="V18" s="12"/>
      <c r="W18" s="12"/>
      <c r="X18" s="12"/>
      <c r="Y18" s="102"/>
      <c r="Z18" s="462">
        <v>0.375</v>
      </c>
      <c r="AA18" s="463"/>
      <c r="AB18" s="464"/>
      <c r="AC18" s="468">
        <v>0.56000000000000005</v>
      </c>
      <c r="AD18" s="469"/>
      <c r="AE18" s="470"/>
      <c r="AF18" s="474">
        <f>ROUND(345/5.5,0)*5</f>
        <v>315</v>
      </c>
      <c r="AG18" s="475"/>
      <c r="AH18" s="476"/>
      <c r="AI18" s="446">
        <v>1</v>
      </c>
      <c r="AJ18" s="448">
        <f>+AF18*AI18</f>
        <v>315</v>
      </c>
      <c r="AK18" s="481">
        <v>6</v>
      </c>
      <c r="AL18" s="452">
        <f>+AC18*AK18</f>
        <v>3.3600000000000003</v>
      </c>
      <c r="AM18" s="454">
        <f>+AJ18*AL18</f>
        <v>1058.4000000000001</v>
      </c>
      <c r="AN18" s="456" t="s">
        <v>83</v>
      </c>
    </row>
    <row r="19" spans="1:41" ht="19.95" customHeight="1" x14ac:dyDescent="0.3">
      <c r="A19" s="36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96"/>
      <c r="Q19" s="104"/>
      <c r="R19" s="9"/>
      <c r="S19" s="9"/>
      <c r="T19" s="480">
        <v>6</v>
      </c>
      <c r="U19" s="480"/>
      <c r="V19" s="480"/>
      <c r="W19" s="9"/>
      <c r="X19" s="9"/>
      <c r="Y19" s="105"/>
      <c r="Z19" s="465"/>
      <c r="AA19" s="466"/>
      <c r="AB19" s="467"/>
      <c r="AC19" s="471"/>
      <c r="AD19" s="472"/>
      <c r="AE19" s="473"/>
      <c r="AF19" s="477"/>
      <c r="AG19" s="260"/>
      <c r="AH19" s="478"/>
      <c r="AI19" s="447"/>
      <c r="AJ19" s="449"/>
      <c r="AK19" s="482"/>
      <c r="AL19" s="453"/>
      <c r="AM19" s="455"/>
      <c r="AN19" s="457"/>
    </row>
    <row r="20" spans="1:41" ht="19.95" customHeight="1" x14ac:dyDescent="0.3">
      <c r="A20" s="36"/>
      <c r="B20" s="44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96"/>
      <c r="Q20" s="458" t="s">
        <v>84</v>
      </c>
      <c r="R20" s="459"/>
      <c r="S20" s="459"/>
      <c r="T20" s="459"/>
      <c r="U20" s="459"/>
      <c r="V20" s="459"/>
      <c r="W20" s="459"/>
      <c r="X20" s="459"/>
      <c r="Y20" s="459"/>
      <c r="Z20" s="460"/>
      <c r="AA20" s="460"/>
      <c r="AB20" s="460"/>
      <c r="AC20" s="460"/>
      <c r="AD20" s="460"/>
      <c r="AE20" s="460"/>
      <c r="AF20" s="461"/>
      <c r="AG20" s="461"/>
      <c r="AH20" s="461"/>
      <c r="AI20" s="106"/>
      <c r="AJ20" s="107"/>
      <c r="AK20" s="108"/>
      <c r="AL20" s="109"/>
      <c r="AM20" s="110"/>
      <c r="AN20" s="100"/>
    </row>
    <row r="21" spans="1:41" ht="19.95" customHeight="1" x14ac:dyDescent="0.3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96"/>
      <c r="Q21" s="101"/>
      <c r="R21" s="12"/>
      <c r="S21" s="12"/>
      <c r="T21" s="12"/>
      <c r="U21" s="12"/>
      <c r="V21" s="12"/>
      <c r="W21" s="12"/>
      <c r="X21" s="12"/>
      <c r="Y21" s="102"/>
      <c r="Z21" s="462">
        <v>0.375</v>
      </c>
      <c r="AA21" s="463"/>
      <c r="AB21" s="464"/>
      <c r="AC21" s="468">
        <v>0.56000000000000005</v>
      </c>
      <c r="AD21" s="469"/>
      <c r="AE21" s="470"/>
      <c r="AF21" s="474">
        <f>+ROUND(345/0.2,0)+1</f>
        <v>1726</v>
      </c>
      <c r="AG21" s="475"/>
      <c r="AH21" s="476"/>
      <c r="AI21" s="446">
        <v>1</v>
      </c>
      <c r="AJ21" s="481">
        <f>+AI21*AF21</f>
        <v>1726</v>
      </c>
      <c r="AK21" s="481">
        <v>0.9</v>
      </c>
      <c r="AL21" s="481">
        <f>+AC21*AK21</f>
        <v>0.50400000000000011</v>
      </c>
      <c r="AM21" s="481">
        <f>+AJ21*AL21</f>
        <v>869.90400000000022</v>
      </c>
      <c r="AN21" s="456" t="s">
        <v>82</v>
      </c>
    </row>
    <row r="22" spans="1:41" ht="19.95" customHeight="1" x14ac:dyDescent="0.3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96"/>
      <c r="Q22" s="104"/>
      <c r="R22" s="9"/>
      <c r="S22" s="9"/>
      <c r="T22" s="479">
        <v>0.9</v>
      </c>
      <c r="U22" s="479"/>
      <c r="V22" s="479"/>
      <c r="W22" s="9"/>
      <c r="X22" s="9"/>
      <c r="Y22" s="105"/>
      <c r="Z22" s="465"/>
      <c r="AA22" s="466"/>
      <c r="AB22" s="467"/>
      <c r="AC22" s="471"/>
      <c r="AD22" s="472"/>
      <c r="AE22" s="473"/>
      <c r="AF22" s="477"/>
      <c r="AG22" s="260"/>
      <c r="AH22" s="478"/>
      <c r="AI22" s="447"/>
      <c r="AJ22" s="482"/>
      <c r="AK22" s="482"/>
      <c r="AL22" s="482"/>
      <c r="AM22" s="482"/>
      <c r="AN22" s="457"/>
    </row>
    <row r="23" spans="1:41" ht="19.95" customHeight="1" x14ac:dyDescent="0.3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96"/>
      <c r="Q23" s="101"/>
      <c r="R23" s="12"/>
      <c r="S23" s="12"/>
      <c r="T23" s="12"/>
      <c r="U23" s="12"/>
      <c r="V23" s="12"/>
      <c r="W23" s="12"/>
      <c r="X23" s="12"/>
      <c r="Y23" s="102"/>
      <c r="Z23" s="462">
        <v>0.375</v>
      </c>
      <c r="AA23" s="463"/>
      <c r="AB23" s="464"/>
      <c r="AC23" s="468">
        <v>0.56000000000000005</v>
      </c>
      <c r="AD23" s="469"/>
      <c r="AE23" s="470"/>
      <c r="AF23" s="474">
        <f>+ROUND(345/5.5,0)*5</f>
        <v>315</v>
      </c>
      <c r="AG23" s="475"/>
      <c r="AH23" s="476"/>
      <c r="AI23" s="446">
        <v>1</v>
      </c>
      <c r="AJ23" s="481">
        <f>+AI23*AF23</f>
        <v>315</v>
      </c>
      <c r="AK23" s="481">
        <v>6</v>
      </c>
      <c r="AL23" s="481">
        <f>+AC23*AK23</f>
        <v>3.3600000000000003</v>
      </c>
      <c r="AM23" s="481">
        <f>+AJ23*AL23</f>
        <v>1058.4000000000001</v>
      </c>
      <c r="AN23" s="456" t="s">
        <v>83</v>
      </c>
    </row>
    <row r="24" spans="1:41" ht="19.95" customHeight="1" x14ac:dyDescent="0.3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96"/>
      <c r="Q24" s="104"/>
      <c r="R24" s="9"/>
      <c r="S24" s="9"/>
      <c r="T24" s="480">
        <v>6</v>
      </c>
      <c r="U24" s="480"/>
      <c r="V24" s="480"/>
      <c r="W24" s="9"/>
      <c r="X24" s="9"/>
      <c r="Y24" s="105"/>
      <c r="Z24" s="465"/>
      <c r="AA24" s="466"/>
      <c r="AB24" s="467"/>
      <c r="AC24" s="471"/>
      <c r="AD24" s="472"/>
      <c r="AE24" s="473"/>
      <c r="AF24" s="477"/>
      <c r="AG24" s="260"/>
      <c r="AH24" s="478"/>
      <c r="AI24" s="447"/>
      <c r="AJ24" s="482"/>
      <c r="AK24" s="482"/>
      <c r="AL24" s="482"/>
      <c r="AM24" s="482"/>
      <c r="AN24" s="457"/>
    </row>
    <row r="25" spans="1:41" ht="19.95" customHeight="1" x14ac:dyDescent="0.3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96"/>
      <c r="Q25" s="458" t="s">
        <v>85</v>
      </c>
      <c r="R25" s="459"/>
      <c r="S25" s="459"/>
      <c r="T25" s="459"/>
      <c r="U25" s="459"/>
      <c r="V25" s="459"/>
      <c r="W25" s="459"/>
      <c r="X25" s="459"/>
      <c r="Y25" s="459"/>
      <c r="Z25" s="460"/>
      <c r="AA25" s="460"/>
      <c r="AB25" s="460"/>
      <c r="AC25" s="460"/>
      <c r="AD25" s="460"/>
      <c r="AE25" s="460"/>
      <c r="AF25" s="461"/>
      <c r="AG25" s="461"/>
      <c r="AH25" s="461"/>
      <c r="AI25" s="98"/>
      <c r="AJ25" s="99"/>
      <c r="AK25" s="99"/>
      <c r="AL25" s="99"/>
      <c r="AM25" s="99"/>
      <c r="AN25" s="100"/>
    </row>
    <row r="26" spans="1:41" ht="19.95" customHeight="1" x14ac:dyDescent="0.3">
      <c r="A26" s="36"/>
      <c r="B26" s="44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96"/>
      <c r="Q26" s="101"/>
      <c r="R26" s="12"/>
      <c r="S26" s="12"/>
      <c r="T26" s="12"/>
      <c r="U26" s="12"/>
      <c r="V26" s="12"/>
      <c r="W26" s="12"/>
      <c r="X26" s="12"/>
      <c r="Y26" s="102"/>
      <c r="Z26" s="462">
        <v>0.25</v>
      </c>
      <c r="AA26" s="463"/>
      <c r="AB26" s="464"/>
      <c r="AC26" s="468">
        <v>0.25</v>
      </c>
      <c r="AD26" s="469"/>
      <c r="AE26" s="470"/>
      <c r="AF26" s="474">
        <f>+ROUND(345/0.75,0)+1</f>
        <v>461</v>
      </c>
      <c r="AG26" s="475"/>
      <c r="AH26" s="476"/>
      <c r="AI26" s="446">
        <v>1</v>
      </c>
      <c r="AJ26" s="481">
        <f>+AF26*AI26</f>
        <v>461</v>
      </c>
      <c r="AK26" s="481">
        <v>1.45</v>
      </c>
      <c r="AL26" s="481">
        <f>+AC26*AK26</f>
        <v>0.36249999999999999</v>
      </c>
      <c r="AM26" s="481">
        <f>+AJ26*AL26</f>
        <v>167.11249999999998</v>
      </c>
      <c r="AN26" s="456" t="s">
        <v>82</v>
      </c>
    </row>
    <row r="27" spans="1:41" ht="19.95" customHeight="1" x14ac:dyDescent="0.3">
      <c r="A27" s="36"/>
      <c r="B27" s="60"/>
      <c r="C27" s="60"/>
      <c r="D27" s="60"/>
      <c r="E27" s="60"/>
      <c r="F27" s="61"/>
      <c r="G27" s="61"/>
      <c r="H27" s="61"/>
      <c r="I27" s="61"/>
      <c r="J27" s="60"/>
      <c r="K27" s="60"/>
      <c r="L27" s="60"/>
      <c r="M27" s="61"/>
      <c r="N27" s="61"/>
      <c r="O27" s="61"/>
      <c r="P27" s="111"/>
      <c r="Q27" s="104"/>
      <c r="R27" s="9"/>
      <c r="S27" s="9"/>
      <c r="T27" s="483">
        <v>1.45</v>
      </c>
      <c r="U27" s="483"/>
      <c r="V27" s="483"/>
      <c r="W27" s="9"/>
      <c r="X27" s="9"/>
      <c r="Y27" s="105"/>
      <c r="Z27" s="465"/>
      <c r="AA27" s="466"/>
      <c r="AB27" s="467"/>
      <c r="AC27" s="471"/>
      <c r="AD27" s="472"/>
      <c r="AE27" s="473"/>
      <c r="AF27" s="477"/>
      <c r="AG27" s="260"/>
      <c r="AH27" s="478"/>
      <c r="AI27" s="447"/>
      <c r="AJ27" s="482"/>
      <c r="AK27" s="482"/>
      <c r="AL27" s="482"/>
      <c r="AM27" s="482"/>
      <c r="AN27" s="457"/>
      <c r="AO27" s="6"/>
    </row>
    <row r="28" spans="1:41" ht="19.95" customHeight="1" x14ac:dyDescent="0.3">
      <c r="A28" s="9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96"/>
      <c r="Q28" s="101"/>
      <c r="R28" s="12"/>
      <c r="S28" s="12"/>
      <c r="T28" s="12"/>
      <c r="U28" s="12"/>
      <c r="V28" s="12"/>
      <c r="W28" s="12"/>
      <c r="X28" s="12"/>
      <c r="Y28" s="102"/>
      <c r="Z28" s="462">
        <v>0.25</v>
      </c>
      <c r="AA28" s="463"/>
      <c r="AB28" s="464"/>
      <c r="AC28" s="468">
        <v>0.25</v>
      </c>
      <c r="AD28" s="469"/>
      <c r="AE28" s="470"/>
      <c r="AF28" s="474">
        <f>+ROUND(345/5.5,0)*2</f>
        <v>126</v>
      </c>
      <c r="AG28" s="475"/>
      <c r="AH28" s="476"/>
      <c r="AI28" s="446">
        <v>1</v>
      </c>
      <c r="AJ28" s="481">
        <f>+AF28*AI28</f>
        <v>126</v>
      </c>
      <c r="AK28" s="481">
        <v>6</v>
      </c>
      <c r="AL28" s="481">
        <f>+AC28*AK28</f>
        <v>1.5</v>
      </c>
      <c r="AM28" s="481">
        <f>+AJ28*AL28</f>
        <v>189</v>
      </c>
      <c r="AN28" s="456" t="s">
        <v>83</v>
      </c>
      <c r="AO28" s="6"/>
    </row>
    <row r="29" spans="1:41" ht="19.95" customHeight="1" x14ac:dyDescent="0.3">
      <c r="A29" s="3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112"/>
      <c r="Q29" s="104"/>
      <c r="R29" s="9"/>
      <c r="S29" s="9"/>
      <c r="T29" s="480">
        <v>6</v>
      </c>
      <c r="U29" s="480"/>
      <c r="V29" s="480"/>
      <c r="W29" s="9"/>
      <c r="X29" s="9"/>
      <c r="Y29" s="105"/>
      <c r="Z29" s="465"/>
      <c r="AA29" s="466"/>
      <c r="AB29" s="467"/>
      <c r="AC29" s="471"/>
      <c r="AD29" s="472"/>
      <c r="AE29" s="473"/>
      <c r="AF29" s="477"/>
      <c r="AG29" s="260"/>
      <c r="AH29" s="478"/>
      <c r="AI29" s="447"/>
      <c r="AJ29" s="482"/>
      <c r="AK29" s="482"/>
      <c r="AL29" s="482"/>
      <c r="AM29" s="482"/>
      <c r="AN29" s="457"/>
    </row>
    <row r="30" spans="1:41" ht="19.95" customHeight="1" x14ac:dyDescent="0.3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96"/>
      <c r="Q30" s="458" t="s">
        <v>86</v>
      </c>
      <c r="R30" s="459"/>
      <c r="S30" s="459"/>
      <c r="T30" s="459"/>
      <c r="U30" s="459"/>
      <c r="V30" s="459"/>
      <c r="W30" s="459"/>
      <c r="X30" s="459"/>
      <c r="Y30" s="459"/>
      <c r="Z30" s="460"/>
      <c r="AA30" s="460"/>
      <c r="AB30" s="460"/>
      <c r="AC30" s="460"/>
      <c r="AD30" s="460"/>
      <c r="AE30" s="460"/>
      <c r="AF30" s="461"/>
      <c r="AG30" s="461"/>
      <c r="AH30" s="461"/>
      <c r="AI30" s="98"/>
      <c r="AJ30" s="99"/>
      <c r="AK30" s="99"/>
      <c r="AL30" s="99"/>
      <c r="AM30" s="99"/>
      <c r="AN30" s="100"/>
    </row>
    <row r="31" spans="1:41" ht="19.95" customHeight="1" x14ac:dyDescent="0.3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96"/>
      <c r="Q31" s="101"/>
      <c r="R31" s="12"/>
      <c r="S31" s="12"/>
      <c r="T31" s="12"/>
      <c r="U31" s="12"/>
      <c r="V31" s="12"/>
      <c r="W31" s="12"/>
      <c r="X31" s="12"/>
      <c r="Y31" s="102"/>
      <c r="Z31" s="462">
        <v>0.25</v>
      </c>
      <c r="AA31" s="463"/>
      <c r="AB31" s="464"/>
      <c r="AC31" s="468">
        <v>0.25</v>
      </c>
      <c r="AD31" s="469"/>
      <c r="AE31" s="470"/>
      <c r="AF31" s="474">
        <f>+ROUND(345/0.75,0)+1</f>
        <v>461</v>
      </c>
      <c r="AG31" s="475"/>
      <c r="AH31" s="476"/>
      <c r="AI31" s="446">
        <v>1</v>
      </c>
      <c r="AJ31" s="481">
        <f>+AF31*AI31</f>
        <v>461</v>
      </c>
      <c r="AK31" s="481">
        <v>1.45</v>
      </c>
      <c r="AL31" s="481">
        <f>+AC31*AK31</f>
        <v>0.36249999999999999</v>
      </c>
      <c r="AM31" s="481">
        <f>+AJ31*AL31</f>
        <v>167.11249999999998</v>
      </c>
      <c r="AN31" s="456" t="s">
        <v>82</v>
      </c>
    </row>
    <row r="32" spans="1:41" ht="19.95" customHeight="1" x14ac:dyDescent="0.3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96"/>
      <c r="Q32" s="104"/>
      <c r="R32" s="9"/>
      <c r="S32" s="9"/>
      <c r="T32" s="483">
        <v>1.45</v>
      </c>
      <c r="U32" s="483"/>
      <c r="V32" s="483"/>
      <c r="W32" s="9"/>
      <c r="X32" s="9"/>
      <c r="Y32" s="105"/>
      <c r="Z32" s="465"/>
      <c r="AA32" s="466"/>
      <c r="AB32" s="467"/>
      <c r="AC32" s="471"/>
      <c r="AD32" s="472"/>
      <c r="AE32" s="473"/>
      <c r="AF32" s="477"/>
      <c r="AG32" s="260"/>
      <c r="AH32" s="478"/>
      <c r="AI32" s="447"/>
      <c r="AJ32" s="482"/>
      <c r="AK32" s="482"/>
      <c r="AL32" s="482"/>
      <c r="AM32" s="482"/>
      <c r="AN32" s="457"/>
    </row>
    <row r="33" spans="1:40" ht="19.95" customHeight="1" x14ac:dyDescent="0.3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96"/>
      <c r="Q33" s="101"/>
      <c r="R33" s="12"/>
      <c r="S33" s="12"/>
      <c r="T33" s="12"/>
      <c r="U33" s="12"/>
      <c r="V33" s="12"/>
      <c r="W33" s="12"/>
      <c r="X33" s="12"/>
      <c r="Y33" s="102"/>
      <c r="Z33" s="462">
        <v>0.25</v>
      </c>
      <c r="AA33" s="463"/>
      <c r="AB33" s="464"/>
      <c r="AC33" s="468">
        <v>0.25</v>
      </c>
      <c r="AD33" s="469"/>
      <c r="AE33" s="470"/>
      <c r="AF33" s="474">
        <f>+ROUND(345/5.5,0)*2</f>
        <v>126</v>
      </c>
      <c r="AG33" s="475"/>
      <c r="AH33" s="476"/>
      <c r="AI33" s="446">
        <v>1</v>
      </c>
      <c r="AJ33" s="481">
        <f>+AF33*AI33</f>
        <v>126</v>
      </c>
      <c r="AK33" s="481">
        <v>6</v>
      </c>
      <c r="AL33" s="481">
        <f>+AC33*AK33</f>
        <v>1.5</v>
      </c>
      <c r="AM33" s="481">
        <f>+AJ33*AL33</f>
        <v>189</v>
      </c>
      <c r="AN33" s="456" t="s">
        <v>83</v>
      </c>
    </row>
    <row r="34" spans="1:40" ht="19.95" customHeight="1" x14ac:dyDescent="0.3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96"/>
      <c r="Q34" s="104"/>
      <c r="R34" s="9"/>
      <c r="S34" s="9"/>
      <c r="T34" s="480">
        <v>6</v>
      </c>
      <c r="U34" s="480"/>
      <c r="V34" s="480"/>
      <c r="W34" s="9"/>
      <c r="X34" s="9"/>
      <c r="Y34" s="105"/>
      <c r="Z34" s="465"/>
      <c r="AA34" s="466"/>
      <c r="AB34" s="467"/>
      <c r="AC34" s="471"/>
      <c r="AD34" s="472"/>
      <c r="AE34" s="473"/>
      <c r="AF34" s="477"/>
      <c r="AG34" s="260"/>
      <c r="AH34" s="478"/>
      <c r="AI34" s="447"/>
      <c r="AJ34" s="482"/>
      <c r="AK34" s="482"/>
      <c r="AL34" s="482"/>
      <c r="AM34" s="482"/>
      <c r="AN34" s="457"/>
    </row>
    <row r="35" spans="1:40" ht="19.95" customHeight="1" x14ac:dyDescent="0.3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96"/>
      <c r="Q35" s="458" t="s">
        <v>87</v>
      </c>
      <c r="R35" s="459"/>
      <c r="S35" s="459"/>
      <c r="T35" s="459"/>
      <c r="U35" s="459"/>
      <c r="V35" s="459"/>
      <c r="W35" s="459"/>
      <c r="X35" s="459"/>
      <c r="Y35" s="459"/>
      <c r="Z35" s="460"/>
      <c r="AA35" s="460"/>
      <c r="AB35" s="460"/>
      <c r="AC35" s="460"/>
      <c r="AD35" s="460"/>
      <c r="AE35" s="460"/>
      <c r="AF35" s="461"/>
      <c r="AG35" s="461"/>
      <c r="AH35" s="461"/>
      <c r="AI35" s="106"/>
      <c r="AJ35" s="108"/>
      <c r="AK35" s="108"/>
      <c r="AL35" s="109"/>
      <c r="AM35" s="110"/>
      <c r="AN35" s="100"/>
    </row>
    <row r="36" spans="1:40" ht="19.95" customHeight="1" x14ac:dyDescent="0.3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96"/>
      <c r="Q36" s="101"/>
      <c r="R36" s="113"/>
      <c r="S36" s="113"/>
      <c r="T36" s="113"/>
      <c r="U36" s="113"/>
      <c r="V36" s="113"/>
      <c r="W36" s="113"/>
      <c r="X36" s="113"/>
      <c r="Y36" s="102"/>
      <c r="Z36" s="462">
        <v>0.375</v>
      </c>
      <c r="AA36" s="463"/>
      <c r="AB36" s="464"/>
      <c r="AC36" s="468">
        <v>0.56000000000000005</v>
      </c>
      <c r="AD36" s="469"/>
      <c r="AE36" s="470"/>
      <c r="AF36" s="474">
        <v>2</v>
      </c>
      <c r="AG36" s="475"/>
      <c r="AH36" s="476"/>
      <c r="AI36" s="446">
        <v>139</v>
      </c>
      <c r="AJ36" s="481">
        <f>+AF36*AI36</f>
        <v>278</v>
      </c>
      <c r="AK36" s="481">
        <v>3.1</v>
      </c>
      <c r="AL36" s="481">
        <f>+AC36*AK36</f>
        <v>1.7360000000000002</v>
      </c>
      <c r="AM36" s="481">
        <f>AJ36*AL36</f>
        <v>482.60800000000006</v>
      </c>
      <c r="AN36" s="456" t="s">
        <v>83</v>
      </c>
    </row>
    <row r="37" spans="1:40" ht="19.95" customHeight="1" x14ac:dyDescent="0.3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96"/>
      <c r="Q37" s="104"/>
      <c r="R37" s="12"/>
      <c r="S37" s="12"/>
      <c r="T37" s="483">
        <v>3.1</v>
      </c>
      <c r="U37" s="483"/>
      <c r="V37" s="483"/>
      <c r="W37" s="12"/>
      <c r="X37" s="12"/>
      <c r="Y37" s="105"/>
      <c r="Z37" s="465"/>
      <c r="AA37" s="466"/>
      <c r="AB37" s="467"/>
      <c r="AC37" s="471"/>
      <c r="AD37" s="472"/>
      <c r="AE37" s="473"/>
      <c r="AF37" s="477"/>
      <c r="AG37" s="260"/>
      <c r="AH37" s="478"/>
      <c r="AI37" s="447"/>
      <c r="AJ37" s="482"/>
      <c r="AK37" s="482"/>
      <c r="AL37" s="482"/>
      <c r="AM37" s="482"/>
      <c r="AN37" s="457"/>
    </row>
    <row r="38" spans="1:40" ht="19.95" customHeight="1" x14ac:dyDescent="0.3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96"/>
      <c r="Q38" s="101"/>
      <c r="R38" s="113"/>
      <c r="S38" s="113"/>
      <c r="T38" s="113"/>
      <c r="U38" s="113"/>
      <c r="V38" s="113"/>
      <c r="W38" s="113"/>
      <c r="X38" s="113"/>
      <c r="Y38" s="102"/>
      <c r="Z38" s="462">
        <v>0.375</v>
      </c>
      <c r="AA38" s="463"/>
      <c r="AB38" s="464"/>
      <c r="AC38" s="468">
        <v>0.56000000000000005</v>
      </c>
      <c r="AD38" s="469"/>
      <c r="AE38" s="470"/>
      <c r="AF38" s="474">
        <v>14</v>
      </c>
      <c r="AG38" s="475"/>
      <c r="AH38" s="476"/>
      <c r="AI38" s="446">
        <v>139</v>
      </c>
      <c r="AJ38" s="481">
        <f>+AF38*AI38</f>
        <v>1946</v>
      </c>
      <c r="AK38" s="481">
        <v>0.5</v>
      </c>
      <c r="AL38" s="481">
        <f>+AC38*AK38</f>
        <v>0.28000000000000003</v>
      </c>
      <c r="AM38" s="481">
        <f>AJ38*AL38</f>
        <v>544.88</v>
      </c>
      <c r="AN38" s="456" t="s">
        <v>88</v>
      </c>
    </row>
    <row r="39" spans="1:40" ht="19.95" customHeight="1" x14ac:dyDescent="0.3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96"/>
      <c r="Q39" s="104"/>
      <c r="R39" s="12"/>
      <c r="S39" s="12"/>
      <c r="T39" s="483">
        <v>0.5</v>
      </c>
      <c r="U39" s="483"/>
      <c r="V39" s="483"/>
      <c r="W39" s="12"/>
      <c r="X39" s="12"/>
      <c r="Y39" s="105"/>
      <c r="Z39" s="465"/>
      <c r="AA39" s="466"/>
      <c r="AB39" s="467"/>
      <c r="AC39" s="471"/>
      <c r="AD39" s="472"/>
      <c r="AE39" s="473"/>
      <c r="AF39" s="477"/>
      <c r="AG39" s="260"/>
      <c r="AH39" s="478"/>
      <c r="AI39" s="447"/>
      <c r="AJ39" s="482"/>
      <c r="AK39" s="482"/>
      <c r="AL39" s="482"/>
      <c r="AM39" s="482"/>
      <c r="AN39" s="457"/>
    </row>
    <row r="40" spans="1:40" ht="19.95" customHeight="1" x14ac:dyDescent="0.3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96"/>
      <c r="Q40" s="484"/>
      <c r="R40" s="434"/>
      <c r="S40" s="434"/>
      <c r="T40" s="434"/>
      <c r="U40" s="434"/>
      <c r="V40" s="434"/>
      <c r="W40" s="434"/>
      <c r="X40" s="434"/>
      <c r="Y40" s="434"/>
      <c r="Z40" s="433"/>
      <c r="AA40" s="433"/>
      <c r="AB40" s="433"/>
      <c r="AC40" s="433"/>
      <c r="AD40" s="433"/>
      <c r="AE40" s="433"/>
      <c r="AF40" s="434"/>
      <c r="AG40" s="434"/>
      <c r="AH40" s="434"/>
      <c r="AI40" s="114"/>
      <c r="AJ40" s="29"/>
      <c r="AK40" s="29"/>
      <c r="AL40" s="30"/>
      <c r="AM40" s="31"/>
      <c r="AN40" s="49"/>
    </row>
    <row r="41" spans="1:40" ht="29.25" customHeight="1" thickBot="1" x14ac:dyDescent="0.35">
      <c r="A41" s="115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6"/>
      <c r="Q41" s="485"/>
      <c r="R41" s="486"/>
      <c r="S41" s="486"/>
      <c r="T41" s="486"/>
      <c r="U41" s="486"/>
      <c r="V41" s="486"/>
      <c r="W41" s="486"/>
      <c r="X41" s="486"/>
      <c r="Y41" s="486"/>
      <c r="Z41" s="486"/>
      <c r="AA41" s="486"/>
      <c r="AB41" s="486"/>
      <c r="AC41" s="486"/>
      <c r="AD41" s="486"/>
      <c r="AE41" s="486"/>
      <c r="AF41" s="486"/>
      <c r="AG41" s="486"/>
      <c r="AH41" s="486"/>
      <c r="AI41" s="487" t="s">
        <v>26</v>
      </c>
      <c r="AJ41" s="488"/>
      <c r="AK41" s="488"/>
      <c r="AL41" s="488"/>
      <c r="AM41" s="488"/>
      <c r="AN41" s="117">
        <f>SUM(AM16:AM39)</f>
        <v>5596.3210000000017</v>
      </c>
    </row>
    <row r="42" spans="1:40" ht="30.75" customHeight="1" thickBot="1" x14ac:dyDescent="0.35">
      <c r="A42" s="118" t="s">
        <v>89</v>
      </c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20"/>
      <c r="AF42" s="120"/>
      <c r="AG42" s="120"/>
      <c r="AH42" s="121"/>
      <c r="AI42" s="415" t="s">
        <v>27</v>
      </c>
      <c r="AJ42" s="489"/>
      <c r="AK42" s="489"/>
      <c r="AL42" s="489"/>
      <c r="AM42" s="489"/>
      <c r="AN42" s="122"/>
    </row>
    <row r="43" spans="1:40" ht="20.25" customHeight="1" thickBot="1" x14ac:dyDescent="0.35">
      <c r="A43" s="54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8"/>
      <c r="S43" s="57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6"/>
      <c r="AI43" s="258" t="s">
        <v>28</v>
      </c>
      <c r="AJ43" s="259"/>
      <c r="AK43" s="259"/>
      <c r="AL43" s="259"/>
      <c r="AM43" s="259"/>
      <c r="AN43" s="53">
        <f>AN41</f>
        <v>5596.3210000000017</v>
      </c>
    </row>
    <row r="44" spans="1:40" ht="41.25" customHeight="1" thickBot="1" x14ac:dyDescent="0.35">
      <c r="A44" s="13"/>
      <c r="B44" s="21" t="s">
        <v>29</v>
      </c>
      <c r="R44" s="59"/>
      <c r="T44" s="7" t="s">
        <v>30</v>
      </c>
      <c r="U44" s="8"/>
      <c r="AH44" s="24"/>
      <c r="AI44" s="21" t="s">
        <v>35</v>
      </c>
      <c r="AJ44" s="47"/>
      <c r="AK44" s="22"/>
      <c r="AL44" s="22"/>
      <c r="AM44" s="22"/>
      <c r="AN44" s="10"/>
    </row>
    <row r="45" spans="1:40" ht="20.25" customHeight="1" thickBot="1" x14ac:dyDescent="0.35">
      <c r="A45" s="23"/>
      <c r="B45" s="2" t="s">
        <v>31</v>
      </c>
      <c r="E45" s="260" t="s">
        <v>57</v>
      </c>
      <c r="F45" s="260"/>
      <c r="G45" s="260"/>
      <c r="H45" s="260"/>
      <c r="I45" s="260"/>
      <c r="J45" s="260"/>
      <c r="K45" s="260"/>
      <c r="L45" s="260"/>
      <c r="M45" s="260"/>
      <c r="N45" s="260"/>
      <c r="O45" s="260"/>
      <c r="P45" s="260"/>
      <c r="Q45" s="260"/>
      <c r="T45" s="2" t="s">
        <v>31</v>
      </c>
      <c r="W45" s="261" t="s">
        <v>50</v>
      </c>
      <c r="X45" s="261"/>
      <c r="Y45" s="261"/>
      <c r="Z45" s="261"/>
      <c r="AA45" s="261"/>
      <c r="AB45" s="261"/>
      <c r="AC45" s="261"/>
      <c r="AD45" s="261"/>
      <c r="AE45" s="261"/>
      <c r="AF45" s="261"/>
      <c r="AG45" s="261"/>
      <c r="AH45" s="24"/>
      <c r="AI45" s="2" t="s">
        <v>31</v>
      </c>
      <c r="AJ45" s="245" t="s">
        <v>59</v>
      </c>
      <c r="AK45" s="245"/>
      <c r="AL45" s="245"/>
      <c r="AM45" s="245"/>
      <c r="AN45" s="10"/>
    </row>
    <row r="46" spans="1:40" ht="20.25" customHeight="1" thickBot="1" x14ac:dyDescent="0.35">
      <c r="A46" s="23"/>
      <c r="B46" s="11" t="s">
        <v>32</v>
      </c>
      <c r="F46" s="244" t="s">
        <v>58</v>
      </c>
      <c r="G46" s="244"/>
      <c r="H46" s="244"/>
      <c r="I46" s="244"/>
      <c r="J46" s="244"/>
      <c r="K46" s="244"/>
      <c r="L46" s="244"/>
      <c r="M46" s="244"/>
      <c r="N46" s="244"/>
      <c r="O46" s="244"/>
      <c r="P46" s="244"/>
      <c r="Q46" s="244"/>
      <c r="T46" s="11" t="s">
        <v>32</v>
      </c>
      <c r="X46" s="245" t="s">
        <v>49</v>
      </c>
      <c r="Y46" s="245"/>
      <c r="Z46" s="245"/>
      <c r="AA46" s="245"/>
      <c r="AB46" s="245"/>
      <c r="AC46" s="245"/>
      <c r="AD46" s="245"/>
      <c r="AE46" s="245"/>
      <c r="AF46" s="245"/>
      <c r="AG46" s="245"/>
      <c r="AH46" s="24"/>
      <c r="AI46" s="11" t="s">
        <v>32</v>
      </c>
      <c r="AJ46" s="245" t="s">
        <v>60</v>
      </c>
      <c r="AK46" s="245"/>
      <c r="AL46" s="245"/>
      <c r="AM46" s="245"/>
      <c r="AN46" s="10"/>
    </row>
    <row r="47" spans="1:40" ht="8.25" customHeight="1" thickBot="1" x14ac:dyDescent="0.35">
      <c r="A47" s="25" t="s">
        <v>33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26"/>
      <c r="AI47" s="15"/>
      <c r="AJ47" s="14"/>
      <c r="AK47" s="15"/>
      <c r="AL47" s="15"/>
      <c r="AM47" s="15"/>
      <c r="AN47" s="16"/>
    </row>
  </sheetData>
  <mergeCells count="184">
    <mergeCell ref="AI43:AM43"/>
    <mergeCell ref="E45:Q45"/>
    <mergeCell ref="W45:AG45"/>
    <mergeCell ref="AJ45:AM45"/>
    <mergeCell ref="F46:Q46"/>
    <mergeCell ref="X46:AG46"/>
    <mergeCell ref="AJ46:AM46"/>
    <mergeCell ref="Q41:Y41"/>
    <mergeCell ref="Z41:AB41"/>
    <mergeCell ref="AC41:AE41"/>
    <mergeCell ref="AF41:AH41"/>
    <mergeCell ref="AI41:AM41"/>
    <mergeCell ref="AI42:AM42"/>
    <mergeCell ref="AL38:AL39"/>
    <mergeCell ref="AM38:AM39"/>
    <mergeCell ref="AN38:AN39"/>
    <mergeCell ref="T39:V39"/>
    <mergeCell ref="Q40:Y40"/>
    <mergeCell ref="Z40:AB40"/>
    <mergeCell ref="AC40:AE40"/>
    <mergeCell ref="AF40:AH40"/>
    <mergeCell ref="AL36:AL37"/>
    <mergeCell ref="AM36:AM37"/>
    <mergeCell ref="AN36:AN37"/>
    <mergeCell ref="T37:V37"/>
    <mergeCell ref="Z38:AB39"/>
    <mergeCell ref="AC38:AE39"/>
    <mergeCell ref="AF38:AH39"/>
    <mergeCell ref="AI38:AI39"/>
    <mergeCell ref="AJ38:AJ39"/>
    <mergeCell ref="AK38:AK39"/>
    <mergeCell ref="Z36:AB37"/>
    <mergeCell ref="AC36:AE37"/>
    <mergeCell ref="AF36:AH37"/>
    <mergeCell ref="AI36:AI37"/>
    <mergeCell ref="AJ36:AJ37"/>
    <mergeCell ref="AK36:AK37"/>
    <mergeCell ref="AL33:AL34"/>
    <mergeCell ref="AM33:AM34"/>
    <mergeCell ref="AN33:AN34"/>
    <mergeCell ref="T34:V34"/>
    <mergeCell ref="Q35:Y35"/>
    <mergeCell ref="Z35:AB35"/>
    <mergeCell ref="AC35:AE35"/>
    <mergeCell ref="AF35:AH35"/>
    <mergeCell ref="AL31:AL32"/>
    <mergeCell ref="AM31:AM32"/>
    <mergeCell ref="AN31:AN32"/>
    <mergeCell ref="T32:V32"/>
    <mergeCell ref="Z33:AB34"/>
    <mergeCell ref="AC33:AE34"/>
    <mergeCell ref="AF33:AH34"/>
    <mergeCell ref="AI33:AI34"/>
    <mergeCell ref="AJ33:AJ34"/>
    <mergeCell ref="AK33:AK34"/>
    <mergeCell ref="Z31:AB32"/>
    <mergeCell ref="AC31:AE32"/>
    <mergeCell ref="AF31:AH32"/>
    <mergeCell ref="AI31:AI32"/>
    <mergeCell ref="AJ31:AJ32"/>
    <mergeCell ref="AK31:AK32"/>
    <mergeCell ref="AL28:AL29"/>
    <mergeCell ref="AM28:AM29"/>
    <mergeCell ref="AN28:AN29"/>
    <mergeCell ref="T29:V29"/>
    <mergeCell ref="Q30:Y30"/>
    <mergeCell ref="Z30:AB30"/>
    <mergeCell ref="AC30:AE30"/>
    <mergeCell ref="AF30:AH30"/>
    <mergeCell ref="AL26:AL27"/>
    <mergeCell ref="AM26:AM27"/>
    <mergeCell ref="AN26:AN27"/>
    <mergeCell ref="T27:V27"/>
    <mergeCell ref="Z28:AB29"/>
    <mergeCell ref="AC28:AE29"/>
    <mergeCell ref="AF28:AH29"/>
    <mergeCell ref="AI28:AI29"/>
    <mergeCell ref="AJ28:AJ29"/>
    <mergeCell ref="AK28:AK29"/>
    <mergeCell ref="Z26:AB27"/>
    <mergeCell ref="AC26:AE27"/>
    <mergeCell ref="AF26:AH27"/>
    <mergeCell ref="AI26:AI27"/>
    <mergeCell ref="AJ26:AJ27"/>
    <mergeCell ref="AK26:AK27"/>
    <mergeCell ref="AL23:AL24"/>
    <mergeCell ref="AM23:AM24"/>
    <mergeCell ref="AN23:AN24"/>
    <mergeCell ref="T24:V24"/>
    <mergeCell ref="Q25:Y25"/>
    <mergeCell ref="Z25:AB25"/>
    <mergeCell ref="AC25:AE25"/>
    <mergeCell ref="AF25:AH25"/>
    <mergeCell ref="AL21:AL22"/>
    <mergeCell ref="AM21:AM22"/>
    <mergeCell ref="AN21:AN22"/>
    <mergeCell ref="T22:V22"/>
    <mergeCell ref="Z23:AB24"/>
    <mergeCell ref="AC23:AE24"/>
    <mergeCell ref="AF23:AH24"/>
    <mergeCell ref="AI23:AI24"/>
    <mergeCell ref="AJ23:AJ24"/>
    <mergeCell ref="AK23:AK24"/>
    <mergeCell ref="Z21:AB22"/>
    <mergeCell ref="AC21:AE22"/>
    <mergeCell ref="AF21:AH22"/>
    <mergeCell ref="AI21:AI22"/>
    <mergeCell ref="AJ21:AJ22"/>
    <mergeCell ref="AK21:AK22"/>
    <mergeCell ref="AL18:AL19"/>
    <mergeCell ref="AM18:AM19"/>
    <mergeCell ref="AN18:AN19"/>
    <mergeCell ref="T19:V19"/>
    <mergeCell ref="Q20:Y20"/>
    <mergeCell ref="Z20:AB20"/>
    <mergeCell ref="AC20:AE20"/>
    <mergeCell ref="AF20:AH20"/>
    <mergeCell ref="Z18:AB19"/>
    <mergeCell ref="AC18:AE19"/>
    <mergeCell ref="AF18:AH19"/>
    <mergeCell ref="AI18:AI19"/>
    <mergeCell ref="AJ18:AJ19"/>
    <mergeCell ref="AK18:AK19"/>
    <mergeCell ref="AI16:AI17"/>
    <mergeCell ref="AJ16:AJ17"/>
    <mergeCell ref="AK16:AK17"/>
    <mergeCell ref="AL16:AL17"/>
    <mergeCell ref="AM16:AM17"/>
    <mergeCell ref="AN16:AN17"/>
    <mergeCell ref="Q15:Y15"/>
    <mergeCell ref="Z15:AB15"/>
    <mergeCell ref="AC15:AE15"/>
    <mergeCell ref="AF15:AH15"/>
    <mergeCell ref="Z16:AB17"/>
    <mergeCell ref="AC16:AE17"/>
    <mergeCell ref="AF16:AH17"/>
    <mergeCell ref="T17:V17"/>
    <mergeCell ref="AK12:AK13"/>
    <mergeCell ref="AL12:AL13"/>
    <mergeCell ref="AM12:AM13"/>
    <mergeCell ref="AN12:AN13"/>
    <mergeCell ref="Q14:Y14"/>
    <mergeCell ref="Z14:AB14"/>
    <mergeCell ref="AC14:AE14"/>
    <mergeCell ref="AF14:AH14"/>
    <mergeCell ref="Q12:Y13"/>
    <mergeCell ref="Z12:AB13"/>
    <mergeCell ref="AC12:AE13"/>
    <mergeCell ref="AF12:AH13"/>
    <mergeCell ref="AI12:AI13"/>
    <mergeCell ref="AJ12:AJ13"/>
    <mergeCell ref="A9:H9"/>
    <mergeCell ref="I9:AD9"/>
    <mergeCell ref="AE9:AH9"/>
    <mergeCell ref="AJ9:AK9"/>
    <mergeCell ref="AL9:AN9"/>
    <mergeCell ref="A11:G11"/>
    <mergeCell ref="H11:T11"/>
    <mergeCell ref="U11:AD11"/>
    <mergeCell ref="AE11:AI11"/>
    <mergeCell ref="AM11:AN11"/>
    <mergeCell ref="A7:H7"/>
    <mergeCell ref="I7:AN7"/>
    <mergeCell ref="A8:H8"/>
    <mergeCell ref="I8:AD8"/>
    <mergeCell ref="AE8:AH8"/>
    <mergeCell ref="AJ8:AK8"/>
    <mergeCell ref="AL8:AN8"/>
    <mergeCell ref="P4:Q4"/>
    <mergeCell ref="U4:Y4"/>
    <mergeCell ref="Z4:AD4"/>
    <mergeCell ref="AG4:AI4"/>
    <mergeCell ref="AJ4:AN4"/>
    <mergeCell ref="AM5:AN5"/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</mergeCells>
  <pageMargins left="0.19685039370078741" right="0.19685039370078741" top="0.39370078740157483" bottom="0.19685039370078741" header="0.31496062992125984" footer="0.31496062992125984"/>
  <pageSetup scale="54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5" tint="0.59999389629810485"/>
  </sheetPr>
  <dimension ref="A1:AO57"/>
  <sheetViews>
    <sheetView view="pageBreakPreview" topLeftCell="A37" zoomScale="60" zoomScaleNormal="80" workbookViewId="0">
      <selection activeCell="D3" sqref="A3:AN11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24" width="6.44140625" style="2" customWidth="1"/>
    <col min="25" max="25" width="6" style="2" customWidth="1"/>
    <col min="26" max="33" width="3.6640625" style="2" customWidth="1"/>
    <col min="34" max="34" width="5.109375" style="17" customWidth="1"/>
    <col min="35" max="35" width="22.109375" style="2" customWidth="1"/>
    <col min="36" max="36" width="13.33203125" style="2" customWidth="1"/>
    <col min="37" max="37" width="10.88671875" style="2" customWidth="1"/>
    <col min="38" max="38" width="13.5546875" style="2" customWidth="1"/>
    <col min="39" max="39" width="13" style="2" customWidth="1"/>
    <col min="40" max="40" width="20.109375" style="6" customWidth="1"/>
    <col min="41" max="16384" width="11.44140625" style="2"/>
  </cols>
  <sheetData>
    <row r="1" spans="1:40" ht="52.5" customHeight="1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8"/>
      <c r="AL1" s="312"/>
      <c r="AM1" s="313"/>
      <c r="AN1" s="314"/>
    </row>
    <row r="2" spans="1:40" ht="52.5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09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1"/>
      <c r="AL2" s="315"/>
      <c r="AM2" s="316"/>
      <c r="AN2" s="317"/>
    </row>
    <row r="3" spans="1:40" s="4" customFormat="1" ht="6.75" customHeight="1" thickBot="1" x14ac:dyDescent="0.35">
      <c r="A3" s="13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18"/>
      <c r="AN3" s="319"/>
    </row>
    <row r="4" spans="1:40" s="4" customFormat="1" ht="27.75" customHeight="1" thickBot="1" x14ac:dyDescent="0.35">
      <c r="A4" s="262" t="s">
        <v>5</v>
      </c>
      <c r="B4" s="263"/>
      <c r="C4" s="263"/>
      <c r="D4" s="263"/>
      <c r="E4" s="263"/>
      <c r="F4" s="263" t="s">
        <v>6</v>
      </c>
      <c r="G4" s="263"/>
      <c r="H4" s="264"/>
      <c r="I4" s="264"/>
      <c r="J4" s="263" t="s">
        <v>7</v>
      </c>
      <c r="K4" s="263"/>
      <c r="L4" s="264"/>
      <c r="M4" s="264"/>
      <c r="N4" s="263" t="s">
        <v>8</v>
      </c>
      <c r="O4" s="263"/>
      <c r="P4" s="264"/>
      <c r="Q4" s="320"/>
      <c r="R4" s="3"/>
      <c r="S4" s="3"/>
      <c r="T4" s="3"/>
      <c r="U4" s="262" t="s">
        <v>9</v>
      </c>
      <c r="V4" s="263"/>
      <c r="W4" s="263"/>
      <c r="X4" s="263"/>
      <c r="Y4" s="263"/>
      <c r="Z4" s="321"/>
      <c r="AA4" s="321"/>
      <c r="AB4" s="321"/>
      <c r="AC4" s="321"/>
      <c r="AD4" s="322"/>
      <c r="AE4" s="3"/>
      <c r="AF4" s="3"/>
      <c r="AG4" s="262" t="s">
        <v>10</v>
      </c>
      <c r="AH4" s="263"/>
      <c r="AI4" s="263"/>
      <c r="AJ4" s="323"/>
      <c r="AK4" s="323"/>
      <c r="AL4" s="323"/>
      <c r="AM4" s="323"/>
      <c r="AN4" s="324"/>
    </row>
    <row r="5" spans="1:40" ht="3.75" customHeight="1" x14ac:dyDescent="0.3">
      <c r="A5" s="13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275"/>
      <c r="AN5" s="276"/>
    </row>
    <row r="6" spans="1:40" ht="6" customHeight="1" thickBot="1" x14ac:dyDescent="0.35">
      <c r="A6" s="13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133"/>
    </row>
    <row r="7" spans="1:40" ht="62.25" customHeight="1" x14ac:dyDescent="0.25">
      <c r="A7" s="277" t="s">
        <v>11</v>
      </c>
      <c r="B7" s="278"/>
      <c r="C7" s="278"/>
      <c r="D7" s="278"/>
      <c r="E7" s="278"/>
      <c r="F7" s="278"/>
      <c r="G7" s="278"/>
      <c r="H7" s="278"/>
      <c r="I7" s="416"/>
      <c r="J7" s="417"/>
      <c r="K7" s="417"/>
      <c r="L7" s="417"/>
      <c r="M7" s="417"/>
      <c r="N7" s="417"/>
      <c r="O7" s="417"/>
      <c r="P7" s="417"/>
      <c r="Q7" s="417"/>
      <c r="R7" s="417"/>
      <c r="S7" s="417"/>
      <c r="T7" s="417"/>
      <c r="U7" s="417"/>
      <c r="V7" s="417"/>
      <c r="W7" s="417"/>
      <c r="X7" s="417"/>
      <c r="Y7" s="417"/>
      <c r="Z7" s="417"/>
      <c r="AA7" s="417"/>
      <c r="AB7" s="417"/>
      <c r="AC7" s="417"/>
      <c r="AD7" s="417"/>
      <c r="AE7" s="417"/>
      <c r="AF7" s="417"/>
      <c r="AG7" s="417"/>
      <c r="AH7" s="417"/>
      <c r="AI7" s="417"/>
      <c r="AJ7" s="417"/>
      <c r="AK7" s="417"/>
      <c r="AL7" s="417"/>
      <c r="AM7" s="417"/>
      <c r="AN7" s="418"/>
    </row>
    <row r="8" spans="1:40" ht="22.5" customHeight="1" x14ac:dyDescent="0.3">
      <c r="A8" s="282" t="s">
        <v>12</v>
      </c>
      <c r="B8" s="283"/>
      <c r="C8" s="283"/>
      <c r="D8" s="283"/>
      <c r="E8" s="283"/>
      <c r="F8" s="283"/>
      <c r="G8" s="283"/>
      <c r="H8" s="283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5" t="s">
        <v>13</v>
      </c>
      <c r="AF8" s="286"/>
      <c r="AG8" s="286"/>
      <c r="AH8" s="287"/>
      <c r="AI8" s="27"/>
      <c r="AJ8" s="285" t="s">
        <v>14</v>
      </c>
      <c r="AK8" s="287"/>
      <c r="AL8" s="288"/>
      <c r="AM8" s="289"/>
      <c r="AN8" s="290"/>
    </row>
    <row r="9" spans="1:40" ht="22.5" customHeight="1" thickBot="1" x14ac:dyDescent="0.35">
      <c r="A9" s="291" t="s">
        <v>15</v>
      </c>
      <c r="B9" s="292"/>
      <c r="C9" s="292"/>
      <c r="D9" s="292"/>
      <c r="E9" s="292"/>
      <c r="F9" s="292"/>
      <c r="G9" s="292"/>
      <c r="H9" s="292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4" t="s">
        <v>13</v>
      </c>
      <c r="AF9" s="295"/>
      <c r="AG9" s="295"/>
      <c r="AH9" s="296"/>
      <c r="AI9" s="63"/>
      <c r="AJ9" s="294" t="s">
        <v>14</v>
      </c>
      <c r="AK9" s="296"/>
      <c r="AL9" s="297"/>
      <c r="AM9" s="298"/>
      <c r="AN9" s="299"/>
    </row>
    <row r="10" spans="1:40" ht="9.75" customHeight="1" thickBot="1" x14ac:dyDescent="0.35">
      <c r="A10" s="134"/>
      <c r="AH10" s="2"/>
      <c r="AI10" s="89"/>
      <c r="AJ10" s="89"/>
      <c r="AK10" s="89"/>
      <c r="AL10" s="89"/>
      <c r="AM10" s="11"/>
      <c r="AN10" s="135"/>
    </row>
    <row r="11" spans="1:40" ht="68.25" customHeight="1" thickBot="1" x14ac:dyDescent="0.35">
      <c r="A11" s="262" t="s">
        <v>16</v>
      </c>
      <c r="B11" s="263"/>
      <c r="C11" s="263"/>
      <c r="D11" s="263"/>
      <c r="E11" s="263"/>
      <c r="F11" s="263"/>
      <c r="G11" s="263"/>
      <c r="H11" s="264"/>
      <c r="I11" s="264"/>
      <c r="J11" s="264"/>
      <c r="K11" s="264"/>
      <c r="L11" s="264"/>
      <c r="M11" s="264"/>
      <c r="N11" s="264"/>
      <c r="O11" s="264"/>
      <c r="P11" s="264"/>
      <c r="Q11" s="420"/>
      <c r="R11" s="420"/>
      <c r="S11" s="420"/>
      <c r="T11" s="420"/>
      <c r="U11" s="421" t="s">
        <v>69</v>
      </c>
      <c r="V11" s="421"/>
      <c r="W11" s="421"/>
      <c r="X11" s="421"/>
      <c r="Y11" s="421"/>
      <c r="Z11" s="421"/>
      <c r="AA11" s="421"/>
      <c r="AB11" s="421"/>
      <c r="AC11" s="421"/>
      <c r="AD11" s="421"/>
      <c r="AE11" s="422" t="s">
        <v>41</v>
      </c>
      <c r="AF11" s="423"/>
      <c r="AG11" s="423"/>
      <c r="AH11" s="423"/>
      <c r="AI11" s="424"/>
      <c r="AJ11" s="90" t="s">
        <v>17</v>
      </c>
      <c r="AK11" s="91" t="s">
        <v>141</v>
      </c>
      <c r="AL11" s="92" t="s">
        <v>18</v>
      </c>
      <c r="AM11" s="266"/>
      <c r="AN11" s="267"/>
    </row>
    <row r="12" spans="1:40" ht="15.75" customHeight="1" x14ac:dyDescent="0.3">
      <c r="A12" s="138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4"/>
      <c r="Q12" s="435" t="s">
        <v>70</v>
      </c>
      <c r="R12" s="436"/>
      <c r="S12" s="436"/>
      <c r="T12" s="436"/>
      <c r="U12" s="436"/>
      <c r="V12" s="436"/>
      <c r="W12" s="436"/>
      <c r="X12" s="436"/>
      <c r="Y12" s="436"/>
      <c r="Z12" s="439" t="s">
        <v>71</v>
      </c>
      <c r="AA12" s="439"/>
      <c r="AB12" s="439"/>
      <c r="AC12" s="439" t="s">
        <v>72</v>
      </c>
      <c r="AD12" s="441"/>
      <c r="AE12" s="441"/>
      <c r="AF12" s="443" t="s">
        <v>73</v>
      </c>
      <c r="AG12" s="443"/>
      <c r="AH12" s="443"/>
      <c r="AI12" s="428" t="s">
        <v>74</v>
      </c>
      <c r="AJ12" s="278" t="s">
        <v>75</v>
      </c>
      <c r="AK12" s="427" t="s">
        <v>76</v>
      </c>
      <c r="AL12" s="427" t="s">
        <v>77</v>
      </c>
      <c r="AM12" s="428" t="s">
        <v>78</v>
      </c>
      <c r="AN12" s="429" t="s">
        <v>79</v>
      </c>
    </row>
    <row r="13" spans="1:40" ht="33" customHeight="1" x14ac:dyDescent="0.3">
      <c r="A13" s="72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95"/>
      <c r="Q13" s="437"/>
      <c r="R13" s="438"/>
      <c r="S13" s="438"/>
      <c r="T13" s="438"/>
      <c r="U13" s="438"/>
      <c r="V13" s="438"/>
      <c r="W13" s="438"/>
      <c r="X13" s="438"/>
      <c r="Y13" s="438"/>
      <c r="Z13" s="440"/>
      <c r="AA13" s="440"/>
      <c r="AB13" s="440"/>
      <c r="AC13" s="442"/>
      <c r="AD13" s="442"/>
      <c r="AE13" s="442"/>
      <c r="AF13" s="444"/>
      <c r="AG13" s="444"/>
      <c r="AH13" s="444"/>
      <c r="AI13" s="272"/>
      <c r="AJ13" s="445"/>
      <c r="AK13" s="283"/>
      <c r="AL13" s="283"/>
      <c r="AM13" s="272"/>
      <c r="AN13" s="274"/>
    </row>
    <row r="14" spans="1:40" ht="37.5" customHeight="1" x14ac:dyDescent="0.3">
      <c r="A14" s="74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96"/>
      <c r="Q14" s="430" t="s">
        <v>137</v>
      </c>
      <c r="R14" s="431"/>
      <c r="S14" s="431"/>
      <c r="T14" s="431"/>
      <c r="U14" s="431"/>
      <c r="V14" s="431"/>
      <c r="W14" s="431"/>
      <c r="X14" s="431"/>
      <c r="Y14" s="432"/>
      <c r="Z14" s="433"/>
      <c r="AA14" s="433"/>
      <c r="AB14" s="433"/>
      <c r="AC14" s="433"/>
      <c r="AD14" s="433"/>
      <c r="AE14" s="433"/>
      <c r="AF14" s="434"/>
      <c r="AG14" s="434"/>
      <c r="AH14" s="434"/>
      <c r="AI14" s="97"/>
      <c r="AJ14" s="32"/>
      <c r="AK14" s="32"/>
      <c r="AL14" s="32"/>
      <c r="AM14" s="33"/>
      <c r="AN14" s="49"/>
    </row>
    <row r="15" spans="1:40" ht="18.75" customHeight="1" x14ac:dyDescent="0.3">
      <c r="A15" s="74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96"/>
      <c r="Q15" s="458" t="s">
        <v>81</v>
      </c>
      <c r="R15" s="459"/>
      <c r="S15" s="459"/>
      <c r="T15" s="459"/>
      <c r="U15" s="459"/>
      <c r="V15" s="459"/>
      <c r="W15" s="459"/>
      <c r="X15" s="459"/>
      <c r="Y15" s="459"/>
      <c r="Z15" s="460"/>
      <c r="AA15" s="460"/>
      <c r="AB15" s="460"/>
      <c r="AC15" s="460"/>
      <c r="AD15" s="460"/>
      <c r="AE15" s="460"/>
      <c r="AF15" s="461"/>
      <c r="AG15" s="461"/>
      <c r="AH15" s="461"/>
      <c r="AI15" s="98"/>
      <c r="AJ15" s="99"/>
      <c r="AK15" s="99"/>
      <c r="AL15" s="99"/>
      <c r="AM15" s="99"/>
      <c r="AN15" s="100"/>
    </row>
    <row r="16" spans="1:40" ht="19.95" customHeight="1" x14ac:dyDescent="0.3">
      <c r="A16" s="74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96"/>
      <c r="Q16" s="101"/>
      <c r="R16" s="12"/>
      <c r="S16" s="12"/>
      <c r="T16" s="12"/>
      <c r="U16" s="12"/>
      <c r="V16" s="12"/>
      <c r="W16" s="12"/>
      <c r="X16" s="12"/>
      <c r="Y16" s="102"/>
      <c r="Z16" s="462">
        <v>0.5</v>
      </c>
      <c r="AA16" s="463"/>
      <c r="AB16" s="464"/>
      <c r="AC16" s="468">
        <v>1</v>
      </c>
      <c r="AD16" s="469"/>
      <c r="AE16" s="470"/>
      <c r="AF16" s="474">
        <v>15</v>
      </c>
      <c r="AG16" s="475"/>
      <c r="AH16" s="476"/>
      <c r="AI16" s="446">
        <v>134</v>
      </c>
      <c r="AJ16" s="448">
        <f>+AF16*AI16</f>
        <v>2010</v>
      </c>
      <c r="AK16" s="450">
        <v>1</v>
      </c>
      <c r="AL16" s="452">
        <f>+AC16*AK16</f>
        <v>1</v>
      </c>
      <c r="AM16" s="454">
        <f>+AJ16*AL16</f>
        <v>2010</v>
      </c>
      <c r="AN16" s="456" t="s">
        <v>82</v>
      </c>
    </row>
    <row r="17" spans="1:41" ht="19.95" customHeight="1" x14ac:dyDescent="0.3">
      <c r="A17" s="74"/>
      <c r="B17" s="36"/>
      <c r="C17" s="36"/>
      <c r="D17" s="36"/>
      <c r="E17" s="36"/>
      <c r="F17" s="36"/>
      <c r="G17" s="36"/>
      <c r="H17" s="38"/>
      <c r="I17" s="36"/>
      <c r="J17" s="36"/>
      <c r="K17" s="36"/>
      <c r="L17" s="36"/>
      <c r="M17" s="36"/>
      <c r="N17" s="38"/>
      <c r="O17" s="38"/>
      <c r="P17" s="103"/>
      <c r="Q17" s="104"/>
      <c r="R17" s="9"/>
      <c r="S17" s="9"/>
      <c r="T17" s="479">
        <v>1</v>
      </c>
      <c r="U17" s="479"/>
      <c r="V17" s="479"/>
      <c r="W17" s="9"/>
      <c r="X17" s="9"/>
      <c r="Y17" s="105"/>
      <c r="Z17" s="465"/>
      <c r="AA17" s="466"/>
      <c r="AB17" s="467"/>
      <c r="AC17" s="471"/>
      <c r="AD17" s="472"/>
      <c r="AE17" s="473"/>
      <c r="AF17" s="477"/>
      <c r="AG17" s="260"/>
      <c r="AH17" s="478"/>
      <c r="AI17" s="447"/>
      <c r="AJ17" s="449"/>
      <c r="AK17" s="451"/>
      <c r="AL17" s="453"/>
      <c r="AM17" s="455"/>
      <c r="AN17" s="457"/>
    </row>
    <row r="18" spans="1:41" ht="19.95" customHeight="1" x14ac:dyDescent="0.3">
      <c r="A18" s="74"/>
      <c r="B18" s="36"/>
      <c r="C18" s="36"/>
      <c r="D18" s="36"/>
      <c r="E18" s="36"/>
      <c r="F18" s="36"/>
      <c r="G18" s="36"/>
      <c r="H18" s="38"/>
      <c r="I18" s="36"/>
      <c r="J18" s="36"/>
      <c r="K18" s="36"/>
      <c r="L18" s="36"/>
      <c r="M18" s="36"/>
      <c r="N18" s="38"/>
      <c r="O18" s="38"/>
      <c r="P18" s="103"/>
      <c r="Q18" s="101"/>
      <c r="R18" s="12"/>
      <c r="S18" s="12"/>
      <c r="T18" s="12"/>
      <c r="U18" s="12"/>
      <c r="V18" s="12"/>
      <c r="W18" s="12"/>
      <c r="X18" s="12"/>
      <c r="Y18" s="102"/>
      <c r="Z18" s="462">
        <v>0.5</v>
      </c>
      <c r="AA18" s="463"/>
      <c r="AB18" s="464"/>
      <c r="AC18" s="468">
        <v>1</v>
      </c>
      <c r="AD18" s="469"/>
      <c r="AE18" s="470"/>
      <c r="AF18" s="474">
        <v>5</v>
      </c>
      <c r="AG18" s="475"/>
      <c r="AH18" s="476"/>
      <c r="AI18" s="446">
        <v>134</v>
      </c>
      <c r="AJ18" s="448">
        <f>+AF18*AI18</f>
        <v>670</v>
      </c>
      <c r="AK18" s="481">
        <v>3</v>
      </c>
      <c r="AL18" s="452">
        <f>+AC18*AK18</f>
        <v>3</v>
      </c>
      <c r="AM18" s="454">
        <f>+AJ18*AL18</f>
        <v>2010</v>
      </c>
      <c r="AN18" s="456" t="s">
        <v>83</v>
      </c>
    </row>
    <row r="19" spans="1:41" ht="19.95" customHeight="1" x14ac:dyDescent="0.3">
      <c r="A19" s="74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96"/>
      <c r="Q19" s="104"/>
      <c r="R19" s="9"/>
      <c r="S19" s="9"/>
      <c r="T19" s="480">
        <v>3</v>
      </c>
      <c r="U19" s="480"/>
      <c r="V19" s="480"/>
      <c r="W19" s="9"/>
      <c r="X19" s="9"/>
      <c r="Y19" s="105"/>
      <c r="Z19" s="465"/>
      <c r="AA19" s="466"/>
      <c r="AB19" s="467"/>
      <c r="AC19" s="471"/>
      <c r="AD19" s="472"/>
      <c r="AE19" s="473"/>
      <c r="AF19" s="477"/>
      <c r="AG19" s="260"/>
      <c r="AH19" s="478"/>
      <c r="AI19" s="447"/>
      <c r="AJ19" s="449"/>
      <c r="AK19" s="482"/>
      <c r="AL19" s="453"/>
      <c r="AM19" s="455"/>
      <c r="AN19" s="457"/>
    </row>
    <row r="20" spans="1:41" ht="19.95" customHeight="1" x14ac:dyDescent="0.3">
      <c r="A20" s="74"/>
      <c r="B20" s="44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96"/>
      <c r="Q20" s="458" t="s">
        <v>84</v>
      </c>
      <c r="R20" s="459"/>
      <c r="S20" s="459"/>
      <c r="T20" s="459"/>
      <c r="U20" s="459"/>
      <c r="V20" s="459"/>
      <c r="W20" s="459"/>
      <c r="X20" s="459"/>
      <c r="Y20" s="459"/>
      <c r="Z20" s="460"/>
      <c r="AA20" s="460"/>
      <c r="AB20" s="460"/>
      <c r="AC20" s="460"/>
      <c r="AD20" s="460"/>
      <c r="AE20" s="460"/>
      <c r="AF20" s="461"/>
      <c r="AG20" s="461"/>
      <c r="AH20" s="461"/>
      <c r="AI20" s="106"/>
      <c r="AJ20" s="107"/>
      <c r="AK20" s="108"/>
      <c r="AL20" s="109"/>
      <c r="AM20" s="110"/>
      <c r="AN20" s="100"/>
    </row>
    <row r="21" spans="1:41" ht="19.95" customHeight="1" x14ac:dyDescent="0.3">
      <c r="A21" s="74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96"/>
      <c r="Q21" s="101"/>
      <c r="R21" s="12"/>
      <c r="S21" s="12"/>
      <c r="T21" s="12"/>
      <c r="U21" s="12"/>
      <c r="V21" s="12"/>
      <c r="W21" s="12"/>
      <c r="X21" s="12"/>
      <c r="Y21" s="102"/>
      <c r="Z21" s="462">
        <v>0.5</v>
      </c>
      <c r="AA21" s="463"/>
      <c r="AB21" s="464"/>
      <c r="AC21" s="468">
        <v>1</v>
      </c>
      <c r="AD21" s="469"/>
      <c r="AE21" s="470"/>
      <c r="AF21" s="474">
        <v>15</v>
      </c>
      <c r="AG21" s="475"/>
      <c r="AH21" s="476"/>
      <c r="AI21" s="446">
        <v>134</v>
      </c>
      <c r="AJ21" s="481">
        <f>+AI21*AF21</f>
        <v>2010</v>
      </c>
      <c r="AK21" s="481">
        <v>1</v>
      </c>
      <c r="AL21" s="481">
        <f>+AC21*AK21</f>
        <v>1</v>
      </c>
      <c r="AM21" s="481">
        <f>+AJ21*AL21</f>
        <v>2010</v>
      </c>
      <c r="AN21" s="456" t="s">
        <v>82</v>
      </c>
    </row>
    <row r="22" spans="1:41" ht="19.95" customHeight="1" x14ac:dyDescent="0.3">
      <c r="A22" s="74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96"/>
      <c r="Q22" s="104"/>
      <c r="R22" s="9"/>
      <c r="S22" s="9"/>
      <c r="T22" s="479">
        <v>1</v>
      </c>
      <c r="U22" s="479"/>
      <c r="V22" s="479"/>
      <c r="W22" s="9"/>
      <c r="X22" s="9"/>
      <c r="Y22" s="105"/>
      <c r="Z22" s="465"/>
      <c r="AA22" s="466"/>
      <c r="AB22" s="467"/>
      <c r="AC22" s="471"/>
      <c r="AD22" s="472"/>
      <c r="AE22" s="473"/>
      <c r="AF22" s="477"/>
      <c r="AG22" s="260"/>
      <c r="AH22" s="478"/>
      <c r="AI22" s="447"/>
      <c r="AJ22" s="482"/>
      <c r="AK22" s="482"/>
      <c r="AL22" s="482"/>
      <c r="AM22" s="482"/>
      <c r="AN22" s="457"/>
    </row>
    <row r="23" spans="1:41" ht="19.95" customHeight="1" x14ac:dyDescent="0.3">
      <c r="A23" s="74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96"/>
      <c r="Q23" s="101"/>
      <c r="R23" s="12"/>
      <c r="S23" s="12"/>
      <c r="T23" s="12"/>
      <c r="U23" s="12"/>
      <c r="V23" s="12"/>
      <c r="W23" s="12"/>
      <c r="X23" s="12"/>
      <c r="Y23" s="102"/>
      <c r="Z23" s="462">
        <v>0.5</v>
      </c>
      <c r="AA23" s="463"/>
      <c r="AB23" s="464"/>
      <c r="AC23" s="468">
        <v>1</v>
      </c>
      <c r="AD23" s="469"/>
      <c r="AE23" s="470"/>
      <c r="AF23" s="474">
        <v>5</v>
      </c>
      <c r="AG23" s="475"/>
      <c r="AH23" s="476"/>
      <c r="AI23" s="446">
        <v>134</v>
      </c>
      <c r="AJ23" s="481">
        <f>+AI23*AF23</f>
        <v>670</v>
      </c>
      <c r="AK23" s="481">
        <v>3</v>
      </c>
      <c r="AL23" s="481">
        <f>+AC23*AK23</f>
        <v>3</v>
      </c>
      <c r="AM23" s="481">
        <f>+AJ23*AL23</f>
        <v>2010</v>
      </c>
      <c r="AN23" s="456" t="s">
        <v>83</v>
      </c>
    </row>
    <row r="24" spans="1:41" ht="19.95" customHeight="1" x14ac:dyDescent="0.3">
      <c r="A24" s="74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96"/>
      <c r="Q24" s="104"/>
      <c r="R24" s="9"/>
      <c r="S24" s="9"/>
      <c r="T24" s="480">
        <v>3</v>
      </c>
      <c r="U24" s="480"/>
      <c r="V24" s="480"/>
      <c r="W24" s="9"/>
      <c r="X24" s="9"/>
      <c r="Y24" s="105"/>
      <c r="Z24" s="465"/>
      <c r="AA24" s="466"/>
      <c r="AB24" s="467"/>
      <c r="AC24" s="471"/>
      <c r="AD24" s="472"/>
      <c r="AE24" s="473"/>
      <c r="AF24" s="477"/>
      <c r="AG24" s="260"/>
      <c r="AH24" s="478"/>
      <c r="AI24" s="447"/>
      <c r="AJ24" s="482"/>
      <c r="AK24" s="482"/>
      <c r="AL24" s="482"/>
      <c r="AM24" s="482"/>
      <c r="AN24" s="457"/>
    </row>
    <row r="25" spans="1:41" ht="19.95" customHeight="1" x14ac:dyDescent="0.3">
      <c r="A25" s="74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96"/>
      <c r="Q25" s="458" t="s">
        <v>85</v>
      </c>
      <c r="R25" s="459"/>
      <c r="S25" s="459"/>
      <c r="T25" s="459"/>
      <c r="U25" s="459"/>
      <c r="V25" s="459"/>
      <c r="W25" s="459"/>
      <c r="X25" s="459"/>
      <c r="Y25" s="459"/>
      <c r="Z25" s="460"/>
      <c r="AA25" s="460"/>
      <c r="AB25" s="460"/>
      <c r="AC25" s="460"/>
      <c r="AD25" s="460"/>
      <c r="AE25" s="460"/>
      <c r="AF25" s="461"/>
      <c r="AG25" s="461"/>
      <c r="AH25" s="461"/>
      <c r="AI25" s="98"/>
      <c r="AJ25" s="99"/>
      <c r="AK25" s="99"/>
      <c r="AL25" s="99"/>
      <c r="AM25" s="99"/>
      <c r="AN25" s="100"/>
    </row>
    <row r="26" spans="1:41" ht="19.95" customHeight="1" x14ac:dyDescent="0.3">
      <c r="A26" s="74"/>
      <c r="B26" s="44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96"/>
      <c r="Q26" s="101"/>
      <c r="R26" s="12"/>
      <c r="S26" s="12"/>
      <c r="T26" s="12"/>
      <c r="U26" s="12"/>
      <c r="V26" s="12"/>
      <c r="W26" s="12"/>
      <c r="X26" s="12"/>
      <c r="Y26" s="102"/>
      <c r="Z26" s="462">
        <v>0.375</v>
      </c>
      <c r="AA26" s="463"/>
      <c r="AB26" s="464"/>
      <c r="AC26" s="468">
        <v>0.56000000000000005</v>
      </c>
      <c r="AD26" s="469"/>
      <c r="AE26" s="470"/>
      <c r="AF26" s="474">
        <f>400/0.2</f>
        <v>2000</v>
      </c>
      <c r="AG26" s="475"/>
      <c r="AH26" s="476"/>
      <c r="AI26" s="446">
        <v>1</v>
      </c>
      <c r="AJ26" s="481">
        <f>+AF26*AI26</f>
        <v>2000</v>
      </c>
      <c r="AK26" s="481">
        <v>0.6</v>
      </c>
      <c r="AL26" s="481">
        <f>+AK26*AC26</f>
        <v>0.33600000000000002</v>
      </c>
      <c r="AM26" s="481">
        <f>+AL26*AJ26</f>
        <v>672</v>
      </c>
      <c r="AN26" s="456" t="s">
        <v>82</v>
      </c>
    </row>
    <row r="27" spans="1:41" ht="19.95" customHeight="1" x14ac:dyDescent="0.3">
      <c r="A27" s="74"/>
      <c r="B27" s="60"/>
      <c r="C27" s="60"/>
      <c r="D27" s="60"/>
      <c r="E27" s="60"/>
      <c r="F27" s="61"/>
      <c r="G27" s="61"/>
      <c r="H27" s="61"/>
      <c r="I27" s="61"/>
      <c r="J27" s="60"/>
      <c r="K27" s="60"/>
      <c r="L27" s="60"/>
      <c r="M27" s="61"/>
      <c r="N27" s="61"/>
      <c r="O27" s="61"/>
      <c r="P27" s="111"/>
      <c r="Q27" s="104"/>
      <c r="R27" s="9"/>
      <c r="S27" s="9"/>
      <c r="T27" s="483">
        <v>0.6</v>
      </c>
      <c r="U27" s="483"/>
      <c r="V27" s="483"/>
      <c r="W27" s="9"/>
      <c r="X27" s="9"/>
      <c r="Y27" s="105"/>
      <c r="Z27" s="465"/>
      <c r="AA27" s="466"/>
      <c r="AB27" s="467"/>
      <c r="AC27" s="471"/>
      <c r="AD27" s="472"/>
      <c r="AE27" s="473"/>
      <c r="AF27" s="477"/>
      <c r="AG27" s="260"/>
      <c r="AH27" s="478"/>
      <c r="AI27" s="447"/>
      <c r="AJ27" s="482"/>
      <c r="AK27" s="482"/>
      <c r="AL27" s="482"/>
      <c r="AM27" s="482"/>
      <c r="AN27" s="457"/>
      <c r="AO27" s="6"/>
    </row>
    <row r="28" spans="1:41" ht="19.95" customHeight="1" x14ac:dyDescent="0.3">
      <c r="A28" s="7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96"/>
      <c r="Q28" s="101"/>
      <c r="R28" s="12"/>
      <c r="S28" s="12"/>
      <c r="T28" s="12"/>
      <c r="U28" s="12"/>
      <c r="V28" s="12"/>
      <c r="W28" s="12"/>
      <c r="X28" s="12"/>
      <c r="Y28" s="102"/>
      <c r="Z28" s="462">
        <v>0.375</v>
      </c>
      <c r="AA28" s="463"/>
      <c r="AB28" s="464"/>
      <c r="AC28" s="468">
        <v>0.56000000000000005</v>
      </c>
      <c r="AD28" s="469"/>
      <c r="AE28" s="470"/>
      <c r="AF28" s="474">
        <f>+ROUND(400/5.5,0)*1</f>
        <v>73</v>
      </c>
      <c r="AG28" s="475"/>
      <c r="AH28" s="476"/>
      <c r="AI28" s="446">
        <v>3</v>
      </c>
      <c r="AJ28" s="481">
        <f>+AF28*AI28</f>
        <v>219</v>
      </c>
      <c r="AK28" s="481">
        <v>6</v>
      </c>
      <c r="AL28" s="481">
        <f>+AK28*AC28</f>
        <v>3.3600000000000003</v>
      </c>
      <c r="AM28" s="481">
        <f>+AL28*AJ28</f>
        <v>735.84</v>
      </c>
      <c r="AN28" s="456" t="s">
        <v>83</v>
      </c>
      <c r="AO28" s="6"/>
    </row>
    <row r="29" spans="1:41" ht="19.95" customHeight="1" x14ac:dyDescent="0.3">
      <c r="A29" s="7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112"/>
      <c r="Q29" s="104"/>
      <c r="R29" s="9"/>
      <c r="S29" s="9"/>
      <c r="T29" s="480">
        <v>6</v>
      </c>
      <c r="U29" s="480"/>
      <c r="V29" s="480"/>
      <c r="W29" s="9"/>
      <c r="X29" s="9"/>
      <c r="Y29" s="105"/>
      <c r="Z29" s="465"/>
      <c r="AA29" s="466"/>
      <c r="AB29" s="467"/>
      <c r="AC29" s="471"/>
      <c r="AD29" s="472"/>
      <c r="AE29" s="473"/>
      <c r="AF29" s="477"/>
      <c r="AG29" s="260"/>
      <c r="AH29" s="478"/>
      <c r="AI29" s="447"/>
      <c r="AJ29" s="482"/>
      <c r="AK29" s="482"/>
      <c r="AL29" s="482"/>
      <c r="AM29" s="482"/>
      <c r="AN29" s="457"/>
    </row>
    <row r="30" spans="1:41" ht="19.95" customHeight="1" x14ac:dyDescent="0.3">
      <c r="A30" s="74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96"/>
      <c r="Q30" s="458" t="s">
        <v>86</v>
      </c>
      <c r="R30" s="459"/>
      <c r="S30" s="459"/>
      <c r="T30" s="459"/>
      <c r="U30" s="459"/>
      <c r="V30" s="459"/>
      <c r="W30" s="459"/>
      <c r="X30" s="459"/>
      <c r="Y30" s="459"/>
      <c r="Z30" s="460"/>
      <c r="AA30" s="460"/>
      <c r="AB30" s="460"/>
      <c r="AC30" s="460"/>
      <c r="AD30" s="460"/>
      <c r="AE30" s="460"/>
      <c r="AF30" s="461"/>
      <c r="AG30" s="461"/>
      <c r="AH30" s="461"/>
      <c r="AI30" s="98"/>
      <c r="AJ30" s="99"/>
      <c r="AK30" s="99"/>
      <c r="AL30" s="99"/>
      <c r="AM30" s="99"/>
      <c r="AN30" s="100"/>
    </row>
    <row r="31" spans="1:41" ht="19.95" customHeight="1" x14ac:dyDescent="0.3">
      <c r="A31" s="74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96"/>
      <c r="Q31" s="101"/>
      <c r="R31" s="12"/>
      <c r="S31" s="12"/>
      <c r="T31" s="12"/>
      <c r="U31" s="12"/>
      <c r="V31" s="12"/>
      <c r="W31" s="12"/>
      <c r="X31" s="12"/>
      <c r="Y31" s="102"/>
      <c r="Z31" s="462">
        <v>0.375</v>
      </c>
      <c r="AA31" s="463"/>
      <c r="AB31" s="464"/>
      <c r="AC31" s="468">
        <v>0.56000000000000005</v>
      </c>
      <c r="AD31" s="469"/>
      <c r="AE31" s="470"/>
      <c r="AF31" s="474">
        <f>400/0.2</f>
        <v>2000</v>
      </c>
      <c r="AG31" s="475"/>
      <c r="AH31" s="476"/>
      <c r="AI31" s="446">
        <v>1</v>
      </c>
      <c r="AJ31" s="481">
        <f>+AF31*AI31</f>
        <v>2000</v>
      </c>
      <c r="AK31" s="481">
        <v>0.6</v>
      </c>
      <c r="AL31" s="481">
        <f>+AK31*AC31</f>
        <v>0.33600000000000002</v>
      </c>
      <c r="AM31" s="481">
        <f>+AL31*AJ31</f>
        <v>672</v>
      </c>
      <c r="AN31" s="456" t="s">
        <v>82</v>
      </c>
    </row>
    <row r="32" spans="1:41" ht="19.95" customHeight="1" x14ac:dyDescent="0.3">
      <c r="A32" s="74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96"/>
      <c r="Q32" s="104"/>
      <c r="R32" s="9"/>
      <c r="S32" s="9"/>
      <c r="T32" s="483">
        <v>0.6</v>
      </c>
      <c r="U32" s="483"/>
      <c r="V32" s="483"/>
      <c r="W32" s="9"/>
      <c r="X32" s="9"/>
      <c r="Y32" s="105"/>
      <c r="Z32" s="465"/>
      <c r="AA32" s="466"/>
      <c r="AB32" s="467"/>
      <c r="AC32" s="471"/>
      <c r="AD32" s="472"/>
      <c r="AE32" s="473"/>
      <c r="AF32" s="477"/>
      <c r="AG32" s="260"/>
      <c r="AH32" s="478"/>
      <c r="AI32" s="447"/>
      <c r="AJ32" s="482"/>
      <c r="AK32" s="482"/>
      <c r="AL32" s="482"/>
      <c r="AM32" s="482"/>
      <c r="AN32" s="457"/>
    </row>
    <row r="33" spans="1:40" ht="19.95" customHeight="1" x14ac:dyDescent="0.3">
      <c r="A33" s="74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96"/>
      <c r="Q33" s="101"/>
      <c r="R33" s="12"/>
      <c r="S33" s="12"/>
      <c r="T33" s="12"/>
      <c r="U33" s="12"/>
      <c r="V33" s="12"/>
      <c r="W33" s="12"/>
      <c r="X33" s="12"/>
      <c r="Y33" s="102"/>
      <c r="Z33" s="462">
        <v>0.375</v>
      </c>
      <c r="AA33" s="463"/>
      <c r="AB33" s="464"/>
      <c r="AC33" s="468">
        <v>0.56000000000000005</v>
      </c>
      <c r="AD33" s="469"/>
      <c r="AE33" s="470"/>
      <c r="AF33" s="474">
        <f>+ROUND(400/5.5,0)*1</f>
        <v>73</v>
      </c>
      <c r="AG33" s="475"/>
      <c r="AH33" s="476"/>
      <c r="AI33" s="446">
        <v>3</v>
      </c>
      <c r="AJ33" s="481">
        <f>+AF33*AI33</f>
        <v>219</v>
      </c>
      <c r="AK33" s="481">
        <v>6</v>
      </c>
      <c r="AL33" s="481">
        <f>+AK33*AC33</f>
        <v>3.3600000000000003</v>
      </c>
      <c r="AM33" s="481">
        <f>+AL33*AJ33</f>
        <v>735.84</v>
      </c>
      <c r="AN33" s="456" t="s">
        <v>83</v>
      </c>
    </row>
    <row r="34" spans="1:40" ht="19.95" customHeight="1" x14ac:dyDescent="0.3">
      <c r="A34" s="74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96"/>
      <c r="Q34" s="104"/>
      <c r="R34" s="9"/>
      <c r="S34" s="9"/>
      <c r="T34" s="480">
        <v>6</v>
      </c>
      <c r="U34" s="480"/>
      <c r="V34" s="480"/>
      <c r="W34" s="9"/>
      <c r="X34" s="9"/>
      <c r="Y34" s="105"/>
      <c r="Z34" s="465"/>
      <c r="AA34" s="466"/>
      <c r="AB34" s="467"/>
      <c r="AC34" s="471"/>
      <c r="AD34" s="472"/>
      <c r="AE34" s="473"/>
      <c r="AF34" s="477"/>
      <c r="AG34" s="260"/>
      <c r="AH34" s="478"/>
      <c r="AI34" s="447"/>
      <c r="AJ34" s="482"/>
      <c r="AK34" s="482"/>
      <c r="AL34" s="482"/>
      <c r="AM34" s="482"/>
      <c r="AN34" s="457"/>
    </row>
    <row r="35" spans="1:40" ht="19.95" customHeight="1" x14ac:dyDescent="0.3">
      <c r="A35" s="74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96"/>
      <c r="Q35" s="458" t="s">
        <v>87</v>
      </c>
      <c r="R35" s="459"/>
      <c r="S35" s="459"/>
      <c r="T35" s="459"/>
      <c r="U35" s="459"/>
      <c r="V35" s="459"/>
      <c r="W35" s="459"/>
      <c r="X35" s="459"/>
      <c r="Y35" s="459"/>
      <c r="Z35" s="460"/>
      <c r="AA35" s="460"/>
      <c r="AB35" s="460"/>
      <c r="AC35" s="460"/>
      <c r="AD35" s="460"/>
      <c r="AE35" s="460"/>
      <c r="AF35" s="461"/>
      <c r="AG35" s="461"/>
      <c r="AH35" s="461"/>
      <c r="AI35" s="106"/>
      <c r="AJ35" s="108"/>
      <c r="AK35" s="108"/>
      <c r="AL35" s="109"/>
      <c r="AM35" s="110"/>
      <c r="AN35" s="100"/>
    </row>
    <row r="36" spans="1:40" ht="19.95" customHeight="1" x14ac:dyDescent="0.3">
      <c r="A36" s="74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96"/>
      <c r="Q36" s="101"/>
      <c r="R36" s="113"/>
      <c r="S36" s="113"/>
      <c r="T36" s="113"/>
      <c r="U36" s="113"/>
      <c r="V36" s="113"/>
      <c r="W36" s="113"/>
      <c r="X36" s="113"/>
      <c r="Y36" s="102"/>
      <c r="Z36" s="462">
        <v>0.375</v>
      </c>
      <c r="AA36" s="463"/>
      <c r="AB36" s="464"/>
      <c r="AC36" s="468">
        <v>0.56000000000000005</v>
      </c>
      <c r="AD36" s="469"/>
      <c r="AE36" s="470"/>
      <c r="AF36" s="474">
        <v>2</v>
      </c>
      <c r="AG36" s="475"/>
      <c r="AH36" s="476"/>
      <c r="AI36" s="446">
        <v>136</v>
      </c>
      <c r="AJ36" s="481">
        <f>+AF36*AI36</f>
        <v>272</v>
      </c>
      <c r="AK36" s="481">
        <v>4.5</v>
      </c>
      <c r="AL36" s="481">
        <f>+AC36*AK36</f>
        <v>2.5200000000000005</v>
      </c>
      <c r="AM36" s="481">
        <f>AJ36*AL36</f>
        <v>685.44000000000017</v>
      </c>
      <c r="AN36" s="456" t="s">
        <v>83</v>
      </c>
    </row>
    <row r="37" spans="1:40" ht="19.95" customHeight="1" x14ac:dyDescent="0.3">
      <c r="A37" s="74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96"/>
      <c r="Q37" s="104"/>
      <c r="R37" s="12"/>
      <c r="S37" s="12"/>
      <c r="T37" s="483">
        <v>4.5</v>
      </c>
      <c r="U37" s="483"/>
      <c r="V37" s="483"/>
      <c r="W37" s="12"/>
      <c r="X37" s="12"/>
      <c r="Y37" s="105"/>
      <c r="Z37" s="465"/>
      <c r="AA37" s="466"/>
      <c r="AB37" s="467"/>
      <c r="AC37" s="471"/>
      <c r="AD37" s="472"/>
      <c r="AE37" s="473"/>
      <c r="AF37" s="477"/>
      <c r="AG37" s="260"/>
      <c r="AH37" s="478"/>
      <c r="AI37" s="447"/>
      <c r="AJ37" s="482"/>
      <c r="AK37" s="482"/>
      <c r="AL37" s="482"/>
      <c r="AM37" s="482"/>
      <c r="AN37" s="457"/>
    </row>
    <row r="38" spans="1:40" ht="19.95" customHeight="1" x14ac:dyDescent="0.3">
      <c r="A38" s="74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96"/>
      <c r="Q38" s="101"/>
      <c r="R38" s="113"/>
      <c r="S38" s="113"/>
      <c r="T38" s="113"/>
      <c r="U38" s="113"/>
      <c r="V38" s="113"/>
      <c r="W38" s="113"/>
      <c r="X38" s="113"/>
      <c r="Y38" s="102"/>
      <c r="Z38" s="462">
        <v>0.375</v>
      </c>
      <c r="AA38" s="463"/>
      <c r="AB38" s="464"/>
      <c r="AC38" s="468">
        <v>0.56000000000000005</v>
      </c>
      <c r="AD38" s="469"/>
      <c r="AE38" s="470"/>
      <c r="AF38" s="474">
        <v>20</v>
      </c>
      <c r="AG38" s="475"/>
      <c r="AH38" s="476"/>
      <c r="AI38" s="446">
        <v>136</v>
      </c>
      <c r="AJ38" s="481">
        <f>+AF38*AI38</f>
        <v>2720</v>
      </c>
      <c r="AK38" s="481">
        <v>0.3</v>
      </c>
      <c r="AL38" s="481">
        <f>+AC38*AK38</f>
        <v>0.16800000000000001</v>
      </c>
      <c r="AM38" s="481">
        <f>AJ38*AL38</f>
        <v>456.96000000000004</v>
      </c>
      <c r="AN38" s="456" t="s">
        <v>88</v>
      </c>
    </row>
    <row r="39" spans="1:40" ht="19.95" customHeight="1" x14ac:dyDescent="0.3">
      <c r="A39" s="74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96"/>
      <c r="Q39" s="104"/>
      <c r="R39" s="12"/>
      <c r="S39" s="12"/>
      <c r="T39" s="483">
        <v>0.3</v>
      </c>
      <c r="U39" s="483"/>
      <c r="V39" s="483"/>
      <c r="W39" s="12"/>
      <c r="X39" s="12"/>
      <c r="Y39" s="105"/>
      <c r="Z39" s="465"/>
      <c r="AA39" s="466"/>
      <c r="AB39" s="467"/>
      <c r="AC39" s="471"/>
      <c r="AD39" s="472"/>
      <c r="AE39" s="473"/>
      <c r="AF39" s="477"/>
      <c r="AG39" s="260"/>
      <c r="AH39" s="478"/>
      <c r="AI39" s="447"/>
      <c r="AJ39" s="482"/>
      <c r="AK39" s="482"/>
      <c r="AL39" s="482"/>
      <c r="AM39" s="482"/>
      <c r="AN39" s="457"/>
    </row>
    <row r="40" spans="1:40" ht="19.95" customHeight="1" x14ac:dyDescent="0.3">
      <c r="A40" s="74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96"/>
      <c r="Q40" s="484"/>
      <c r="R40" s="434"/>
      <c r="S40" s="434"/>
      <c r="T40" s="434"/>
      <c r="U40" s="434"/>
      <c r="V40" s="434"/>
      <c r="W40" s="434"/>
      <c r="X40" s="434"/>
      <c r="Y40" s="434"/>
      <c r="Z40" s="433"/>
      <c r="AA40" s="433"/>
      <c r="AB40" s="433"/>
      <c r="AC40" s="433"/>
      <c r="AD40" s="433"/>
      <c r="AE40" s="433"/>
      <c r="AF40" s="434"/>
      <c r="AG40" s="434"/>
      <c r="AH40" s="434"/>
      <c r="AI40" s="114"/>
      <c r="AJ40" s="29"/>
      <c r="AK40" s="29"/>
      <c r="AL40" s="30"/>
      <c r="AM40" s="31"/>
      <c r="AN40" s="49"/>
    </row>
    <row r="41" spans="1:40" ht="29.25" customHeight="1" thickBot="1" x14ac:dyDescent="0.35">
      <c r="A41" s="139"/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6"/>
      <c r="Q41" s="485"/>
      <c r="R41" s="486"/>
      <c r="S41" s="486"/>
      <c r="T41" s="486"/>
      <c r="U41" s="486"/>
      <c r="V41" s="486"/>
      <c r="W41" s="486"/>
      <c r="X41" s="486"/>
      <c r="Y41" s="486"/>
      <c r="Z41" s="486"/>
      <c r="AA41" s="486"/>
      <c r="AB41" s="486"/>
      <c r="AC41" s="486"/>
      <c r="AD41" s="486"/>
      <c r="AE41" s="486"/>
      <c r="AF41" s="486"/>
      <c r="AG41" s="486"/>
      <c r="AH41" s="486"/>
      <c r="AI41" s="487" t="s">
        <v>26</v>
      </c>
      <c r="AJ41" s="488"/>
      <c r="AK41" s="488"/>
      <c r="AL41" s="488"/>
      <c r="AM41" s="488"/>
      <c r="AN41" s="117">
        <f>SUM(AM16:AM39)</f>
        <v>11998.080000000002</v>
      </c>
    </row>
    <row r="42" spans="1:40" ht="30.75" customHeight="1" thickBot="1" x14ac:dyDescent="0.35">
      <c r="A42" s="118" t="s">
        <v>89</v>
      </c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20"/>
      <c r="AF42" s="120"/>
      <c r="AG42" s="120"/>
      <c r="AH42" s="121"/>
      <c r="AI42" s="415" t="s">
        <v>27</v>
      </c>
      <c r="AJ42" s="489"/>
      <c r="AK42" s="489"/>
      <c r="AL42" s="489"/>
      <c r="AM42" s="489"/>
      <c r="AN42" s="122"/>
    </row>
    <row r="43" spans="1:40" ht="20.25" customHeight="1" thickBot="1" x14ac:dyDescent="0.35">
      <c r="A43" s="54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8"/>
      <c r="S43" s="57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6"/>
      <c r="AI43" s="258" t="s">
        <v>28</v>
      </c>
      <c r="AJ43" s="259"/>
      <c r="AK43" s="259"/>
      <c r="AL43" s="259"/>
      <c r="AM43" s="259"/>
      <c r="AN43" s="53">
        <f>+AN42+AN41</f>
        <v>11998.080000000002</v>
      </c>
    </row>
    <row r="44" spans="1:40" ht="41.25" customHeight="1" thickBot="1" x14ac:dyDescent="0.35">
      <c r="A44" s="13"/>
      <c r="B44" s="21" t="s">
        <v>29</v>
      </c>
      <c r="R44" s="59"/>
      <c r="T44" s="7" t="s">
        <v>30</v>
      </c>
      <c r="U44" s="8"/>
      <c r="AH44" s="24"/>
      <c r="AI44" s="21" t="s">
        <v>136</v>
      </c>
      <c r="AJ44" s="47"/>
      <c r="AK44" s="22"/>
      <c r="AL44" s="22"/>
      <c r="AM44" s="22"/>
      <c r="AN44" s="10"/>
    </row>
    <row r="45" spans="1:40" ht="20.25" customHeight="1" thickBot="1" x14ac:dyDescent="0.35">
      <c r="A45" s="23"/>
      <c r="B45" s="2" t="s">
        <v>31</v>
      </c>
      <c r="E45" s="260"/>
      <c r="F45" s="260"/>
      <c r="G45" s="260"/>
      <c r="H45" s="260"/>
      <c r="I45" s="260"/>
      <c r="J45" s="260"/>
      <c r="K45" s="260"/>
      <c r="L45" s="260"/>
      <c r="M45" s="260"/>
      <c r="N45" s="260"/>
      <c r="O45" s="260"/>
      <c r="P45" s="260"/>
      <c r="Q45" s="260"/>
      <c r="T45" s="2" t="s">
        <v>31</v>
      </c>
      <c r="W45" s="261"/>
      <c r="X45" s="261"/>
      <c r="Y45" s="261"/>
      <c r="Z45" s="261"/>
      <c r="AA45" s="261"/>
      <c r="AB45" s="261"/>
      <c r="AC45" s="261"/>
      <c r="AD45" s="261"/>
      <c r="AE45" s="261"/>
      <c r="AF45" s="261"/>
      <c r="AG45" s="261"/>
      <c r="AH45" s="24"/>
      <c r="AI45" s="2" t="s">
        <v>31</v>
      </c>
      <c r="AJ45" s="245"/>
      <c r="AK45" s="245"/>
      <c r="AL45" s="245"/>
      <c r="AM45" s="245"/>
      <c r="AN45" s="10"/>
    </row>
    <row r="46" spans="1:40" ht="20.25" customHeight="1" thickBot="1" x14ac:dyDescent="0.35">
      <c r="A46" s="23"/>
      <c r="B46" s="11" t="s">
        <v>32</v>
      </c>
      <c r="F46" s="244"/>
      <c r="G46" s="244"/>
      <c r="H46" s="244"/>
      <c r="I46" s="244"/>
      <c r="J46" s="244"/>
      <c r="K46" s="244"/>
      <c r="L46" s="244"/>
      <c r="M46" s="244"/>
      <c r="N46" s="244"/>
      <c r="O46" s="244"/>
      <c r="P46" s="244"/>
      <c r="Q46" s="244"/>
      <c r="T46" s="11" t="s">
        <v>32</v>
      </c>
      <c r="X46" s="245"/>
      <c r="Y46" s="245"/>
      <c r="Z46" s="245"/>
      <c r="AA46" s="245"/>
      <c r="AB46" s="245"/>
      <c r="AC46" s="245"/>
      <c r="AD46" s="245"/>
      <c r="AE46" s="245"/>
      <c r="AF46" s="245"/>
      <c r="AG46" s="245"/>
      <c r="AH46" s="24"/>
      <c r="AI46" s="11" t="s">
        <v>32</v>
      </c>
      <c r="AJ46" s="245"/>
      <c r="AK46" s="245"/>
      <c r="AL46" s="245"/>
      <c r="AM46" s="245"/>
      <c r="AN46" s="10"/>
    </row>
    <row r="47" spans="1:40" ht="8.25" customHeight="1" thickBot="1" x14ac:dyDescent="0.35">
      <c r="A47" s="25" t="s">
        <v>33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26"/>
      <c r="AI47" s="15"/>
      <c r="AJ47" s="14"/>
      <c r="AK47" s="15"/>
      <c r="AL47" s="15"/>
      <c r="AM47" s="15"/>
      <c r="AN47" s="16"/>
    </row>
    <row r="51" spans="2:38" x14ac:dyDescent="0.3">
      <c r="B51" s="490" t="s">
        <v>92</v>
      </c>
      <c r="C51" s="490"/>
      <c r="D51" s="490"/>
      <c r="E51" s="490"/>
      <c r="F51" s="490"/>
      <c r="G51" s="490"/>
      <c r="H51" s="490"/>
      <c r="I51" s="490"/>
      <c r="J51" s="490"/>
      <c r="K51" s="490"/>
      <c r="L51" s="490"/>
      <c r="M51" s="490"/>
      <c r="N51" s="490"/>
      <c r="O51" s="490"/>
      <c r="P51" s="490"/>
      <c r="Q51" s="490"/>
      <c r="R51" s="490"/>
      <c r="S51" s="490"/>
      <c r="T51" s="490"/>
      <c r="U51" s="490"/>
      <c r="V51" s="490"/>
      <c r="W51" s="490"/>
      <c r="X51" s="490"/>
      <c r="Y51" s="490"/>
      <c r="Z51" s="490"/>
      <c r="AA51" s="490"/>
      <c r="AB51" s="490"/>
      <c r="AC51" s="490"/>
      <c r="AD51" s="490"/>
      <c r="AE51" s="490"/>
      <c r="AF51" s="490"/>
      <c r="AG51" s="490"/>
      <c r="AH51" s="490"/>
      <c r="AI51" s="490"/>
      <c r="AJ51" s="490"/>
      <c r="AK51" s="490"/>
      <c r="AL51" s="490"/>
    </row>
    <row r="52" spans="2:38" x14ac:dyDescent="0.3">
      <c r="B52" s="490"/>
      <c r="C52" s="490"/>
      <c r="D52" s="490"/>
      <c r="E52" s="490"/>
      <c r="F52" s="490"/>
      <c r="G52" s="490"/>
      <c r="H52" s="490"/>
      <c r="I52" s="490"/>
      <c r="J52" s="490"/>
      <c r="K52" s="490"/>
      <c r="L52" s="490"/>
      <c r="M52" s="490"/>
      <c r="N52" s="490"/>
      <c r="O52" s="490"/>
      <c r="P52" s="490"/>
      <c r="Q52" s="490"/>
      <c r="R52" s="490"/>
      <c r="S52" s="490"/>
      <c r="T52" s="490"/>
      <c r="U52" s="490"/>
      <c r="V52" s="490"/>
      <c r="W52" s="490"/>
      <c r="X52" s="490"/>
      <c r="Y52" s="490"/>
      <c r="Z52" s="490"/>
      <c r="AA52" s="490"/>
      <c r="AB52" s="490"/>
      <c r="AC52" s="490"/>
      <c r="AD52" s="490"/>
      <c r="AE52" s="490"/>
      <c r="AF52" s="490"/>
      <c r="AG52" s="490"/>
      <c r="AH52" s="490"/>
      <c r="AI52" s="490"/>
      <c r="AJ52" s="490"/>
      <c r="AK52" s="490"/>
      <c r="AL52" s="490"/>
    </row>
    <row r="53" spans="2:38" x14ac:dyDescent="0.3">
      <c r="B53" s="490"/>
      <c r="C53" s="490"/>
      <c r="D53" s="490"/>
      <c r="E53" s="490"/>
      <c r="F53" s="490"/>
      <c r="G53" s="490"/>
      <c r="H53" s="490"/>
      <c r="I53" s="490"/>
      <c r="J53" s="490"/>
      <c r="K53" s="490"/>
      <c r="L53" s="490"/>
      <c r="M53" s="490"/>
      <c r="N53" s="490"/>
      <c r="O53" s="490"/>
      <c r="P53" s="490"/>
      <c r="Q53" s="490"/>
      <c r="R53" s="490"/>
      <c r="S53" s="490"/>
      <c r="T53" s="490"/>
      <c r="U53" s="490"/>
      <c r="V53" s="490"/>
      <c r="W53" s="490"/>
      <c r="X53" s="490"/>
      <c r="Y53" s="490"/>
      <c r="Z53" s="490"/>
      <c r="AA53" s="490"/>
      <c r="AB53" s="490"/>
      <c r="AC53" s="490"/>
      <c r="AD53" s="490"/>
      <c r="AE53" s="490"/>
      <c r="AF53" s="490"/>
      <c r="AG53" s="490"/>
      <c r="AH53" s="490"/>
      <c r="AI53" s="490"/>
      <c r="AJ53" s="490"/>
      <c r="AK53" s="490"/>
      <c r="AL53" s="490"/>
    </row>
    <row r="54" spans="2:38" x14ac:dyDescent="0.3">
      <c r="B54" s="490"/>
      <c r="C54" s="490"/>
      <c r="D54" s="490"/>
      <c r="E54" s="490"/>
      <c r="F54" s="490"/>
      <c r="G54" s="490"/>
      <c r="H54" s="490"/>
      <c r="I54" s="490"/>
      <c r="J54" s="490"/>
      <c r="K54" s="490"/>
      <c r="L54" s="490"/>
      <c r="M54" s="490"/>
      <c r="N54" s="490"/>
      <c r="O54" s="490"/>
      <c r="P54" s="490"/>
      <c r="Q54" s="490"/>
      <c r="R54" s="490"/>
      <c r="S54" s="490"/>
      <c r="T54" s="490"/>
      <c r="U54" s="490"/>
      <c r="V54" s="490"/>
      <c r="W54" s="490"/>
      <c r="X54" s="490"/>
      <c r="Y54" s="490"/>
      <c r="Z54" s="490"/>
      <c r="AA54" s="490"/>
      <c r="AB54" s="490"/>
      <c r="AC54" s="490"/>
      <c r="AD54" s="490"/>
      <c r="AE54" s="490"/>
      <c r="AF54" s="490"/>
      <c r="AG54" s="490"/>
      <c r="AH54" s="490"/>
      <c r="AI54" s="490"/>
      <c r="AJ54" s="490"/>
      <c r="AK54" s="490"/>
      <c r="AL54" s="490"/>
    </row>
    <row r="55" spans="2:38" x14ac:dyDescent="0.3">
      <c r="B55" s="490"/>
      <c r="C55" s="490"/>
      <c r="D55" s="490"/>
      <c r="E55" s="490"/>
      <c r="F55" s="490"/>
      <c r="G55" s="490"/>
      <c r="H55" s="490"/>
      <c r="I55" s="490"/>
      <c r="J55" s="490"/>
      <c r="K55" s="490"/>
      <c r="L55" s="490"/>
      <c r="M55" s="490"/>
      <c r="N55" s="490"/>
      <c r="O55" s="490"/>
      <c r="P55" s="490"/>
      <c r="Q55" s="490"/>
      <c r="R55" s="490"/>
      <c r="S55" s="490"/>
      <c r="T55" s="490"/>
      <c r="U55" s="490"/>
      <c r="V55" s="490"/>
      <c r="W55" s="490"/>
      <c r="X55" s="490"/>
      <c r="Y55" s="490"/>
      <c r="Z55" s="490"/>
      <c r="AA55" s="490"/>
      <c r="AB55" s="490"/>
      <c r="AC55" s="490"/>
      <c r="AD55" s="490"/>
      <c r="AE55" s="490"/>
      <c r="AF55" s="490"/>
      <c r="AG55" s="490"/>
      <c r="AH55" s="490"/>
      <c r="AI55" s="490"/>
      <c r="AJ55" s="490"/>
      <c r="AK55" s="490"/>
      <c r="AL55" s="490"/>
    </row>
    <row r="56" spans="2:38" x14ac:dyDescent="0.3">
      <c r="B56" s="490"/>
      <c r="C56" s="490"/>
      <c r="D56" s="490"/>
      <c r="E56" s="490"/>
      <c r="F56" s="490"/>
      <c r="G56" s="490"/>
      <c r="H56" s="490"/>
      <c r="I56" s="490"/>
      <c r="J56" s="490"/>
      <c r="K56" s="490"/>
      <c r="L56" s="490"/>
      <c r="M56" s="490"/>
      <c r="N56" s="490"/>
      <c r="O56" s="490"/>
      <c r="P56" s="490"/>
      <c r="Q56" s="490"/>
      <c r="R56" s="490"/>
      <c r="S56" s="490"/>
      <c r="T56" s="490"/>
      <c r="U56" s="490"/>
      <c r="V56" s="490"/>
      <c r="W56" s="490"/>
      <c r="X56" s="490"/>
      <c r="Y56" s="490"/>
      <c r="Z56" s="490"/>
      <c r="AA56" s="490"/>
      <c r="AB56" s="490"/>
      <c r="AC56" s="490"/>
      <c r="AD56" s="490"/>
      <c r="AE56" s="490"/>
      <c r="AF56" s="490"/>
      <c r="AG56" s="490"/>
      <c r="AH56" s="490"/>
      <c r="AI56" s="490"/>
      <c r="AJ56" s="490"/>
      <c r="AK56" s="490"/>
      <c r="AL56" s="490"/>
    </row>
    <row r="57" spans="2:38" x14ac:dyDescent="0.3">
      <c r="B57" s="490"/>
      <c r="C57" s="490"/>
      <c r="D57" s="490"/>
      <c r="E57" s="490"/>
      <c r="F57" s="490"/>
      <c r="G57" s="490"/>
      <c r="H57" s="490"/>
      <c r="I57" s="490"/>
      <c r="J57" s="490"/>
      <c r="K57" s="490"/>
      <c r="L57" s="490"/>
      <c r="M57" s="490"/>
      <c r="N57" s="490"/>
      <c r="O57" s="490"/>
      <c r="P57" s="490"/>
      <c r="Q57" s="490"/>
      <c r="R57" s="490"/>
      <c r="S57" s="490"/>
      <c r="T57" s="490"/>
      <c r="U57" s="490"/>
      <c r="V57" s="490"/>
      <c r="W57" s="490"/>
      <c r="X57" s="490"/>
      <c r="Y57" s="490"/>
      <c r="Z57" s="490"/>
      <c r="AA57" s="490"/>
      <c r="AB57" s="490"/>
      <c r="AC57" s="490"/>
      <c r="AD57" s="490"/>
      <c r="AE57" s="490"/>
      <c r="AF57" s="490"/>
      <c r="AG57" s="490"/>
      <c r="AH57" s="490"/>
      <c r="AI57" s="490"/>
      <c r="AJ57" s="490"/>
      <c r="AK57" s="490"/>
      <c r="AL57" s="490"/>
    </row>
  </sheetData>
  <mergeCells count="185"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  <mergeCell ref="A7:H7"/>
    <mergeCell ref="I7:AN7"/>
    <mergeCell ref="A8:H8"/>
    <mergeCell ref="I8:AD8"/>
    <mergeCell ref="AE8:AH8"/>
    <mergeCell ref="AJ8:AK8"/>
    <mergeCell ref="AL8:AN8"/>
    <mergeCell ref="P4:Q4"/>
    <mergeCell ref="U4:Y4"/>
    <mergeCell ref="Z4:AD4"/>
    <mergeCell ref="AG4:AI4"/>
    <mergeCell ref="AJ4:AN4"/>
    <mergeCell ref="AM5:AN5"/>
    <mergeCell ref="A9:H9"/>
    <mergeCell ref="I9:AD9"/>
    <mergeCell ref="AE9:AH9"/>
    <mergeCell ref="AJ9:AK9"/>
    <mergeCell ref="AL9:AN9"/>
    <mergeCell ref="A11:G11"/>
    <mergeCell ref="H11:T11"/>
    <mergeCell ref="U11:AD11"/>
    <mergeCell ref="AE11:AI11"/>
    <mergeCell ref="AM11:AN11"/>
    <mergeCell ref="AK12:AK13"/>
    <mergeCell ref="AL12:AL13"/>
    <mergeCell ref="AM12:AM13"/>
    <mergeCell ref="AN12:AN13"/>
    <mergeCell ref="Q14:Y14"/>
    <mergeCell ref="Z14:AB14"/>
    <mergeCell ref="AC14:AE14"/>
    <mergeCell ref="AF14:AH14"/>
    <mergeCell ref="Q12:Y13"/>
    <mergeCell ref="Z12:AB13"/>
    <mergeCell ref="AC12:AE13"/>
    <mergeCell ref="AF12:AH13"/>
    <mergeCell ref="AI12:AI13"/>
    <mergeCell ref="AJ12:AJ13"/>
    <mergeCell ref="AI16:AI17"/>
    <mergeCell ref="AJ16:AJ17"/>
    <mergeCell ref="AK16:AK17"/>
    <mergeCell ref="AL16:AL17"/>
    <mergeCell ref="AM16:AM17"/>
    <mergeCell ref="AN16:AN17"/>
    <mergeCell ref="Q15:Y15"/>
    <mergeCell ref="Z15:AB15"/>
    <mergeCell ref="AC15:AE15"/>
    <mergeCell ref="AF15:AH15"/>
    <mergeCell ref="Z16:AB17"/>
    <mergeCell ref="AC16:AE17"/>
    <mergeCell ref="AF16:AH17"/>
    <mergeCell ref="T17:V17"/>
    <mergeCell ref="AL18:AL19"/>
    <mergeCell ref="AM18:AM19"/>
    <mergeCell ref="AN18:AN19"/>
    <mergeCell ref="T19:V19"/>
    <mergeCell ref="Q20:Y20"/>
    <mergeCell ref="Z20:AB20"/>
    <mergeCell ref="AC20:AE20"/>
    <mergeCell ref="AF20:AH20"/>
    <mergeCell ref="Z18:AB19"/>
    <mergeCell ref="AC18:AE19"/>
    <mergeCell ref="AF18:AH19"/>
    <mergeCell ref="AI18:AI19"/>
    <mergeCell ref="AJ18:AJ19"/>
    <mergeCell ref="AK18:AK19"/>
    <mergeCell ref="AL23:AL24"/>
    <mergeCell ref="AM23:AM24"/>
    <mergeCell ref="AN23:AN24"/>
    <mergeCell ref="T24:V24"/>
    <mergeCell ref="Q25:Y25"/>
    <mergeCell ref="Z25:AB25"/>
    <mergeCell ref="AC25:AE25"/>
    <mergeCell ref="AF25:AH25"/>
    <mergeCell ref="AL21:AL22"/>
    <mergeCell ref="AM21:AM22"/>
    <mergeCell ref="AN21:AN22"/>
    <mergeCell ref="T22:V22"/>
    <mergeCell ref="Z23:AB24"/>
    <mergeCell ref="AC23:AE24"/>
    <mergeCell ref="AF23:AH24"/>
    <mergeCell ref="AI23:AI24"/>
    <mergeCell ref="AJ23:AJ24"/>
    <mergeCell ref="AK23:AK24"/>
    <mergeCell ref="Z21:AB22"/>
    <mergeCell ref="AC21:AE22"/>
    <mergeCell ref="AF21:AH22"/>
    <mergeCell ref="AI21:AI22"/>
    <mergeCell ref="AJ21:AJ22"/>
    <mergeCell ref="AK21:AK22"/>
    <mergeCell ref="AL28:AL29"/>
    <mergeCell ref="AM28:AM29"/>
    <mergeCell ref="AN28:AN29"/>
    <mergeCell ref="T29:V29"/>
    <mergeCell ref="Q30:Y30"/>
    <mergeCell ref="Z30:AB30"/>
    <mergeCell ref="AC30:AE30"/>
    <mergeCell ref="AF30:AH30"/>
    <mergeCell ref="AL26:AL27"/>
    <mergeCell ref="AM26:AM27"/>
    <mergeCell ref="AN26:AN27"/>
    <mergeCell ref="T27:V27"/>
    <mergeCell ref="Z28:AB29"/>
    <mergeCell ref="AC28:AE29"/>
    <mergeCell ref="AF28:AH29"/>
    <mergeCell ref="AI28:AI29"/>
    <mergeCell ref="AJ28:AJ29"/>
    <mergeCell ref="AK28:AK29"/>
    <mergeCell ref="Z26:AB27"/>
    <mergeCell ref="AC26:AE27"/>
    <mergeCell ref="AF26:AH27"/>
    <mergeCell ref="AI26:AI27"/>
    <mergeCell ref="AJ26:AJ27"/>
    <mergeCell ref="AK26:AK27"/>
    <mergeCell ref="AL33:AL34"/>
    <mergeCell ref="AM33:AM34"/>
    <mergeCell ref="AN33:AN34"/>
    <mergeCell ref="T34:V34"/>
    <mergeCell ref="Q35:Y35"/>
    <mergeCell ref="Z35:AB35"/>
    <mergeCell ref="AC35:AE35"/>
    <mergeCell ref="AF35:AH35"/>
    <mergeCell ref="AL31:AL32"/>
    <mergeCell ref="AM31:AM32"/>
    <mergeCell ref="AN31:AN32"/>
    <mergeCell ref="T32:V32"/>
    <mergeCell ref="Z33:AB34"/>
    <mergeCell ref="AC33:AE34"/>
    <mergeCell ref="AF33:AH34"/>
    <mergeCell ref="AI33:AI34"/>
    <mergeCell ref="AJ33:AJ34"/>
    <mergeCell ref="AK33:AK34"/>
    <mergeCell ref="Z31:AB32"/>
    <mergeCell ref="AC31:AE32"/>
    <mergeCell ref="AF31:AH32"/>
    <mergeCell ref="AI31:AI32"/>
    <mergeCell ref="AJ31:AJ32"/>
    <mergeCell ref="AK31:AK32"/>
    <mergeCell ref="AL38:AL39"/>
    <mergeCell ref="AM38:AM39"/>
    <mergeCell ref="AN38:AN39"/>
    <mergeCell ref="T39:V39"/>
    <mergeCell ref="Q40:Y40"/>
    <mergeCell ref="Z40:AB40"/>
    <mergeCell ref="AC40:AE40"/>
    <mergeCell ref="AF40:AH40"/>
    <mergeCell ref="AL36:AL37"/>
    <mergeCell ref="AM36:AM37"/>
    <mergeCell ref="AN36:AN37"/>
    <mergeCell ref="T37:V37"/>
    <mergeCell ref="Z38:AB39"/>
    <mergeCell ref="AC38:AE39"/>
    <mergeCell ref="AF38:AH39"/>
    <mergeCell ref="AI38:AI39"/>
    <mergeCell ref="AJ38:AJ39"/>
    <mergeCell ref="AK38:AK39"/>
    <mergeCell ref="Z36:AB37"/>
    <mergeCell ref="AC36:AE37"/>
    <mergeCell ref="AF36:AH37"/>
    <mergeCell ref="AI36:AI37"/>
    <mergeCell ref="AJ36:AJ37"/>
    <mergeCell ref="AK36:AK37"/>
    <mergeCell ref="B51:AL57"/>
    <mergeCell ref="AI43:AM43"/>
    <mergeCell ref="E45:Q45"/>
    <mergeCell ref="W45:AG45"/>
    <mergeCell ref="AJ45:AM45"/>
    <mergeCell ref="F46:Q46"/>
    <mergeCell ref="X46:AG46"/>
    <mergeCell ref="AJ46:AM46"/>
    <mergeCell ref="Q41:Y41"/>
    <mergeCell ref="Z41:AB41"/>
    <mergeCell ref="AC41:AE41"/>
    <mergeCell ref="AF41:AH41"/>
    <mergeCell ref="AI41:AM41"/>
    <mergeCell ref="AI42:AM42"/>
  </mergeCells>
  <pageMargins left="0.19685039370078741" right="0.19685039370078741" top="0.39370078740157483" bottom="0.19685039370078741" header="0.31496062992125984" footer="0.31496062992125984"/>
  <pageSetup scale="54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4" tint="0.39997558519241921"/>
  </sheetPr>
  <dimension ref="A1:AO46"/>
  <sheetViews>
    <sheetView view="pageBreakPreview" topLeftCell="A4" zoomScale="80" zoomScaleNormal="80" zoomScaleSheetLayoutView="80" workbookViewId="0">
      <selection activeCell="AI31" sqref="AI31"/>
    </sheetView>
  </sheetViews>
  <sheetFormatPr baseColWidth="10" defaultColWidth="11.44140625" defaultRowHeight="13.2" x14ac:dyDescent="0.3"/>
  <cols>
    <col min="1" max="3" width="3.6640625" style="2" customWidth="1"/>
    <col min="4" max="4" width="4.33203125" style="2" customWidth="1"/>
    <col min="5" max="5" width="4" style="2" customWidth="1"/>
    <col min="6" max="21" width="3.6640625" style="2" customWidth="1"/>
    <col min="22" max="22" width="3" style="2" customWidth="1"/>
    <col min="23" max="23" width="4.88671875" style="2" customWidth="1"/>
    <col min="24" max="33" width="3.6640625" style="2" customWidth="1"/>
    <col min="34" max="34" width="3.6640625" style="17" customWidth="1"/>
    <col min="35" max="35" width="34.109375" style="2" customWidth="1"/>
    <col min="36" max="36" width="11.33203125" style="2" customWidth="1"/>
    <col min="37" max="37" width="10.88671875" style="2" customWidth="1"/>
    <col min="38" max="38" width="13.5546875" style="2" customWidth="1"/>
    <col min="39" max="39" width="11.5546875" style="2" customWidth="1"/>
    <col min="40" max="40" width="20.109375" style="6" customWidth="1"/>
    <col min="41" max="16384" width="11.44140625" style="2"/>
  </cols>
  <sheetData>
    <row r="1" spans="1:40" ht="52.5" customHeight="1" x14ac:dyDescent="0.3">
      <c r="A1" s="300"/>
      <c r="B1" s="301"/>
      <c r="C1" s="301"/>
      <c r="D1" s="301"/>
      <c r="E1" s="301"/>
      <c r="F1" s="301"/>
      <c r="G1" s="301"/>
      <c r="H1" s="302"/>
      <c r="I1" s="306" t="s">
        <v>4</v>
      </c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8"/>
      <c r="AL1" s="312" t="s">
        <v>39</v>
      </c>
      <c r="AM1" s="313"/>
      <c r="AN1" s="314"/>
    </row>
    <row r="2" spans="1:40" ht="52.5" customHeight="1" thickBot="1" x14ac:dyDescent="0.35">
      <c r="A2" s="303"/>
      <c r="B2" s="304"/>
      <c r="C2" s="304"/>
      <c r="D2" s="304"/>
      <c r="E2" s="304"/>
      <c r="F2" s="304"/>
      <c r="G2" s="304"/>
      <c r="H2" s="305"/>
      <c r="I2" s="309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1"/>
      <c r="AL2" s="315"/>
      <c r="AM2" s="316"/>
      <c r="AN2" s="317"/>
    </row>
    <row r="3" spans="1:40" s="4" customFormat="1" ht="6.75" customHeight="1" thickBot="1" x14ac:dyDescent="0.35">
      <c r="A3" s="19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18"/>
      <c r="AN3" s="419"/>
    </row>
    <row r="4" spans="1:40" s="4" customFormat="1" ht="27.75" customHeight="1" thickBot="1" x14ac:dyDescent="0.35">
      <c r="A4" s="262" t="s">
        <v>5</v>
      </c>
      <c r="B4" s="263"/>
      <c r="C4" s="263"/>
      <c r="D4" s="263"/>
      <c r="E4" s="263"/>
      <c r="F4" s="263" t="s">
        <v>6</v>
      </c>
      <c r="G4" s="263"/>
      <c r="H4" s="264">
        <v>18</v>
      </c>
      <c r="I4" s="264"/>
      <c r="J4" s="263" t="s">
        <v>7</v>
      </c>
      <c r="K4" s="263"/>
      <c r="L4" s="264">
        <v>12</v>
      </c>
      <c r="M4" s="264"/>
      <c r="N4" s="263" t="s">
        <v>8</v>
      </c>
      <c r="O4" s="263"/>
      <c r="P4" s="264">
        <v>2013</v>
      </c>
      <c r="Q4" s="320"/>
      <c r="R4" s="3"/>
      <c r="S4" s="3"/>
      <c r="T4" s="3"/>
      <c r="U4" s="262" t="s">
        <v>9</v>
      </c>
      <c r="V4" s="263"/>
      <c r="W4" s="263"/>
      <c r="X4" s="263"/>
      <c r="Y4" s="263"/>
      <c r="Z4" s="321">
        <v>2</v>
      </c>
      <c r="AA4" s="321"/>
      <c r="AB4" s="321"/>
      <c r="AC4" s="321"/>
      <c r="AD4" s="322"/>
      <c r="AE4" s="3"/>
      <c r="AF4" s="3"/>
      <c r="AG4" s="262" t="s">
        <v>10</v>
      </c>
      <c r="AH4" s="263"/>
      <c r="AI4" s="263"/>
      <c r="AJ4" s="323" t="s">
        <v>50</v>
      </c>
      <c r="AK4" s="323"/>
      <c r="AL4" s="323"/>
      <c r="AM4" s="323"/>
      <c r="AN4" s="324"/>
    </row>
    <row r="5" spans="1:40" ht="3.75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275"/>
      <c r="AN5" s="275"/>
    </row>
    <row r="6" spans="1:40" ht="6" customHeight="1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88"/>
      <c r="AN6" s="88"/>
    </row>
    <row r="7" spans="1:40" ht="62.25" customHeight="1" x14ac:dyDescent="0.3">
      <c r="A7" s="277" t="s">
        <v>11</v>
      </c>
      <c r="B7" s="278"/>
      <c r="C7" s="278"/>
      <c r="D7" s="278"/>
      <c r="E7" s="278"/>
      <c r="F7" s="278"/>
      <c r="G7" s="278"/>
      <c r="H7" s="278"/>
      <c r="I7" s="279" t="s">
        <v>44</v>
      </c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0"/>
      <c r="AE7" s="280"/>
      <c r="AF7" s="280"/>
      <c r="AG7" s="280"/>
      <c r="AH7" s="280"/>
      <c r="AI7" s="280"/>
      <c r="AJ7" s="280"/>
      <c r="AK7" s="280"/>
      <c r="AL7" s="280"/>
      <c r="AM7" s="280"/>
      <c r="AN7" s="281"/>
    </row>
    <row r="8" spans="1:40" ht="22.5" customHeight="1" x14ac:dyDescent="0.3">
      <c r="A8" s="282" t="s">
        <v>12</v>
      </c>
      <c r="B8" s="283"/>
      <c r="C8" s="283"/>
      <c r="D8" s="283"/>
      <c r="E8" s="283"/>
      <c r="F8" s="283"/>
      <c r="G8" s="283"/>
      <c r="H8" s="283"/>
      <c r="I8" s="284" t="s">
        <v>36</v>
      </c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5" t="s">
        <v>13</v>
      </c>
      <c r="AF8" s="286"/>
      <c r="AG8" s="286"/>
      <c r="AH8" s="287"/>
      <c r="AI8" s="27" t="s">
        <v>37</v>
      </c>
      <c r="AJ8" s="285" t="s">
        <v>14</v>
      </c>
      <c r="AK8" s="287"/>
      <c r="AL8" s="288" t="s">
        <v>38</v>
      </c>
      <c r="AM8" s="289"/>
      <c r="AN8" s="290"/>
    </row>
    <row r="9" spans="1:40" ht="22.5" customHeight="1" thickBot="1" x14ac:dyDescent="0.35">
      <c r="A9" s="291" t="s">
        <v>15</v>
      </c>
      <c r="B9" s="292"/>
      <c r="C9" s="292"/>
      <c r="D9" s="292"/>
      <c r="E9" s="292"/>
      <c r="F9" s="292"/>
      <c r="G9" s="292"/>
      <c r="H9" s="292"/>
      <c r="I9" s="293" t="s">
        <v>42</v>
      </c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3"/>
      <c r="AD9" s="293"/>
      <c r="AE9" s="294" t="s">
        <v>13</v>
      </c>
      <c r="AF9" s="295"/>
      <c r="AG9" s="295"/>
      <c r="AH9" s="296"/>
      <c r="AI9" s="63" t="s">
        <v>45</v>
      </c>
      <c r="AJ9" s="294" t="s">
        <v>14</v>
      </c>
      <c r="AK9" s="296"/>
      <c r="AL9" s="297" t="s">
        <v>43</v>
      </c>
      <c r="AM9" s="298"/>
      <c r="AN9" s="299"/>
    </row>
    <row r="10" spans="1:40" ht="9.75" customHeight="1" thickBot="1" x14ac:dyDescent="0.35">
      <c r="A10" s="20"/>
      <c r="AH10" s="2"/>
      <c r="AI10" s="89"/>
      <c r="AJ10" s="89"/>
      <c r="AK10" s="89"/>
      <c r="AL10" s="89"/>
      <c r="AM10" s="11"/>
      <c r="AN10" s="11"/>
    </row>
    <row r="11" spans="1:40" ht="45" customHeight="1" thickBot="1" x14ac:dyDescent="0.35">
      <c r="A11" s="262" t="s">
        <v>16</v>
      </c>
      <c r="B11" s="263"/>
      <c r="C11" s="263"/>
      <c r="D11" s="263"/>
      <c r="E11" s="263"/>
      <c r="F11" s="263"/>
      <c r="G11" s="263"/>
      <c r="H11" s="264"/>
      <c r="I11" s="264"/>
      <c r="J11" s="264"/>
      <c r="K11" s="264"/>
      <c r="L11" s="264"/>
      <c r="M11" s="264"/>
      <c r="N11" s="264"/>
      <c r="O11" s="264"/>
      <c r="P11" s="264"/>
      <c r="Q11" s="264"/>
      <c r="R11" s="264"/>
      <c r="S11" s="264"/>
      <c r="T11" s="264"/>
      <c r="U11" s="263" t="s">
        <v>46</v>
      </c>
      <c r="V11" s="263"/>
      <c r="W11" s="263"/>
      <c r="X11" s="263"/>
      <c r="Y11" s="263"/>
      <c r="Z11" s="263"/>
      <c r="AA11" s="263"/>
      <c r="AB11" s="263"/>
      <c r="AC11" s="263"/>
      <c r="AD11" s="263"/>
      <c r="AE11" s="265" t="s">
        <v>62</v>
      </c>
      <c r="AF11" s="265"/>
      <c r="AG11" s="265"/>
      <c r="AH11" s="265"/>
      <c r="AI11" s="265"/>
      <c r="AJ11" s="87" t="s">
        <v>17</v>
      </c>
      <c r="AK11" s="18" t="s">
        <v>1</v>
      </c>
      <c r="AL11" s="5" t="s">
        <v>18</v>
      </c>
      <c r="AM11" s="266" t="s">
        <v>47</v>
      </c>
      <c r="AN11" s="267"/>
    </row>
    <row r="12" spans="1:40" ht="15.75" customHeight="1" x14ac:dyDescent="0.3">
      <c r="A12" s="66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8"/>
      <c r="S12" s="69"/>
      <c r="T12" s="69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68"/>
      <c r="AF12" s="68"/>
      <c r="AG12" s="68"/>
      <c r="AH12" s="71"/>
      <c r="AI12" s="268" t="s">
        <v>19</v>
      </c>
      <c r="AJ12" s="270" t="s">
        <v>20</v>
      </c>
      <c r="AK12" s="271"/>
      <c r="AL12" s="271"/>
      <c r="AM12" s="270" t="s">
        <v>21</v>
      </c>
      <c r="AN12" s="273" t="s">
        <v>22</v>
      </c>
    </row>
    <row r="13" spans="1:40" ht="14.25" customHeight="1" x14ac:dyDescent="0.3">
      <c r="A13" s="72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7"/>
      <c r="T13" s="37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73"/>
      <c r="AI13" s="269"/>
      <c r="AJ13" s="86" t="s">
        <v>23</v>
      </c>
      <c r="AK13" s="86" t="s">
        <v>24</v>
      </c>
      <c r="AL13" s="86" t="s">
        <v>25</v>
      </c>
      <c r="AM13" s="272"/>
      <c r="AN13" s="274"/>
    </row>
    <row r="14" spans="1:40" ht="17.25" customHeight="1" x14ac:dyDescent="0.3">
      <c r="A14" s="72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7"/>
      <c r="T14" s="37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73"/>
      <c r="AI14" s="81" t="s">
        <v>68</v>
      </c>
      <c r="AJ14" s="82">
        <v>0.25</v>
      </c>
      <c r="AK14" s="82">
        <v>0.15</v>
      </c>
      <c r="AL14" s="82">
        <v>345</v>
      </c>
      <c r="AM14" s="83">
        <v>2</v>
      </c>
      <c r="AN14" s="84">
        <f>+AM14*AL14*AK14*AJ14</f>
        <v>25.875</v>
      </c>
    </row>
    <row r="15" spans="1:40" ht="16.5" customHeight="1" x14ac:dyDescent="0.3">
      <c r="A15" s="72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  <c r="S15" s="37"/>
      <c r="T15" s="37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73"/>
      <c r="AI15" s="51" t="s">
        <v>67</v>
      </c>
      <c r="AJ15" s="64"/>
      <c r="AK15" s="64"/>
      <c r="AL15" s="64"/>
      <c r="AM15" s="65"/>
      <c r="AN15" s="84"/>
    </row>
    <row r="16" spans="1:40" ht="16.5" customHeight="1" x14ac:dyDescent="0.3">
      <c r="A16" s="72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  <c r="S16" s="37"/>
      <c r="T16" s="37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73"/>
      <c r="AI16" s="51"/>
      <c r="AJ16" s="64"/>
      <c r="AK16" s="64"/>
      <c r="AL16" s="64"/>
      <c r="AM16" s="65"/>
      <c r="AN16" s="84"/>
    </row>
    <row r="17" spans="1:40" ht="16.5" customHeight="1" x14ac:dyDescent="0.3">
      <c r="A17" s="72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6"/>
      <c r="S17" s="37"/>
      <c r="T17" s="37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73"/>
      <c r="AI17" s="51"/>
      <c r="AJ17" s="64"/>
      <c r="AK17" s="64"/>
      <c r="AL17" s="64"/>
      <c r="AM17" s="65"/>
      <c r="AN17" s="84"/>
    </row>
    <row r="18" spans="1:40" ht="16.5" customHeight="1" x14ac:dyDescent="0.3">
      <c r="A18" s="72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  <c r="S18" s="37"/>
      <c r="T18" s="37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73"/>
      <c r="AI18" s="51"/>
      <c r="AJ18" s="64"/>
      <c r="AK18" s="64"/>
      <c r="AL18" s="64"/>
      <c r="AM18" s="65"/>
      <c r="AN18" s="85"/>
    </row>
    <row r="19" spans="1:40" ht="16.5" customHeight="1" x14ac:dyDescent="0.3">
      <c r="A19" s="72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7"/>
      <c r="T19" s="37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73"/>
      <c r="AI19" s="51"/>
      <c r="AJ19" s="64"/>
      <c r="AK19" s="64"/>
      <c r="AL19" s="64"/>
      <c r="AM19" s="65"/>
      <c r="AN19" s="85"/>
    </row>
    <row r="20" spans="1:40" ht="16.5" customHeight="1" x14ac:dyDescent="0.3">
      <c r="A20" s="72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6"/>
      <c r="S20" s="37"/>
      <c r="T20" s="37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73"/>
      <c r="AI20" s="51"/>
      <c r="AJ20" s="64"/>
      <c r="AK20" s="64"/>
      <c r="AL20" s="64"/>
      <c r="AM20" s="65"/>
      <c r="AN20" s="85"/>
    </row>
    <row r="21" spans="1:40" ht="16.5" customHeight="1" x14ac:dyDescent="0.3">
      <c r="A21" s="72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  <c r="S21" s="37"/>
      <c r="T21" s="37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73"/>
      <c r="AI21" s="51"/>
      <c r="AJ21" s="64"/>
      <c r="AK21" s="64"/>
      <c r="AL21" s="64"/>
      <c r="AM21" s="65"/>
      <c r="AN21" s="85"/>
    </row>
    <row r="22" spans="1:40" ht="19.95" customHeight="1" x14ac:dyDescent="0.3">
      <c r="A22" s="74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9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39"/>
      <c r="AF22" s="39"/>
      <c r="AG22" s="41"/>
      <c r="AH22" s="75"/>
      <c r="AI22" s="48"/>
      <c r="AJ22" s="32"/>
      <c r="AK22" s="32"/>
      <c r="AL22" s="32"/>
      <c r="AM22" s="33"/>
      <c r="AN22" s="49"/>
    </row>
    <row r="23" spans="1:40" ht="18.75" customHeight="1" x14ac:dyDescent="0.3">
      <c r="A23" s="74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36"/>
      <c r="AF23" s="42"/>
      <c r="AG23" s="36"/>
      <c r="AH23" s="75"/>
      <c r="AI23" s="51"/>
      <c r="AJ23" s="34"/>
      <c r="AK23" s="34"/>
      <c r="AL23" s="34"/>
      <c r="AM23" s="34"/>
      <c r="AN23" s="49"/>
    </row>
    <row r="24" spans="1:40" ht="18.75" customHeight="1" x14ac:dyDescent="0.3">
      <c r="A24" s="74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36"/>
      <c r="AF24" s="42"/>
      <c r="AG24" s="36"/>
      <c r="AH24" s="75"/>
      <c r="AI24" s="51"/>
      <c r="AJ24" s="34"/>
      <c r="AK24" s="34"/>
      <c r="AL24" s="34"/>
      <c r="AM24" s="34"/>
      <c r="AN24" s="49"/>
    </row>
    <row r="25" spans="1:40" ht="18.75" customHeight="1" x14ac:dyDescent="0.3">
      <c r="A25" s="74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36"/>
      <c r="AF25" s="42"/>
      <c r="AG25" s="36"/>
      <c r="AH25" s="75"/>
      <c r="AI25" s="51"/>
      <c r="AJ25" s="34"/>
      <c r="AK25" s="34"/>
      <c r="AL25" s="34"/>
      <c r="AM25" s="34"/>
      <c r="AN25" s="49"/>
    </row>
    <row r="26" spans="1:40" ht="19.95" customHeight="1" x14ac:dyDescent="0.3">
      <c r="A26" s="74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36"/>
      <c r="AF26" s="42"/>
      <c r="AG26" s="36"/>
      <c r="AH26" s="75"/>
      <c r="AI26" s="50"/>
      <c r="AJ26" s="28"/>
      <c r="AK26" s="29"/>
      <c r="AL26" s="30"/>
      <c r="AM26" s="31"/>
      <c r="AN26" s="49"/>
    </row>
    <row r="27" spans="1:40" ht="19.95" customHeight="1" x14ac:dyDescent="0.3">
      <c r="A27" s="74"/>
      <c r="B27" s="36"/>
      <c r="C27" s="36"/>
      <c r="D27" s="36"/>
      <c r="E27" s="36"/>
      <c r="F27" s="36"/>
      <c r="G27" s="36"/>
      <c r="H27" s="38"/>
      <c r="I27" s="36"/>
      <c r="J27" s="36"/>
      <c r="K27" s="36"/>
      <c r="L27" s="36"/>
      <c r="M27" s="36"/>
      <c r="N27" s="38"/>
      <c r="O27" s="38"/>
      <c r="P27" s="38"/>
      <c r="Q27" s="38"/>
      <c r="R27" s="38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38"/>
      <c r="AF27" s="43"/>
      <c r="AG27" s="38"/>
      <c r="AH27" s="75"/>
      <c r="AI27" s="51"/>
      <c r="AJ27" s="34"/>
      <c r="AK27" s="34"/>
      <c r="AL27" s="34"/>
      <c r="AM27" s="34"/>
      <c r="AN27" s="49"/>
    </row>
    <row r="28" spans="1:40" ht="19.95" customHeight="1" x14ac:dyDescent="0.3">
      <c r="A28" s="74"/>
      <c r="B28" s="36"/>
      <c r="C28" s="36"/>
      <c r="D28" s="36"/>
      <c r="E28" s="36"/>
      <c r="F28" s="36"/>
      <c r="G28" s="36"/>
      <c r="H28" s="38"/>
      <c r="I28" s="36"/>
      <c r="J28" s="36"/>
      <c r="K28" s="36"/>
      <c r="L28" s="36"/>
      <c r="M28" s="36"/>
      <c r="N28" s="38"/>
      <c r="O28" s="38"/>
      <c r="P28" s="38"/>
      <c r="Q28" s="38"/>
      <c r="R28" s="38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38"/>
      <c r="AF28" s="43"/>
      <c r="AG28" s="38"/>
      <c r="AH28" s="75"/>
      <c r="AI28" s="51"/>
      <c r="AJ28" s="34"/>
      <c r="AK28" s="34"/>
      <c r="AL28" s="34"/>
      <c r="AM28" s="34"/>
      <c r="AN28" s="49"/>
    </row>
    <row r="29" spans="1:40" ht="19.95" customHeight="1" x14ac:dyDescent="0.3">
      <c r="A29" s="74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36"/>
      <c r="AF29" s="42"/>
      <c r="AG29" s="36"/>
      <c r="AH29" s="75"/>
      <c r="AI29" s="51"/>
      <c r="AJ29" s="34"/>
      <c r="AK29" s="34"/>
      <c r="AL29" s="34"/>
      <c r="AM29" s="34"/>
      <c r="AN29" s="49"/>
    </row>
    <row r="30" spans="1:40" ht="19.95" customHeight="1" x14ac:dyDescent="0.3">
      <c r="A30" s="74"/>
      <c r="B30" s="44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36"/>
      <c r="AF30" s="42"/>
      <c r="AG30" s="36"/>
      <c r="AH30" s="75"/>
      <c r="AI30" s="50"/>
      <c r="AJ30" s="28"/>
      <c r="AK30" s="29"/>
      <c r="AL30" s="30"/>
      <c r="AM30" s="31"/>
      <c r="AN30" s="49"/>
    </row>
    <row r="31" spans="1:40" ht="19.95" customHeight="1" x14ac:dyDescent="0.3">
      <c r="A31" s="74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36"/>
      <c r="AF31" s="42"/>
      <c r="AG31" s="36"/>
      <c r="AH31" s="75"/>
      <c r="AI31" s="51"/>
      <c r="AJ31" s="34"/>
      <c r="AK31" s="34"/>
      <c r="AL31" s="34"/>
      <c r="AM31" s="34"/>
      <c r="AN31" s="49"/>
    </row>
    <row r="32" spans="1:40" ht="19.95" customHeight="1" x14ac:dyDescent="0.3">
      <c r="A32" s="74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36"/>
      <c r="AF32" s="42"/>
      <c r="AG32" s="36"/>
      <c r="AH32" s="75"/>
      <c r="AI32" s="51"/>
      <c r="AJ32" s="34"/>
      <c r="AK32" s="34"/>
      <c r="AL32" s="34"/>
      <c r="AM32" s="34"/>
      <c r="AN32" s="49"/>
    </row>
    <row r="33" spans="1:41" ht="19.95" customHeight="1" x14ac:dyDescent="0.3">
      <c r="A33" s="74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36"/>
      <c r="AF33" s="42"/>
      <c r="AG33" s="36"/>
      <c r="AH33" s="75"/>
      <c r="AI33" s="51"/>
      <c r="AJ33" s="34"/>
      <c r="AK33" s="34"/>
      <c r="AL33" s="34"/>
      <c r="AM33" s="34"/>
      <c r="AN33" s="49"/>
    </row>
    <row r="34" spans="1:41" ht="19.95" customHeight="1" x14ac:dyDescent="0.3">
      <c r="A34" s="74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36"/>
      <c r="AF34" s="42"/>
      <c r="AG34" s="36"/>
      <c r="AH34" s="75"/>
      <c r="AI34" s="50"/>
      <c r="AJ34" s="28"/>
      <c r="AK34" s="29"/>
      <c r="AL34" s="30"/>
      <c r="AM34" s="31"/>
      <c r="AN34" s="49"/>
    </row>
    <row r="35" spans="1:41" ht="19.95" customHeight="1" x14ac:dyDescent="0.3">
      <c r="A35" s="74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36"/>
      <c r="AF35" s="42"/>
      <c r="AG35" s="36"/>
      <c r="AH35" s="75"/>
      <c r="AI35" s="51"/>
      <c r="AJ35" s="34"/>
      <c r="AK35" s="34"/>
      <c r="AL35" s="34"/>
      <c r="AM35" s="34"/>
      <c r="AN35" s="49"/>
    </row>
    <row r="36" spans="1:41" ht="19.95" customHeight="1" x14ac:dyDescent="0.3">
      <c r="A36" s="74"/>
      <c r="B36" s="44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36"/>
      <c r="AF36" s="42"/>
      <c r="AG36" s="36"/>
      <c r="AH36" s="75"/>
      <c r="AI36" s="51"/>
      <c r="AJ36" s="34"/>
      <c r="AK36" s="34"/>
      <c r="AL36" s="34"/>
      <c r="AM36" s="34"/>
      <c r="AN36" s="49"/>
    </row>
    <row r="37" spans="1:41" ht="19.95" customHeight="1" x14ac:dyDescent="0.3">
      <c r="A37" s="74"/>
      <c r="B37" s="60"/>
      <c r="C37" s="60"/>
      <c r="D37" s="60"/>
      <c r="E37" s="60"/>
      <c r="F37" s="61"/>
      <c r="G37" s="61"/>
      <c r="H37" s="61"/>
      <c r="I37" s="61"/>
      <c r="J37" s="60"/>
      <c r="K37" s="60"/>
      <c r="L37" s="60"/>
      <c r="M37" s="61"/>
      <c r="N37" s="61"/>
      <c r="O37" s="61"/>
      <c r="P37" s="61"/>
      <c r="Q37" s="61"/>
      <c r="R37" s="61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1"/>
      <c r="AF37" s="60"/>
      <c r="AG37" s="60"/>
      <c r="AH37" s="75"/>
      <c r="AI37" s="51"/>
      <c r="AJ37" s="34"/>
      <c r="AK37" s="34"/>
      <c r="AL37" s="34"/>
      <c r="AM37" s="34"/>
      <c r="AN37" s="49"/>
      <c r="AO37" s="6"/>
    </row>
    <row r="38" spans="1:41" ht="19.95" customHeight="1" x14ac:dyDescent="0.3">
      <c r="A38" s="7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36"/>
      <c r="AF38" s="42"/>
      <c r="AG38" s="36"/>
      <c r="AH38" s="77"/>
      <c r="AI38" s="50"/>
      <c r="AJ38" s="29"/>
      <c r="AK38" s="29"/>
      <c r="AL38" s="30"/>
      <c r="AM38" s="31"/>
      <c r="AN38" s="49"/>
      <c r="AO38" s="6"/>
    </row>
    <row r="39" spans="1:41" ht="19.95" customHeight="1" x14ac:dyDescent="0.3">
      <c r="A39" s="74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75"/>
      <c r="AI39" s="51"/>
      <c r="AJ39" s="34"/>
      <c r="AK39" s="34"/>
      <c r="AL39" s="34"/>
      <c r="AM39" s="34"/>
      <c r="AN39" s="49"/>
    </row>
    <row r="40" spans="1:41" ht="29.25" customHeight="1" thickBot="1" x14ac:dyDescent="0.35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80"/>
      <c r="AI40" s="249" t="s">
        <v>26</v>
      </c>
      <c r="AJ40" s="250"/>
      <c r="AK40" s="250"/>
      <c r="AL40" s="250"/>
      <c r="AM40" s="250"/>
      <c r="AN40" s="52">
        <f>SUM(AN14:AN39)</f>
        <v>25.875</v>
      </c>
    </row>
    <row r="41" spans="1:41" ht="30.75" customHeight="1" thickBot="1" x14ac:dyDescent="0.35">
      <c r="A41" s="251" t="s">
        <v>61</v>
      </c>
      <c r="B41" s="252"/>
      <c r="C41" s="252"/>
      <c r="D41" s="252"/>
      <c r="E41" s="252"/>
      <c r="F41" s="252"/>
      <c r="G41" s="252"/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2"/>
      <c r="AE41" s="252"/>
      <c r="AF41" s="252"/>
      <c r="AG41" s="252"/>
      <c r="AH41" s="253"/>
      <c r="AI41" s="254" t="s">
        <v>27</v>
      </c>
      <c r="AJ41" s="255"/>
      <c r="AK41" s="255"/>
      <c r="AL41" s="255"/>
      <c r="AM41" s="255"/>
      <c r="AN41" s="52"/>
    </row>
    <row r="42" spans="1:41" ht="20.25" customHeight="1" thickBot="1" x14ac:dyDescent="0.35">
      <c r="A42" s="54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8"/>
      <c r="S42" s="57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6"/>
      <c r="AI42" s="258" t="s">
        <v>28</v>
      </c>
      <c r="AJ42" s="259"/>
      <c r="AK42" s="259"/>
      <c r="AL42" s="259"/>
      <c r="AM42" s="259"/>
      <c r="AN42" s="53">
        <f>AN40</f>
        <v>25.875</v>
      </c>
    </row>
    <row r="43" spans="1:41" ht="41.25" customHeight="1" thickBot="1" x14ac:dyDescent="0.35">
      <c r="A43" s="13"/>
      <c r="B43" s="21" t="s">
        <v>29</v>
      </c>
      <c r="R43" s="59"/>
      <c r="T43" s="7" t="s">
        <v>30</v>
      </c>
      <c r="U43" s="8"/>
      <c r="AH43" s="24"/>
      <c r="AI43" s="21" t="s">
        <v>35</v>
      </c>
      <c r="AJ43" s="47"/>
      <c r="AK43" s="22"/>
      <c r="AL43" s="22"/>
      <c r="AM43" s="22"/>
      <c r="AN43" s="10"/>
    </row>
    <row r="44" spans="1:41" ht="20.25" customHeight="1" thickBot="1" x14ac:dyDescent="0.35">
      <c r="A44" s="23"/>
      <c r="B44" s="2" t="s">
        <v>31</v>
      </c>
      <c r="E44" s="260" t="s">
        <v>57</v>
      </c>
      <c r="F44" s="260"/>
      <c r="G44" s="260"/>
      <c r="H44" s="260"/>
      <c r="I44" s="260"/>
      <c r="J44" s="260"/>
      <c r="K44" s="260"/>
      <c r="L44" s="260"/>
      <c r="M44" s="260"/>
      <c r="N44" s="260"/>
      <c r="O44" s="260"/>
      <c r="P44" s="260"/>
      <c r="Q44" s="260"/>
      <c r="T44" s="2" t="s">
        <v>31</v>
      </c>
      <c r="W44" s="261" t="s">
        <v>51</v>
      </c>
      <c r="X44" s="261"/>
      <c r="Y44" s="261"/>
      <c r="Z44" s="261"/>
      <c r="AA44" s="261"/>
      <c r="AB44" s="261"/>
      <c r="AC44" s="261"/>
      <c r="AD44" s="261"/>
      <c r="AE44" s="261"/>
      <c r="AF44" s="261"/>
      <c r="AG44" s="261"/>
      <c r="AH44" s="24"/>
      <c r="AI44" s="2" t="s">
        <v>31</v>
      </c>
      <c r="AJ44" s="245" t="s">
        <v>59</v>
      </c>
      <c r="AK44" s="245"/>
      <c r="AL44" s="245"/>
      <c r="AM44" s="245"/>
      <c r="AN44" s="10"/>
    </row>
    <row r="45" spans="1:41" ht="20.25" customHeight="1" thickBot="1" x14ac:dyDescent="0.35">
      <c r="A45" s="23"/>
      <c r="B45" s="11" t="s">
        <v>32</v>
      </c>
      <c r="F45" s="244" t="s">
        <v>58</v>
      </c>
      <c r="G45" s="244"/>
      <c r="H45" s="244"/>
      <c r="I45" s="244"/>
      <c r="J45" s="244"/>
      <c r="K45" s="244"/>
      <c r="L45" s="244"/>
      <c r="M45" s="244"/>
      <c r="N45" s="244"/>
      <c r="O45" s="244"/>
      <c r="P45" s="244"/>
      <c r="Q45" s="244"/>
      <c r="T45" s="11" t="s">
        <v>32</v>
      </c>
      <c r="X45" s="245" t="s">
        <v>49</v>
      </c>
      <c r="Y45" s="245"/>
      <c r="Z45" s="245"/>
      <c r="AA45" s="245"/>
      <c r="AB45" s="245"/>
      <c r="AC45" s="245"/>
      <c r="AD45" s="245"/>
      <c r="AE45" s="245"/>
      <c r="AF45" s="245"/>
      <c r="AG45" s="245"/>
      <c r="AH45" s="24"/>
      <c r="AI45" s="11" t="s">
        <v>32</v>
      </c>
      <c r="AJ45" s="245" t="s">
        <v>60</v>
      </c>
      <c r="AK45" s="245"/>
      <c r="AL45" s="245"/>
      <c r="AM45" s="245"/>
      <c r="AN45" s="10"/>
    </row>
    <row r="46" spans="1:41" ht="8.25" customHeight="1" thickBot="1" x14ac:dyDescent="0.35">
      <c r="A46" s="25" t="s">
        <v>33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26"/>
      <c r="AI46" s="15"/>
      <c r="AJ46" s="14"/>
      <c r="AK46" s="15"/>
      <c r="AL46" s="15"/>
      <c r="AM46" s="15"/>
      <c r="AN46" s="16"/>
    </row>
  </sheetData>
  <mergeCells count="47">
    <mergeCell ref="F45:Q45"/>
    <mergeCell ref="X45:AG45"/>
    <mergeCell ref="AJ45:AM45"/>
    <mergeCell ref="AI40:AM40"/>
    <mergeCell ref="AI42:AM42"/>
    <mergeCell ref="E44:Q44"/>
    <mergeCell ref="W44:AG44"/>
    <mergeCell ref="AJ44:AM44"/>
    <mergeCell ref="A41:AH41"/>
    <mergeCell ref="AI41:AM41"/>
    <mergeCell ref="A9:H9"/>
    <mergeCell ref="I9:AD9"/>
    <mergeCell ref="AE9:AH9"/>
    <mergeCell ref="AJ9:AK9"/>
    <mergeCell ref="AL9:AN9"/>
    <mergeCell ref="AI12:AI13"/>
    <mergeCell ref="AJ12:AL12"/>
    <mergeCell ref="AM12:AM13"/>
    <mergeCell ref="AN12:AN13"/>
    <mergeCell ref="A7:H7"/>
    <mergeCell ref="I7:AN7"/>
    <mergeCell ref="A8:H8"/>
    <mergeCell ref="I8:AD8"/>
    <mergeCell ref="AE8:AH8"/>
    <mergeCell ref="AJ8:AK8"/>
    <mergeCell ref="AL8:AN8"/>
    <mergeCell ref="A11:G11"/>
    <mergeCell ref="H11:T11"/>
    <mergeCell ref="U11:AD11"/>
    <mergeCell ref="AE11:AI11"/>
    <mergeCell ref="AM11:AN11"/>
    <mergeCell ref="AM5:AN5"/>
    <mergeCell ref="A1:H2"/>
    <mergeCell ref="I1:AK2"/>
    <mergeCell ref="AL1:AN2"/>
    <mergeCell ref="AM3:AN3"/>
    <mergeCell ref="A4:E4"/>
    <mergeCell ref="F4:G4"/>
    <mergeCell ref="H4:I4"/>
    <mergeCell ref="J4:K4"/>
    <mergeCell ref="L4:M4"/>
    <mergeCell ref="N4:O4"/>
    <mergeCell ref="P4:Q4"/>
    <mergeCell ref="U4:Y4"/>
    <mergeCell ref="Z4:AD4"/>
    <mergeCell ref="AG4:AI4"/>
    <mergeCell ref="AJ4:AN4"/>
  </mergeCells>
  <printOptions horizontalCentered="1" verticalCentered="1"/>
  <pageMargins left="0" right="0" top="0.39370078740157483" bottom="0.19685039370078741" header="0.31496062992125984" footer="0.31496062992125984"/>
  <pageSetup scale="47" orientation="landscape" r:id="rId1"/>
  <colBreaks count="1" manualBreakCount="1">
    <brk id="40" max="54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G42"/>
  <sheetViews>
    <sheetView workbookViewId="0">
      <selection activeCell="D3" sqref="A3:AN11"/>
    </sheetView>
  </sheetViews>
  <sheetFormatPr baseColWidth="10" defaultRowHeight="14.4" x14ac:dyDescent="0.3"/>
  <cols>
    <col min="2" max="2" width="6.88671875" customWidth="1"/>
    <col min="3" max="3" width="62.5546875" bestFit="1" customWidth="1"/>
    <col min="4" max="4" width="5.109375" customWidth="1"/>
    <col min="7" max="7" width="20.33203125" bestFit="1" customWidth="1"/>
  </cols>
  <sheetData>
    <row r="2" spans="2:7" ht="15" thickBot="1" x14ac:dyDescent="0.35"/>
    <row r="3" spans="2:7" ht="15.6" x14ac:dyDescent="0.3">
      <c r="B3" s="497" t="s">
        <v>109</v>
      </c>
      <c r="C3" s="498"/>
      <c r="D3" s="498"/>
      <c r="E3" s="498"/>
      <c r="F3" s="498"/>
      <c r="G3" s="157"/>
    </row>
    <row r="4" spans="2:7" x14ac:dyDescent="0.3">
      <c r="B4" s="158" t="s">
        <v>93</v>
      </c>
      <c r="C4" s="151" t="s">
        <v>52</v>
      </c>
      <c r="D4" s="151" t="s">
        <v>53</v>
      </c>
      <c r="E4" s="151" t="s">
        <v>34</v>
      </c>
      <c r="F4" s="151" t="s">
        <v>94</v>
      </c>
      <c r="G4" s="159" t="s">
        <v>48</v>
      </c>
    </row>
    <row r="5" spans="2:7" x14ac:dyDescent="0.3">
      <c r="B5" s="160" t="s">
        <v>95</v>
      </c>
      <c r="C5" s="1" t="s">
        <v>96</v>
      </c>
      <c r="D5" s="152" t="s">
        <v>1</v>
      </c>
      <c r="E5" s="153">
        <v>31504.25</v>
      </c>
      <c r="F5" s="153">
        <v>12500</v>
      </c>
      <c r="G5" s="161">
        <f>+E5*F5</f>
        <v>393803125</v>
      </c>
    </row>
    <row r="6" spans="2:7" x14ac:dyDescent="0.3">
      <c r="B6" s="160">
        <v>1.2</v>
      </c>
      <c r="C6" s="1" t="s">
        <v>97</v>
      </c>
      <c r="D6" s="152"/>
      <c r="E6" s="153"/>
      <c r="F6" s="153"/>
      <c r="G6" s="161">
        <f t="shared" ref="G6:G12" si="0">+E6*F6</f>
        <v>0</v>
      </c>
    </row>
    <row r="7" spans="2:7" x14ac:dyDescent="0.3">
      <c r="B7" s="160" t="s">
        <v>98</v>
      </c>
      <c r="C7" s="1" t="s">
        <v>99</v>
      </c>
      <c r="D7" s="152" t="s">
        <v>1</v>
      </c>
      <c r="E7" s="153">
        <v>32018</v>
      </c>
      <c r="F7" s="153">
        <v>16000</v>
      </c>
      <c r="G7" s="161">
        <f t="shared" si="0"/>
        <v>512288000</v>
      </c>
    </row>
    <row r="8" spans="2:7" ht="30.75" customHeight="1" x14ac:dyDescent="0.3">
      <c r="B8" s="162" t="s">
        <v>100</v>
      </c>
      <c r="C8" s="154" t="s">
        <v>101</v>
      </c>
      <c r="D8" s="152" t="s">
        <v>1</v>
      </c>
      <c r="E8" s="153">
        <v>9000</v>
      </c>
      <c r="F8" s="153">
        <v>14000</v>
      </c>
      <c r="G8" s="161">
        <f t="shared" si="0"/>
        <v>126000000</v>
      </c>
    </row>
    <row r="9" spans="2:7" x14ac:dyDescent="0.3">
      <c r="B9" s="160" t="s">
        <v>103</v>
      </c>
      <c r="C9" s="1" t="s">
        <v>102</v>
      </c>
      <c r="D9" s="152" t="s">
        <v>1</v>
      </c>
      <c r="E9" s="153">
        <v>1250</v>
      </c>
      <c r="F9" s="153">
        <v>21500</v>
      </c>
      <c r="G9" s="161">
        <f t="shared" si="0"/>
        <v>26875000</v>
      </c>
    </row>
    <row r="10" spans="2:7" ht="13.5" customHeight="1" x14ac:dyDescent="0.3">
      <c r="B10" s="160" t="s">
        <v>105</v>
      </c>
      <c r="C10" s="154" t="s">
        <v>104</v>
      </c>
      <c r="D10" s="152" t="s">
        <v>1</v>
      </c>
      <c r="E10" s="153">
        <v>513.75</v>
      </c>
      <c r="F10" s="153">
        <v>16800</v>
      </c>
      <c r="G10" s="161">
        <f t="shared" si="0"/>
        <v>8631000</v>
      </c>
    </row>
    <row r="11" spans="2:7" x14ac:dyDescent="0.3">
      <c r="B11" s="160" t="s">
        <v>106</v>
      </c>
      <c r="C11" s="1" t="s">
        <v>135</v>
      </c>
      <c r="D11" s="152" t="s">
        <v>1</v>
      </c>
      <c r="E11" s="153">
        <v>3750</v>
      </c>
      <c r="F11" s="153">
        <v>32300</v>
      </c>
      <c r="G11" s="161">
        <f t="shared" si="0"/>
        <v>121125000</v>
      </c>
    </row>
    <row r="12" spans="2:7" ht="15" thickBot="1" x14ac:dyDescent="0.35">
      <c r="B12" s="164" t="s">
        <v>107</v>
      </c>
      <c r="C12" s="165" t="s">
        <v>108</v>
      </c>
      <c r="D12" s="166" t="s">
        <v>1</v>
      </c>
      <c r="E12" s="167">
        <v>2250</v>
      </c>
      <c r="F12" s="167">
        <v>81600</v>
      </c>
      <c r="G12" s="168">
        <f t="shared" si="0"/>
        <v>183600000</v>
      </c>
    </row>
    <row r="13" spans="2:7" ht="15.6" x14ac:dyDescent="0.3">
      <c r="B13" s="497" t="s">
        <v>110</v>
      </c>
      <c r="C13" s="498"/>
      <c r="D13" s="498"/>
      <c r="E13" s="498"/>
      <c r="F13" s="498"/>
      <c r="G13" s="157"/>
    </row>
    <row r="14" spans="2:7" x14ac:dyDescent="0.3">
      <c r="B14" s="158" t="s">
        <v>93</v>
      </c>
      <c r="C14" s="151" t="s">
        <v>52</v>
      </c>
      <c r="D14" s="151" t="s">
        <v>53</v>
      </c>
      <c r="E14" s="151" t="s">
        <v>34</v>
      </c>
      <c r="F14" s="151" t="s">
        <v>94</v>
      </c>
      <c r="G14" s="159" t="s">
        <v>48</v>
      </c>
    </row>
    <row r="15" spans="2:7" x14ac:dyDescent="0.3">
      <c r="B15" s="160" t="s">
        <v>111</v>
      </c>
      <c r="C15" s="1" t="s">
        <v>117</v>
      </c>
      <c r="D15" s="152" t="s">
        <v>0</v>
      </c>
      <c r="E15" s="153">
        <v>408.7</v>
      </c>
      <c r="F15" s="153">
        <v>6500</v>
      </c>
      <c r="G15" s="161">
        <f>+E15*F15</f>
        <v>2656550</v>
      </c>
    </row>
    <row r="16" spans="2:7" x14ac:dyDescent="0.3">
      <c r="B16" s="160">
        <v>2.2000000000000002</v>
      </c>
      <c r="C16" s="1" t="s">
        <v>97</v>
      </c>
      <c r="D16" s="152"/>
      <c r="E16" s="153"/>
      <c r="F16" s="153"/>
      <c r="G16" s="161">
        <f t="shared" ref="G16:G21" si="1">+E16*F16</f>
        <v>0</v>
      </c>
    </row>
    <row r="17" spans="2:7" x14ac:dyDescent="0.3">
      <c r="B17" s="160" t="s">
        <v>112</v>
      </c>
      <c r="C17" s="1" t="s">
        <v>99</v>
      </c>
      <c r="D17" s="152" t="s">
        <v>1</v>
      </c>
      <c r="E17" s="153">
        <v>462</v>
      </c>
      <c r="F17" s="153">
        <v>16000</v>
      </c>
      <c r="G17" s="161">
        <f t="shared" si="1"/>
        <v>7392000</v>
      </c>
    </row>
    <row r="18" spans="2:7" ht="28.8" x14ac:dyDescent="0.3">
      <c r="B18" s="162" t="s">
        <v>113</v>
      </c>
      <c r="C18" s="154" t="s">
        <v>101</v>
      </c>
      <c r="D18" s="152" t="s">
        <v>1</v>
      </c>
      <c r="E18" s="153">
        <v>757.02</v>
      </c>
      <c r="F18" s="153">
        <v>14000</v>
      </c>
      <c r="G18" s="161">
        <f t="shared" si="1"/>
        <v>10598280</v>
      </c>
    </row>
    <row r="19" spans="2:7" x14ac:dyDescent="0.3">
      <c r="B19" s="160" t="s">
        <v>114</v>
      </c>
      <c r="C19" s="1" t="s">
        <v>102</v>
      </c>
      <c r="D19" s="152" t="s">
        <v>1</v>
      </c>
      <c r="E19" s="153">
        <v>75.680000000000007</v>
      </c>
      <c r="F19" s="153">
        <v>21500</v>
      </c>
      <c r="G19" s="161">
        <f t="shared" si="1"/>
        <v>1627120.0000000002</v>
      </c>
    </row>
    <row r="20" spans="2:7" x14ac:dyDescent="0.3">
      <c r="B20" s="160" t="s">
        <v>115</v>
      </c>
      <c r="C20" s="1" t="s">
        <v>135</v>
      </c>
      <c r="D20" s="152" t="s">
        <v>1</v>
      </c>
      <c r="E20" s="153">
        <v>175.55</v>
      </c>
      <c r="F20" s="153">
        <v>32300</v>
      </c>
      <c r="G20" s="161">
        <f t="shared" si="1"/>
        <v>5670265</v>
      </c>
    </row>
    <row r="21" spans="2:7" ht="15" thickBot="1" x14ac:dyDescent="0.35">
      <c r="B21" s="164" t="s">
        <v>116</v>
      </c>
      <c r="C21" s="165" t="s">
        <v>108</v>
      </c>
      <c r="D21" s="166" t="s">
        <v>1</v>
      </c>
      <c r="E21" s="167">
        <v>198</v>
      </c>
      <c r="F21" s="167">
        <v>81600</v>
      </c>
      <c r="G21" s="168">
        <f t="shared" si="1"/>
        <v>16156800</v>
      </c>
    </row>
    <row r="22" spans="2:7" ht="15.6" x14ac:dyDescent="0.3">
      <c r="B22" s="497" t="s">
        <v>118</v>
      </c>
      <c r="C22" s="498"/>
      <c r="D22" s="498"/>
      <c r="E22" s="498"/>
      <c r="F22" s="498"/>
      <c r="G22" s="157"/>
    </row>
    <row r="23" spans="2:7" x14ac:dyDescent="0.3">
      <c r="B23" s="158" t="s">
        <v>93</v>
      </c>
      <c r="C23" s="151" t="s">
        <v>52</v>
      </c>
      <c r="D23" s="151" t="s">
        <v>53</v>
      </c>
      <c r="E23" s="151" t="s">
        <v>34</v>
      </c>
      <c r="F23" s="151" t="s">
        <v>94</v>
      </c>
      <c r="G23" s="159" t="s">
        <v>48</v>
      </c>
    </row>
    <row r="24" spans="2:7" x14ac:dyDescent="0.3">
      <c r="B24" s="160" t="s">
        <v>119</v>
      </c>
      <c r="C24" s="1" t="s">
        <v>117</v>
      </c>
      <c r="D24" s="152" t="s">
        <v>0</v>
      </c>
      <c r="E24" s="153">
        <v>1200.7</v>
      </c>
      <c r="F24" s="153">
        <v>6500</v>
      </c>
      <c r="G24" s="161">
        <f>+E24*F24</f>
        <v>7804550</v>
      </c>
    </row>
    <row r="25" spans="2:7" x14ac:dyDescent="0.3">
      <c r="B25" s="160" t="s">
        <v>120</v>
      </c>
      <c r="C25" s="1" t="s">
        <v>96</v>
      </c>
      <c r="D25" s="152" t="s">
        <v>1</v>
      </c>
      <c r="E25" s="153">
        <v>120.07</v>
      </c>
      <c r="F25" s="153">
        <v>12500</v>
      </c>
      <c r="G25" s="161">
        <f t="shared" ref="G25:G30" si="2">+E25*F25</f>
        <v>1500875</v>
      </c>
    </row>
    <row r="26" spans="2:7" x14ac:dyDescent="0.3">
      <c r="B26" s="160" t="s">
        <v>121</v>
      </c>
      <c r="C26" s="1" t="s">
        <v>99</v>
      </c>
      <c r="D26" s="152" t="s">
        <v>1</v>
      </c>
      <c r="E26" s="153">
        <v>1200.7</v>
      </c>
      <c r="F26" s="153">
        <v>16000</v>
      </c>
      <c r="G26" s="161">
        <f t="shared" si="2"/>
        <v>19211200</v>
      </c>
    </row>
    <row r="27" spans="2:7" ht="28.8" x14ac:dyDescent="0.3">
      <c r="B27" s="162" t="s">
        <v>122</v>
      </c>
      <c r="C27" s="154" t="s">
        <v>101</v>
      </c>
      <c r="D27" s="152" t="s">
        <v>1</v>
      </c>
      <c r="E27" s="153">
        <v>840.49</v>
      </c>
      <c r="F27" s="153">
        <v>14000</v>
      </c>
      <c r="G27" s="161">
        <f t="shared" si="2"/>
        <v>11766860</v>
      </c>
    </row>
    <row r="28" spans="2:7" x14ac:dyDescent="0.3">
      <c r="B28" s="160" t="s">
        <v>123</v>
      </c>
      <c r="C28" s="1" t="s">
        <v>102</v>
      </c>
      <c r="D28" s="152" t="s">
        <v>1</v>
      </c>
      <c r="E28" s="153">
        <v>111.6</v>
      </c>
      <c r="F28" s="153">
        <v>21500</v>
      </c>
      <c r="G28" s="161">
        <f t="shared" si="2"/>
        <v>2399400</v>
      </c>
    </row>
    <row r="29" spans="2:7" x14ac:dyDescent="0.3">
      <c r="B29" s="160" t="s">
        <v>124</v>
      </c>
      <c r="C29" s="1" t="s">
        <v>135</v>
      </c>
      <c r="D29" s="152" t="s">
        <v>1</v>
      </c>
      <c r="E29" s="153">
        <v>960.56</v>
      </c>
      <c r="F29" s="153">
        <v>32300</v>
      </c>
      <c r="G29" s="161">
        <f t="shared" si="2"/>
        <v>31026088</v>
      </c>
    </row>
    <row r="30" spans="2:7" ht="15" thickBot="1" x14ac:dyDescent="0.35">
      <c r="B30" s="164" t="s">
        <v>125</v>
      </c>
      <c r="C30" s="165" t="s">
        <v>108</v>
      </c>
      <c r="D30" s="166" t="s">
        <v>1</v>
      </c>
      <c r="E30" s="167">
        <v>240.14</v>
      </c>
      <c r="F30" s="167">
        <v>81600</v>
      </c>
      <c r="G30" s="168">
        <f t="shared" si="2"/>
        <v>19595424</v>
      </c>
    </row>
    <row r="31" spans="2:7" ht="15.6" x14ac:dyDescent="0.3">
      <c r="B31" s="497" t="s">
        <v>126</v>
      </c>
      <c r="C31" s="498"/>
      <c r="D31" s="498"/>
      <c r="E31" s="498"/>
      <c r="F31" s="498"/>
      <c r="G31" s="157"/>
    </row>
    <row r="32" spans="2:7" x14ac:dyDescent="0.3">
      <c r="B32" s="158" t="s">
        <v>93</v>
      </c>
      <c r="C32" s="151" t="s">
        <v>52</v>
      </c>
      <c r="D32" s="151" t="s">
        <v>53</v>
      </c>
      <c r="E32" s="151" t="s">
        <v>34</v>
      </c>
      <c r="F32" s="151" t="s">
        <v>94</v>
      </c>
      <c r="G32" s="159" t="s">
        <v>48</v>
      </c>
    </row>
    <row r="33" spans="2:7" x14ac:dyDescent="0.3">
      <c r="B33" s="160" t="s">
        <v>127</v>
      </c>
      <c r="C33" s="1" t="s">
        <v>117</v>
      </c>
      <c r="D33" s="152" t="s">
        <v>0</v>
      </c>
      <c r="E33" s="155">
        <v>32096</v>
      </c>
      <c r="F33" s="155">
        <v>6500</v>
      </c>
      <c r="G33" s="161">
        <f>+F33*E33</f>
        <v>208624000</v>
      </c>
    </row>
    <row r="34" spans="2:7" ht="30.75" customHeight="1" x14ac:dyDescent="0.3">
      <c r="B34" s="162" t="s">
        <v>128</v>
      </c>
      <c r="C34" s="154" t="s">
        <v>131</v>
      </c>
      <c r="D34" s="152" t="s">
        <v>1</v>
      </c>
      <c r="E34" s="153">
        <v>53618.86</v>
      </c>
      <c r="F34" s="155">
        <v>13200</v>
      </c>
      <c r="G34" s="161">
        <f t="shared" ref="G34:G36" si="3">+F34*E34</f>
        <v>707768952</v>
      </c>
    </row>
    <row r="35" spans="2:7" x14ac:dyDescent="0.3">
      <c r="B35" s="160" t="s">
        <v>129</v>
      </c>
      <c r="C35" s="1" t="s">
        <v>99</v>
      </c>
      <c r="D35" s="152" t="s">
        <v>1</v>
      </c>
      <c r="E35" s="153">
        <v>64677</v>
      </c>
      <c r="F35" s="155">
        <v>16000</v>
      </c>
      <c r="G35" s="161">
        <f t="shared" si="3"/>
        <v>1034832000</v>
      </c>
    </row>
    <row r="36" spans="2:7" ht="15" thickBot="1" x14ac:dyDescent="0.35">
      <c r="B36" s="164" t="s">
        <v>130</v>
      </c>
      <c r="C36" s="169" t="s">
        <v>132</v>
      </c>
      <c r="D36" s="166" t="s">
        <v>1</v>
      </c>
      <c r="E36" s="167">
        <v>3343</v>
      </c>
      <c r="F36" s="170">
        <v>79000</v>
      </c>
      <c r="G36" s="168">
        <f t="shared" si="3"/>
        <v>264097000</v>
      </c>
    </row>
    <row r="37" spans="2:7" ht="15" thickBot="1" x14ac:dyDescent="0.35">
      <c r="B37" s="499" t="s">
        <v>133</v>
      </c>
      <c r="C37" s="500"/>
      <c r="D37" s="500"/>
      <c r="E37" s="500"/>
      <c r="F37" s="500"/>
      <c r="G37" s="171">
        <f>SUM(G5:G36)</f>
        <v>3725049489</v>
      </c>
    </row>
    <row r="38" spans="2:7" x14ac:dyDescent="0.3">
      <c r="B38" s="501" t="s">
        <v>54</v>
      </c>
      <c r="C38" s="502"/>
      <c r="D38" s="502"/>
      <c r="E38" s="502"/>
      <c r="F38" s="173">
        <v>0.05</v>
      </c>
      <c r="G38" s="174">
        <f>+G37*F38</f>
        <v>186252474.45000002</v>
      </c>
    </row>
    <row r="39" spans="2:7" x14ac:dyDescent="0.3">
      <c r="B39" s="491" t="s">
        <v>55</v>
      </c>
      <c r="C39" s="492"/>
      <c r="D39" s="492"/>
      <c r="E39" s="492"/>
      <c r="F39" s="156">
        <v>0.02</v>
      </c>
      <c r="G39" s="163">
        <f>+G37*F39</f>
        <v>74500989.780000001</v>
      </c>
    </row>
    <row r="40" spans="2:7" x14ac:dyDescent="0.3">
      <c r="B40" s="491" t="s">
        <v>56</v>
      </c>
      <c r="C40" s="492"/>
      <c r="D40" s="492"/>
      <c r="E40" s="492"/>
      <c r="F40" s="156">
        <v>0.03</v>
      </c>
      <c r="G40" s="163">
        <f>+G37*F40</f>
        <v>111751484.67</v>
      </c>
    </row>
    <row r="41" spans="2:7" ht="15" thickBot="1" x14ac:dyDescent="0.35">
      <c r="B41" s="493" t="s">
        <v>134</v>
      </c>
      <c r="C41" s="494"/>
      <c r="D41" s="494"/>
      <c r="E41" s="494"/>
      <c r="F41" s="175">
        <v>0.1</v>
      </c>
      <c r="G41" s="176">
        <f>+G37*F41</f>
        <v>372504948.90000004</v>
      </c>
    </row>
    <row r="42" spans="2:7" ht="16.2" thickBot="1" x14ac:dyDescent="0.35">
      <c r="B42" s="495" t="s">
        <v>48</v>
      </c>
      <c r="C42" s="496"/>
      <c r="D42" s="496"/>
      <c r="E42" s="496"/>
      <c r="F42" s="496"/>
      <c r="G42" s="172">
        <f>+G41+G37</f>
        <v>4097554437.9000001</v>
      </c>
    </row>
  </sheetData>
  <mergeCells count="10">
    <mergeCell ref="B39:E39"/>
    <mergeCell ref="B40:E40"/>
    <mergeCell ref="B41:E41"/>
    <mergeCell ref="B42:F42"/>
    <mergeCell ref="B3:F3"/>
    <mergeCell ref="B13:F13"/>
    <mergeCell ref="B22:F22"/>
    <mergeCell ref="B31:F31"/>
    <mergeCell ref="B37:F37"/>
    <mergeCell ref="B38:E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13</vt:i4>
      </vt:variant>
    </vt:vector>
  </HeadingPairs>
  <TitlesOfParts>
    <vt:vector size="30" baseType="lpstr">
      <vt:lpstr>1 PRELIMINARES TEATRO</vt:lpstr>
      <vt:lpstr>2. EXCAVACIONES TEATRO</vt:lpstr>
      <vt:lpstr>3. ESTRUCTURAS TODO</vt:lpstr>
      <vt:lpstr>ACERO , MALLA, VIGA AE Y SO TOD</vt:lpstr>
      <vt:lpstr>4 CUBIERTA TEATRO</vt:lpstr>
      <vt:lpstr>5. CARP MADERA TEATRO</vt:lpstr>
      <vt:lpstr>6. PINTURA TEATRO</vt:lpstr>
      <vt:lpstr>8. CARPINTERIA METALICA TEATRO</vt:lpstr>
      <vt:lpstr>9. APARATOS TEATRO</vt:lpstr>
      <vt:lpstr>clase d</vt:lpstr>
      <vt:lpstr>clase g (2)</vt:lpstr>
      <vt:lpstr>cuneta</vt:lpstr>
      <vt:lpstr>clase g</vt:lpstr>
      <vt:lpstr>ACERO. (2)</vt:lpstr>
      <vt:lpstr>ACERO RESBALON</vt:lpstr>
      <vt:lpstr>relleno (2)</vt:lpstr>
      <vt:lpstr>Hoja1</vt:lpstr>
      <vt:lpstr>'1 PRELIMINARES TEATRO'!Área_de_impresión</vt:lpstr>
      <vt:lpstr>'2. EXCAVACIONES TEATRO'!Área_de_impresión</vt:lpstr>
      <vt:lpstr>'3. ESTRUCTURAS TODO'!Área_de_impresión</vt:lpstr>
      <vt:lpstr>'4 CUBIERTA TEATRO'!Área_de_impresión</vt:lpstr>
      <vt:lpstr>'5. CARP MADERA TEATRO'!Área_de_impresión</vt:lpstr>
      <vt:lpstr>'6. PINTURA TEATRO'!Área_de_impresión</vt:lpstr>
      <vt:lpstr>'8. CARPINTERIA METALICA TEATRO'!Área_de_impresión</vt:lpstr>
      <vt:lpstr>'9. APARATOS TEATRO'!Área_de_impresión</vt:lpstr>
      <vt:lpstr>'clase d'!Área_de_impresión</vt:lpstr>
      <vt:lpstr>'clase g'!Área_de_impresión</vt:lpstr>
      <vt:lpstr>'clase g (2)'!Área_de_impresión</vt:lpstr>
      <vt:lpstr>cuneta!Área_de_impresión</vt:lpstr>
      <vt:lpstr>'relleno (2)'!Área_de_impresión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Juan Manuel García Castro</cp:lastModifiedBy>
  <cp:lastPrinted>2025-07-05T16:50:22Z</cp:lastPrinted>
  <dcterms:created xsi:type="dcterms:W3CDTF">2012-02-29T12:43:59Z</dcterms:created>
  <dcterms:modified xsi:type="dcterms:W3CDTF">2025-11-25T20:16:00Z</dcterms:modified>
</cp:coreProperties>
</file>