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inficaldas365-my.sharepoint.com/personal/jhons_cortes_infi_gov_co/Documents/Escritorio/GOBERNACION/1. CONTRATACION/5. CMA/2. CM-SI-XXX-2025 Consultoria Corredor Verde/"/>
    </mc:Choice>
  </mc:AlternateContent>
  <xr:revisionPtr revIDLastSave="3072" documentId="8_{3C4ED289-2482-4EEB-967D-421BAF5C5631}" xr6:coauthVersionLast="47" xr6:coauthVersionMax="47" xr10:uidLastSave="{A18CC0E7-3F3C-4634-8DA9-CF4EEC932BDA}"/>
  <bookViews>
    <workbookView xWindow="-120" yWindow="-120" windowWidth="20730" windowHeight="11040" tabRatio="877" activeTab="1" xr2:uid="{00000000-000D-0000-FFFF-FFFF00000000}"/>
  </bookViews>
  <sheets>
    <sheet name="PRESUPUESTO OFICIAL" sheetId="7" r:id="rId1"/>
    <sheet name="FM" sheetId="8" r:id="rId2"/>
    <sheet name="FORMULARIO 1" sheetId="23" r:id="rId3"/>
    <sheet name="VOL SOSTE" sheetId="22"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2">Scheduled_Payment+Extra_Payment</definedName>
    <definedName name="__________________v7" localSheetId="0">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2">Scheduled_Payment+Extra_Payment</definedName>
    <definedName name="__________________w6" localSheetId="0">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2">Scheduled_Payment+Extra_Payment</definedName>
    <definedName name="__________________X6" localSheetId="0">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2">Scheduled_Payment+Extra_Payment</definedName>
    <definedName name="__________________y6" localSheetId="0">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2">Scheduled_Payment+Extra_Payment</definedName>
    <definedName name="__________________z6" localSheetId="0">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2">Scheduled_Payment+Extra_Payment</definedName>
    <definedName name="________________v7" localSheetId="0">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2">Scheduled_Payment+Extra_Payment</definedName>
    <definedName name="________________w6" localSheetId="0">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2">Scheduled_Payment+Extra_Payment</definedName>
    <definedName name="________________X6" localSheetId="0">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2">Scheduled_Payment+Extra_Payment</definedName>
    <definedName name="________________y6" localSheetId="0">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2">Scheduled_Payment+Extra_Payment</definedName>
    <definedName name="________________z6" localSheetId="0">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2">Scheduled_Payment+Extra_Payment</definedName>
    <definedName name="______________v7" localSheetId="0">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2">Scheduled_Payment+Extra_Payment</definedName>
    <definedName name="______________w6" localSheetId="0">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2">Scheduled_Payment+Extra_Payment</definedName>
    <definedName name="______________X6" localSheetId="0">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2">Scheduled_Payment+Extra_Payment</definedName>
    <definedName name="______________y6" localSheetId="0">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2">Scheduled_Payment+Extra_Payment</definedName>
    <definedName name="______________z6" localSheetId="0">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2">Scheduled_Payment+Extra_Payment</definedName>
    <definedName name="____________v7" localSheetId="0">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2">Scheduled_Payment+Extra_Payment</definedName>
    <definedName name="____________w6" localSheetId="0">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2">Scheduled_Payment+Extra_Payment</definedName>
    <definedName name="____________X6" localSheetId="0">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2">Scheduled_Payment+Extra_Payment</definedName>
    <definedName name="____________y6" localSheetId="0">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2">Scheduled_Payment+Extra_Payment</definedName>
    <definedName name="____________z6" localSheetId="0">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 localSheetId="2">#REF!</definedName>
    <definedName name="___________PJ50" localSheetId="0">#REF!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2">[2]!absc</definedName>
    <definedName name="__________APU465" localSheetId="0">[2]!absc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 localSheetId="2">#REF!</definedName>
    <definedName name="__________PJ50" localSheetId="0">#REF!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2">Scheduled_Payment+Extra_Payment</definedName>
    <definedName name="__________v7" localSheetId="0">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2">Scheduled_Payment+Extra_Payment</definedName>
    <definedName name="__________w6" localSheetId="0">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2">Scheduled_Payment+Extra_Payment</definedName>
    <definedName name="__________X6" localSheetId="0">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2">Scheduled_Payment+Extra_Payment</definedName>
    <definedName name="__________y6" localSheetId="0">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2">Scheduled_Payment+Extra_Payment</definedName>
    <definedName name="__________z6" localSheetId="0">Scheduled_Payment+Extra_Payment</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 localSheetId="2">[2]!absc</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2">#REF!</definedName>
    <definedName name="_________PJ50" localSheetId="0">#REF!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2">[2]!absc</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2">#REF!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2">Scheduled_Payment+Extra_Payment</definedName>
    <definedName name="________v7" localSheetId="0">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2">Scheduled_Payment+Extra_Payment</definedName>
    <definedName name="________w6" localSheetId="0">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2">Scheduled_Payment+Extra_Payment</definedName>
    <definedName name="________X6" localSheetId="0">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2">Scheduled_Payment+Extra_Payment</definedName>
    <definedName name="________y6" localSheetId="0">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2">Scheduled_Payment+Extra_Payment</definedName>
    <definedName name="________z6" localSheetId="0">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2">[2]!absc</definedName>
    <definedName name="_______APU465" localSheetId="0">[2]!absc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2">[2]!absc</definedName>
    <definedName name="______APU465" localSheetId="0">[2]!absc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 localSheetId="0">#REF!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2">Scheduled_Payment+Extra_Payment</definedName>
    <definedName name="______w6" localSheetId="0">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2">[2]!absc</definedName>
    <definedName name="_____APU465" localSheetId="0">[2]!absc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 localSheetId="0">#REF!</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2">Scheduled_Payment+Extra_Payment</definedName>
    <definedName name="_____w6" localSheetId="0">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2">[2]!absc</definedName>
    <definedName name="____APU465" localSheetId="0">[2]!absc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 localSheetId="0">#REF!</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2">Scheduled_Payment+Extra_Payment</definedName>
    <definedName name="____w6" localSheetId="0">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2">[2]!absc</definedName>
    <definedName name="___APU465" localSheetId="0">[2]!absc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 localSheetId="0">#REF!</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2">Scheduled_Payment+Extra_Payment</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2">Scheduled_Payment+Extra_Payment</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2">Scheduled_Payment+Extra_Payment</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2">Scheduled_Payment+Extra_Payment</definedName>
    <definedName name="___z6" localSheetId="0">Scheduled_Payment+Extra_Payment</definedName>
    <definedName name="___z6" hidden="1">{"TAB1",#N/A,TRUE,"GENERAL";"TAB2",#N/A,TRUE,"GENERAL";"TAB3",#N/A,TRUE,"GENERAL";"TAB4",#N/A,TRUE,"GENERAL";"TAB5",#N/A,TRUE,"GENERAL"}</definedName>
    <definedName name="___z7">#N/A</definedName>
    <definedName name="__123" hidden="1">#REF!</definedName>
    <definedName name="__1234" hidden="1">#REF!</definedName>
    <definedName name="__123Graph_A" hidden="1">#REF!</definedName>
    <definedName name="__123Graph_AGraph2" hidden="1">#REF!</definedName>
    <definedName name="__123Graph_X" hidden="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 localSheetId="2">#REF!</definedName>
    <definedName name="__APU221" localSheetId="0">#REF!</definedName>
    <definedName name="__APU221">#REF!</definedName>
    <definedName name="__APU465" localSheetId="2">[2]!absc</definedName>
    <definedName name="__APU465" localSheetId="0">[2]!absc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2">IF([5]!Loan_Amount*[5]!Interest_Rate*[5]!Loan_Years*[5]!Loan_Start&gt;0,1,0)</definedName>
    <definedName name="__nO" localSheetId="0">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2">Scheduled_Payment+Extra_Payment</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2">Scheduled_Payment+Extra_Payment</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2">Scheduled_Payment+Extra_Payment</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2">Scheduled_Payment+Extra_Payment</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2">Scheduled_Payment+Extra_Payment</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123" hidden="1">#REF!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 localSheetId="2">#REF!</definedName>
    <definedName name="_APU221" localSheetId="0">#REF!</definedName>
    <definedName name="_APU221">#REF!</definedName>
    <definedName name="_APU3">#REF!</definedName>
    <definedName name="_APU465" localSheetId="2">[2]!absc</definedName>
    <definedName name="_APU465" localSheetId="0">[2]!absc</definedName>
    <definedName name="_APU465">[2]!absc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asd" hidden="1">#REF!</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localSheetId="1" hidden="1">#REF!</definedName>
    <definedName name="_Fill" hidden="1">#REF!</definedName>
    <definedName name="_xlnm._FilterDatabase" localSheetId="2" hidden="1">'FORMULARIO 1'!$C$9:$I$105</definedName>
    <definedName name="_xlnm._FilterDatabase" localSheetId="0" hidden="1">'PRESUPUESTO OFICIAL'!$C$9:$I$105</definedName>
    <definedName name="_xlnm._FilterDatabase" hidden="1">#REF!</definedName>
    <definedName name="_FS01">[0]!err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 localSheetId="2">#REF!</definedName>
    <definedName name="_IPC2002" localSheetId="0">#REF!</definedName>
    <definedName name="_IPC200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3" hidden="1">#REF!</definedName>
    <definedName name="_Key1" hidden="1">#REF!</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localSheetId="1" hidden="1">255</definedName>
    <definedName name="_Order1" hidden="1">0</definedName>
    <definedName name="_Order2" localSheetId="1" hidden="1">255</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L">[10]Otros!$D$17</definedName>
    <definedName name="_Parse_Out" hidden="1">#REF!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E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localSheetId="3" hidden="1">#REF!</definedName>
    <definedName name="_Sort" hidden="1">#REF!</definedName>
    <definedName name="_srn00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0">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#REF!</definedName>
    <definedName name="A" localSheetId="0">#REF!</definedName>
    <definedName name="A">#REF!</definedName>
    <definedName name="A_impresión_IM" localSheetId="2">#REF!</definedName>
    <definedName name="A_impresión_IM" localSheetId="0">#REF!</definedName>
    <definedName name="A_impresión_IM">#REF!</definedName>
    <definedName name="A000" localSheetId="2">[11]!absc</definedName>
    <definedName name="A000" localSheetId="0">[11]!absc</definedName>
    <definedName name="A000">[11]!absc</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[12]!absc</definedName>
    <definedName name="AA" localSheetId="0">[12]!absc</definedName>
    <definedName name="AA">[12]!absc</definedName>
    <definedName name="AAA">[0]!err</definedName>
    <definedName name="AAAAA">#REF!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CDEF" hidden="1">#REF!</definedName>
    <definedName name="ABG">[1]AASHTO!$A$2:$F$5</definedName>
    <definedName name="ABRIL">[13]General!#REF!</definedName>
    <definedName name="absc" localSheetId="2">[14]!absc</definedName>
    <definedName name="absc" localSheetId="0">[14]!absc</definedName>
    <definedName name="absc">[15]!absc</definedName>
    <definedName name="absc_" localSheetId="2">[14]!absc</definedName>
    <definedName name="absc_" localSheetId="0">[14]!absc</definedName>
    <definedName name="absc_">[16]!absc</definedName>
    <definedName name="absc_1" localSheetId="2">[14]!absc</definedName>
    <definedName name="absc_1" localSheetId="0">[14]!absc</definedName>
    <definedName name="absc_1">[16]!absc</definedName>
    <definedName name="absc1" localSheetId="2">#N/A</definedName>
    <definedName name="absc1" localSheetId="0">#N/A</definedName>
    <definedName name="absc1">[17]!absc</definedName>
    <definedName name="ac">[8]Dimensiones!$B$8</definedName>
    <definedName name="Acarreo">[18]General!$N$12:$N$1485</definedName>
    <definedName name="AccessDatabase" localSheetId="1" hidden="1">"C:\C-314\VOLUMENES\volfin4.mdb"</definedName>
    <definedName name="AccessDatabase" localSheetId="3" hidden="1">"C:\C-314\VOLUMENES\volfin4.mdb"</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localSheetId="1" hidden="1">{"via1",#N/A,TRUE,"general";"via2",#N/A,TRUE,"general";"via3",#N/A,TRUE,"general"}</definedName>
    <definedName name="ADFGSDB" hidden="1">{"via1",#N/A,TRUE,"general";"via2",#N/A,TRUE,"general";"via3",#N/A,TRUE,"general"}</definedName>
    <definedName name="ADI">#REF!</definedName>
    <definedName name="adm">[3]Datos!$B$19</definedName>
    <definedName name="ADMINISTRACION">#REF!</definedName>
    <definedName name="administrador">[19]Informacion!$B$15</definedName>
    <definedName name="ADMINISTRADOR_VIAL__ARMANDO_SANCHEZ_SANCHEZ">[20]INDICMICROEMP!$A$20</definedName>
    <definedName name="ADMON">'[21]Formulario N° 4'!$F$129</definedName>
    <definedName name="adoc1" localSheetId="2">#N/A</definedName>
    <definedName name="adoc1" localSheetId="0">#N/A</definedName>
    <definedName name="adoc1">[17]!absc</definedName>
    <definedName name="ADOC125" localSheetId="2">[17]!absc</definedName>
    <definedName name="ADOC125" localSheetId="0">[17]!absc</definedName>
    <definedName name="ADOC125">[17]!absc</definedName>
    <definedName name="adoq" localSheetId="2">#N/A</definedName>
    <definedName name="adoq" localSheetId="0">#N/A</definedName>
    <definedName name="adoq">[11]!absc</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2">[22]!absc</definedName>
    <definedName name="alc" localSheetId="0">[22]!absc</definedName>
    <definedName name="alc">[23]!absc</definedName>
    <definedName name="ANCLAJE">'[24]MC SF GAVIONES'!#REF!</definedName>
    <definedName name="ANE">'[25]ANEXO 7'!#REF!</definedName>
    <definedName name="anscount" hidden="1">1</definedName>
    <definedName name="Antic">[26]BASES!$B$33</definedName>
    <definedName name="ANTICIPO">[27]BASES!$B$33</definedName>
    <definedName name="AÑO">[28]PRESUPUESTO!$D$13</definedName>
    <definedName name="AÑOWUIE">'[29]Res-Accide-10'!$R$2:$R$7</definedName>
    <definedName name="ao">#REF!</definedName>
    <definedName name="APU" localSheetId="2">#N/A</definedName>
    <definedName name="APU" localSheetId="0">#N/A</definedName>
    <definedName name="APU">[30]!absc</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PU5P" localSheetId="2">[2]!absc</definedName>
    <definedName name="APU5P" localSheetId="0">[2]!absc</definedName>
    <definedName name="APU5P">[2]!absc</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ea_canal">[8]Dimensiones!$B$36</definedName>
    <definedName name="_xlnm.Extract">'[31]AC2-AG96'!#REF!</definedName>
    <definedName name="_xlnm.Print_Area" localSheetId="2">'FORMULARIO 1'!$A$1:$I$125</definedName>
    <definedName name="_xlnm.Print_Area" localSheetId="0">'PRESUPUESTO OFICIAL'!$A$1:$I$107</definedName>
    <definedName name="_xlnm.Print_Area">#N/A</definedName>
    <definedName name="ARENA">[21]MATERIALES!$D$2</definedName>
    <definedName name="Arenag">#REF!</definedName>
    <definedName name="armuve">[0]!err</definedName>
    <definedName name="ARP">#REF!</definedName>
    <definedName name="articulos">[32]articulos!$A$2:$E$65536</definedName>
    <definedName name="ARTURO">#REF!</definedName>
    <definedName name="as">#REF!</definedName>
    <definedName name="asasdadas" localSheetId="3" hidden="1">#REF!</definedName>
    <definedName name="asasdadas" hidden="1">#REF!</definedName>
    <definedName name="asasdasd">#N/A</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[0]!err</definedName>
    <definedName name="asdfñk">#N/A</definedName>
    <definedName name="ASFALTO">'[33]5.2'!$D$21</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hidden="1">{"via1",#N/A,TRUE,"general";"via2",#N/A,TRUE,"general";"via3",#N/A,TRUE,"general"}</definedName>
    <definedName name="BHT">#REF!</definedName>
    <definedName name="bimestre">'[34]ESTADO RED'!$E$8</definedName>
    <definedName name="bl">#REF!</definedName>
    <definedName name="blanco">#REF!</definedName>
    <definedName name="bn">#REF!</definedName>
    <definedName name="bnm">#REF!</definedName>
    <definedName name="BOBCAT">#REF!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'[35]ESTADO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 localSheetId="2">#REF!</definedName>
    <definedName name="C_" localSheetId="0">#REF!</definedName>
    <definedName name="C_">#REF!</definedName>
    <definedName name="CAB">#REF!</definedName>
    <definedName name="cadenero">#REF!</definedName>
    <definedName name="CANGURO">#REF!</definedName>
    <definedName name="CANT" localSheetId="2">#REF!</definedName>
    <definedName name="CANT" localSheetId="0">#REF!</definedName>
    <definedName name="CANT">#REF!</definedName>
    <definedName name="Cantidad">#REF!</definedName>
    <definedName name="Car">[3]Datos!$B$11</definedName>
    <definedName name="CARGADOR">[21]EQUIPO!$D$10</definedName>
    <definedName name="CARGO">#REF!</definedName>
    <definedName name="CARLOS">[36]General!$N$12:$N$1485</definedName>
    <definedName name="CARRETERA">#REF!</definedName>
    <definedName name="CARRO">#REF!</definedName>
    <definedName name="CASA">[37]General!#REF!</definedName>
    <definedName name="CASITA">[13]General!#REF!</definedName>
    <definedName name="CATD8">#REF!</definedName>
    <definedName name="CATEGORIA">#REF!</definedName>
    <definedName name="causa">#REF!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'[38]A. P. U.'!#REF!</definedName>
    <definedName name="CCCCCC" localSheetId="0">'[38]A. P. U.'!#REF!</definedName>
    <definedName name="CCCCCC">'[39]A. P. U.'!#REF!</definedName>
    <definedName name="ccto210" localSheetId="2">#REF!</definedName>
    <definedName name="ccto210" localSheetId="0">#REF!</definedName>
    <definedName name="ccto210">#REF!</definedName>
    <definedName name="cd">[40]Hoja1!$C$81</definedName>
    <definedName name="cdcdc" localSheetId="1" hidden="1">{"via1",#N/A,TRUE,"general";"via2",#N/A,TRUE,"general";"via3",#N/A,TRUE,"general"}</definedName>
    <definedName name="cdcdc" hidden="1">{"via1",#N/A,TRUE,"general";"via2",#N/A,TRUE,"general";"via3",#N/A,TRUE,"general"}</definedName>
    <definedName name="CDctrl">[26]CDItem!$G$8</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[41]Insum!$A$3:$H$63</definedName>
    <definedName name="cesped">#REF!</definedName>
    <definedName name="CIRCUITOS">[42]Circuitos!$C$2:$C$891</definedName>
    <definedName name="clase">#REF!</definedName>
    <definedName name="CN">#REF!</definedName>
    <definedName name="co">#REF!</definedName>
    <definedName name="CODIGO">#REF!</definedName>
    <definedName name="COMPRE">#REF!</definedName>
    <definedName name="COMPRESOR">[21]EQUIPO!$D$5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[43]Transp.!$B$5:$E$19</definedName>
    <definedName name="COSTODIRECTO">#REF!</definedName>
    <definedName name="COSTOS">[44]TARIFAS!$A$1:$F$52</definedName>
    <definedName name="cp">#REF!</definedName>
    <definedName name="_xlnm.Criteria">'[31]AC2-AG96'!#REF!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[45]Hoja1!$A$1:$IV$65536</definedName>
    <definedName name="CUENTA">#REF!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[46]Sanitario!$AC$9:$AD$9</definedName>
    <definedName name="DADADAD" localSheetId="1" hidden="1">{#N/A,#N/A,TRUE,"CODIGO DEPENDENCIA"}</definedName>
    <definedName name="DADADAD" localSheetId="3" hidden="1">{#N/A,#N/A,TRUE,"CODIGO DEPENDENCIA"}</definedName>
    <definedName name="DADADAD" hidden="1">{#N/A,#N/A,TRUE,"CODIGO DEPENDENCIA"}</definedName>
    <definedName name="dario">'[47]GPI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[48]CONT_ADI!#REF!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[28]PRESUPUESTO!$B$13</definedName>
    <definedName name="diego">#REF!</definedName>
    <definedName name="diego1">#REF!</definedName>
    <definedName name="DistanciasPRS7801">[49]Hoja1!$K$3:$L$55</definedName>
    <definedName name="DistanciasPRS9003">[49]Hoja1!$A$3:$B$52</definedName>
    <definedName name="DistanciasPRS9004">[49]Hoja1!$F$3:$G$33</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[46]Sanitario!$AC$8:$AD$8</definedName>
    <definedName name="drf">#REF!</definedName>
    <definedName name="dry" localSheetId="1"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v">[46]Sanitario!$AC$7:$AD$7</definedName>
    <definedName name="dxfgg" localSheetId="1" hidden="1">{"via1",#N/A,TRUE,"general";"via2",#N/A,TRUE,"general";"via3",#N/A,TRUE,"general"}</definedName>
    <definedName name="dxfgg" hidden="1">{"via1",#N/A,TRUE,"general";"via2",#N/A,TRUE,"general";"via3",#N/A,TRUE,"general"}</definedName>
    <definedName name="E_03">#REF!</definedName>
    <definedName name="e3e33" localSheetId="1" hidden="1">{"via1",#N/A,TRUE,"general";"via2",#N/A,TRUE,"general";"via3",#N/A,TRUE,"general"}</definedName>
    <definedName name="e3e33" hidden="1">{"via1",#N/A,TRUE,"general";"via2",#N/A,TRUE,"general";"via3",#N/A,TRUE,"general"}</definedName>
    <definedName name="ec">[8]Dimensiones!$B$11</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#REF!</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 localSheetId="2">Scheduled_Payment+Extra_Payment</definedName>
    <definedName name="EEEEEE" localSheetId="0">Scheduled_Payment+Extra_Payment</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[28]PRESUPUESTO!$E$7</definedName>
    <definedName name="el">#REF!</definedName>
    <definedName name="emanto">#REF!</definedName>
    <definedName name="emanto_51">#REF!</definedName>
    <definedName name="eme">[0]!err</definedName>
    <definedName name="EMPRESA">#REF!</definedName>
    <definedName name="End_Bal">#REF!</definedName>
    <definedName name="ENERO">[50]General!#REF!</definedName>
    <definedName name="ENEROA">[51]General!#REF!</definedName>
    <definedName name="ENTRADASP">#REF!</definedName>
    <definedName name="EPS">#REF!</definedName>
    <definedName name="EQUI">[14]EQUIPOS!$1:$1048576</definedName>
    <definedName name="EQUIPO" localSheetId="2">#REF!</definedName>
    <definedName name="EQUIPO" localSheetId="0">#REF!</definedName>
    <definedName name="EQUIPO">#REF!</definedName>
    <definedName name="Equipos">#REF!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[52]TARIF2002!#REF!</definedName>
    <definedName name="ERROR5">[52]TARIF2002!#REF!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[0]!err</definedName>
    <definedName name="ESP220.1">'[53]220.1'!$H$52</definedName>
    <definedName name="ESP320.1">'[54]320.1'!$H$52</definedName>
    <definedName name="ESP330.1">'[53]330.1'!$H$52</definedName>
    <definedName name="ESP330.2">'[54]330.2'!$H$52</definedName>
    <definedName name="ESP640.1.2">'[53]640.1.2'!$H$50</definedName>
    <definedName name="ESP673.1">'[53]673.1'!$H$49</definedName>
    <definedName name="ESP673.2">'[53]673.2'!$H$53</definedName>
    <definedName name="ESP700.1">'[54]700.1'!$H$52</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t">[8]Dimensiones!$D$11</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[47]SKJ452!#REF!</definedName>
    <definedName name="Excel_BuiltIn_Print_Titles_10_51">#REF!</definedName>
    <definedName name="Excel_BuiltIn_Print_Titles_11">[47]ITA878!#REF!</definedName>
    <definedName name="Excel_BuiltIn_Print_Titles_11_51">#REF!</definedName>
    <definedName name="Excel_BuiltIn_Print_Titles_12">'[47]AEA-944'!#REF!</definedName>
    <definedName name="Excel_BuiltIn_Print_Titles_12_51">#REF!</definedName>
    <definedName name="Excel_BuiltIn_Print_Titles_13">'[47]DUB-823'!#REF!</definedName>
    <definedName name="Excel_BuiltIn_Print_Titles_13_51">#REF!</definedName>
    <definedName name="Excel_BuiltIn_Print_Titles_14">'[47]GPI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[47]XXJ617!#REF!</definedName>
    <definedName name="Excel_BuiltIn_Print_Titles_19_51">#REF!</definedName>
    <definedName name="Excel_BuiltIn_Print_Titles_20">#REF!</definedName>
    <definedName name="Excel_BuiltIn_Print_Titles_20_51">#REF!</definedName>
    <definedName name="Excel_BuiltIn_Print_Titles_21">[47]SNG_855!#REF!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'[47]VEA 374'!#REF!</definedName>
    <definedName name="Excel_BuiltIn_Print_Titles_5_51">#REF!</definedName>
    <definedName name="Excel_BuiltIn_Print_Titles_5_XX">'[47]VEA 374'!#REF!</definedName>
    <definedName name="Excel_BuiltIn_Print_Titles_5_XX_51">#REF!</definedName>
    <definedName name="Excel_BuiltIn_Print_Titles_6">#REF!</definedName>
    <definedName name="Excel_BuiltIn_Print_Titles_6_51">#REF!</definedName>
    <definedName name="Excel_BuiltIn_Print_Titles_7">[47]HFB024!#REF!</definedName>
    <definedName name="Excel_BuiltIn_Print_Titles_7_51">#REF!</definedName>
    <definedName name="Excel_BuiltIn_Print_Titles_8">#REF!</definedName>
    <definedName name="Excel_BuiltIn_Print_Titles_8_51">#REF!</definedName>
    <definedName name="Excel_BuiltIn_Print_Titles_9">[47]PAJ825!#REF!</definedName>
    <definedName name="Excel_BuiltIn_Print_Titles_9_51">#REF!</definedName>
    <definedName name="EXCROC">'[55]Análisis de precios'!$H$52</definedName>
    <definedName name="Extra_Pay">#REF!</definedName>
    <definedName name="fa">#REF!</definedName>
    <definedName name="FAC" hidden="1">#REF!</definedName>
    <definedName name="FACIL">[56]General!#REF!</definedName>
    <definedName name="FACTURADO">'[57]Itemes Renovación'!#REF!</definedName>
    <definedName name="fb">#REF!</definedName>
    <definedName name="fd" localSheetId="2">'[38]A. P. U.'!#REF!</definedName>
    <definedName name="fd" localSheetId="0">'[38]A. P. U.'!#REF!</definedName>
    <definedName name="fd">'[39]A.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[58]General!#REF!</definedName>
    <definedName name="fer">'[29]Res-Accide-10'!#REF!</definedName>
    <definedName name="ferfer" localSheetId="1" hidden="1">{"via1",#N/A,TRUE,"general";"via2",#N/A,TRUE,"general";"via3",#N/A,TRUE,"general"}</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localSheetId="1" hidden="1">#REF!</definedName>
    <definedName name="FFF" localSheetId="3" hidden="1">#REF!</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+[59]Formular!$B$7:$G$71</definedName>
    <definedName name="FOTO">#REF!</definedName>
    <definedName name="FOTOS" localSheetId="2">[60]!absc</definedName>
    <definedName name="FOTOS" localSheetId="0">[60]!absc</definedName>
    <definedName name="FOTOS">[60]!absc</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[61]General!#REF!</definedName>
    <definedName name="gavion">#REF!</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otex">#REF!</definedName>
    <definedName name="geotexti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2">Scheduled_Payment+Extra_Payment</definedName>
    <definedName name="GL" localSheetId="0">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[21]MATERIALES!$D$3</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[62]BASE!$C$4:$H$255</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localSheetId="1" hidden="1">{"via1",#N/A,TRUE,"general";"via2",#N/A,TRUE,"general";"via3",#N/A,TRUE,"general"}</definedName>
    <definedName name="h9h" hidden="1">{"via1",#N/A,TRUE,"general";"via2",#N/A,TRUE,"general";"via3",#N/A,TRUE,"general"}</definedName>
    <definedName name="ha">#REF!</definedName>
    <definedName name="hab___viv">[46]Sanitario!$AC$6:$AD$6</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[8]Dimensiones!$B$10</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erro">#REF!</definedName>
    <definedName name="hit">[8]Dimensiones!$D$8</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[0]!err</definedName>
    <definedName name="hl">#REF!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2">#REF!</definedName>
    <definedName name="HOJA1" localSheetId="0">#REF!</definedName>
    <definedName name="HOJA1">#REF!</definedName>
    <definedName name="HOJA8">#REF!</definedName>
    <definedName name="HORA2">'[63]Itemes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'[64]Itemes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y" hidden="1">#REF!</definedName>
    <definedName name="hp">#REF!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 localSheetId="2">'[39]A. P. U.'!#REF!</definedName>
    <definedName name="IF" localSheetId="0">'[39]A. P. U.'!#REF!</definedName>
    <definedName name="IF">'[39]A.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[3]Datos!$B$20</definedName>
    <definedName name="IMPRE">#REF!</definedName>
    <definedName name="IMPREVISTOS">'[21]Formulario N° 4'!$F$130</definedName>
    <definedName name="INDI">#N/A</definedName>
    <definedName name="INDICE">'[14]INDICE ALFABETICO'!$1:$1048576</definedName>
    <definedName name="inf" localSheetId="2">#REF!</definedName>
    <definedName name="inf" localSheetId="0">#REF!</definedName>
    <definedName name="inf">#REF!</definedName>
    <definedName name="INFG">#REF!</definedName>
    <definedName name="Ing">#REF!</definedName>
    <definedName name="Inicio">[26]BASES!$E$26</definedName>
    <definedName name="Insumos_auxiliares">[65]Insumos!#REF!</definedName>
    <definedName name="Insumos_basicos">#REF!</definedName>
    <definedName name="int">[3]Datos!$B$16</definedName>
    <definedName name="Interest_Rate">#REF!</definedName>
    <definedName name="INV">#REF!</definedName>
    <definedName name="INV_11">'[66]PR 1'!$A$2:$N$655</definedName>
    <definedName name="io">#REF!</definedName>
    <definedName name="io0ioprhyi0i90ryi90">#REF!</definedName>
    <definedName name="IOUHH">[0]!err</definedName>
    <definedName name="ir">#REF!</definedName>
    <definedName name="irrigador">#REF!</definedName>
    <definedName name="it.">#REF!</definedName>
    <definedName name="Item" localSheetId="2">#REF!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[67]INDICE!$A$3:$F$400</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[68]General!#REF!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[69]General!#REF!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[70]items!$C$4:$J$247</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 localSheetId="2">[12]!absc</definedName>
    <definedName name="La" localSheetId="0">[12]!absc</definedName>
    <definedName name="La">[12]!absc</definedName>
    <definedName name="Last_Row">#N/A</definedName>
    <definedName name="LE">'[71]Listado de equipos'!$A$8:$A$39</definedName>
    <definedName name="lia">#REF!</definedName>
    <definedName name="LICITACION" localSheetId="2">#REF!</definedName>
    <definedName name="LICITACION" localSheetId="0">#REF!</definedName>
    <definedName name="LICITACION">#REF!</definedName>
    <definedName name="LINA">[36]General!$N$12:$N$1485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[72]CONT_ADI!#REF!</definedName>
    <definedName name="listequi">#REF!</definedName>
    <definedName name="listmat">#REF!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l">#REF!</definedName>
    <definedName name="LLLL">[68]General!#REF!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'[71]Listado de materiales'!$A$5:$A$57</definedName>
    <definedName name="LÑP">#REF!</definedName>
    <definedName name="lo">#REF!</definedName>
    <definedName name="Loan_Amount">#REF!</definedName>
    <definedName name="Loan_Start">#REF!</definedName>
    <definedName name="Loan_Years">#REF!</definedName>
    <definedName name="loc">[73]INDICE!#REF!</definedName>
    <definedName name="LOCA" localSheetId="2">#N/A</definedName>
    <definedName name="LOCA" localSheetId="0">#N/A</definedName>
    <definedName name="LOCA">[30]!absc</definedName>
    <definedName name="LOCA1" localSheetId="2">#N/A</definedName>
    <definedName name="LOCA1" localSheetId="0">#N/A</definedName>
    <definedName name="LOCA1">[30]!absc</definedName>
    <definedName name="LOCA2" localSheetId="2">[74]!absc</definedName>
    <definedName name="LOCA2" localSheetId="0">[74]!absc</definedName>
    <definedName name="LOCA2">[74]!absc</definedName>
    <definedName name="LOCALIZACION">#REF!</definedName>
    <definedName name="LOCALIZACION_Y_REPLANTEO">#REF!</definedName>
    <definedName name="LOCALIZACIÓN_Y_REPLANTEO._ESTRUCTURAS" localSheetId="2">#REF!</definedName>
    <definedName name="LOCALIZACIÓN_Y_REPLANTEO._ESTRUCTURAS" localSheetId="0">#REF!</definedName>
    <definedName name="LOCALIZACIÓN_Y_REPLANTEO._ESTRUCTURAS">[75]INDICE!#REF!</definedName>
    <definedName name="LOGO">[0]!err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localSheetId="1" hidden="1">{"via1",#N/A,TRUE,"general";"via2",#N/A,TRUE,"general";"via3",#N/A,TRUE,"general"}</definedName>
    <definedName name="lplpl" hidden="1">{"via1",#N/A,TRUE,"general";"via2",#N/A,TRUE,"general";"via3",#N/A,TRUE,"general"}</definedName>
    <definedName name="lsttros">#REF!</definedName>
    <definedName name="LT">'[71]Listado de transportes'!$A$6:$A$10</definedName>
    <definedName name="lucy" hidden="1">{"TAB1",#N/A,TRUE,"GENERAL";"TAB2",#N/A,TRUE,"GENERAL";"TAB3",#N/A,TRUE,"GENERAL";"TAB4",#N/A,TRUE,"GENERAL";"TAB5",#N/A,TRUE,"GENERAL"}</definedName>
    <definedName name="lun">'[29]Res-Accide-10'!#REF!</definedName>
    <definedName name="LUNA">[13]General!#REF!</definedName>
    <definedName name="m">#REF!</definedName>
    <definedName name="MA" localSheetId="1" hidden="1">#REF!</definedName>
    <definedName name="MA" localSheetId="3" hidden="1">#REF!</definedName>
    <definedName name="MA">'[29]Res-Accide-10'!#REF!</definedName>
    <definedName name="maestro">#REF!</definedName>
    <definedName name="mafdsf" localSheetId="1" hidden="1">{"via1",#N/A,TRUE,"general";"via2",#N/A,TRUE,"general";"via3",#N/A,TRUE,"general"}</definedName>
    <definedName name="mafdsf" hidden="1">{"via1",#N/A,TRUE,"general";"via2",#N/A,TRUE,"general";"via3",#N/A,TRUE,"general"}</definedName>
    <definedName name="MAL">'[76]Estado Resumen'!#REF!&lt;2.5</definedName>
    <definedName name="MALO">'[77]ESTADO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 localSheetId="1" hidden="1">#REF!</definedName>
    <definedName name="MAQUINA" localSheetId="3" hidden="1">#REF!</definedName>
    <definedName name="MAQUINA" hidden="1">#REF!</definedName>
    <definedName name="MAQUINAR">[41]Insum!$A$68:$H$98</definedName>
    <definedName name="Maquinaria">#N/A</definedName>
    <definedName name="mar">'[29]Res-Accide-10'!#REF!</definedName>
    <definedName name="MARAVILLA" hidden="1">{"PRES REHAB ARM-PER POR ITEMS  KM A KM",#N/A,TRUE,"Rehabilitacion Arm-Per"}</definedName>
    <definedName name="marcela">[78]General!#REF!</definedName>
    <definedName name="maria">[78]General!#REF!</definedName>
    <definedName name="MARILUZ">[51]General!#REF!</definedName>
    <definedName name="MARINAS">[79]General!#REF!</definedName>
    <definedName name="martillo">#REF!</definedName>
    <definedName name="MARY">[78]General!#REF!</definedName>
    <definedName name="MARYLUZ" hidden="1">{"PRES REHAB ARM-PER POR ITEMS  KM A KM",#N/A,TRUE,"Rehabilitacion Arm-Per"}</definedName>
    <definedName name="marzito">[80]General!#REF!</definedName>
    <definedName name="MARZO">[13]General!#REF!</definedName>
    <definedName name="masor" localSheetId="1"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[14]MATERIALES!$1:$1048576</definedName>
    <definedName name="MATERIAL">#REF!</definedName>
    <definedName name="materiales">[81]materiales!$A$7:$A$1317</definedName>
    <definedName name="matriz">#REF!,#REF!</definedName>
    <definedName name="MATRIZRICS">'[82]RICS NUEVA HOJA DIARIA'!$A$1:$AB$42</definedName>
    <definedName name="MAX">[83]INDICE!$1:$1048576</definedName>
    <definedName name="MAYO">[13]General!#REF!</definedName>
    <definedName name="mdd" localSheetId="1" hidden="1">{"via1",#N/A,TRUE,"general";"via2",#N/A,TRUE,"general";"via3",#N/A,TRUE,"general"}</definedName>
    <definedName name="mdd" hidden="1">{"via1",#N/A,TRUE,"general";"via2",#N/A,TRUE,"general";"via3",#N/A,TRUE,"general"}</definedName>
    <definedName name="MEDARDO">[78]General!#REF!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[84]INDICE!$1:$1048576</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'[71]Calculo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[0]!err</definedName>
    <definedName name="No._tanques">[8]Dimensiones!$D$36</definedName>
    <definedName name="NOMBRE" localSheetId="2">#REF!</definedName>
    <definedName name="NOMBRE" localSheetId="0">#REF!</definedName>
    <definedName name="NOMBRE">#REF!</definedName>
    <definedName name="NOVIEMBRE" localSheetId="2">MATCH(0.01,[5]!End_Bal,-1)+1</definedName>
    <definedName name="NOVIEMBRE" localSheetId="0">MATCH(0.01,[5]!End_Bal,-1)+1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hidden="1">{"via1",#N/A,TRUE,"general";"via2",#N/A,TRUE,"general";"via3",#N/A,TRUE,"general"}</definedName>
    <definedName name="obj">[3]Datos!$B$4</definedName>
    <definedName name="OBJETO">#REF!</definedName>
    <definedName name="Obra" localSheetId="2">#REF!</definedName>
    <definedName name="Obra" localSheetId="0">#REF!</definedName>
    <definedName name="Obra">#REF!</definedName>
    <definedName name="obrero">#REF!</definedName>
    <definedName name="OBSERVACIONES">#REF!</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1"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[85]Otros!#REF!</definedName>
    <definedName name="OTRO">[14]OTROS!$1:$1048576</definedName>
    <definedName name="otros">[81]otros!$A$6:$A$1235</definedName>
    <definedName name="p">#REF!</definedName>
    <definedName name="p0p0" localSheetId="1" hidden="1">{"via1",#N/A,TRUE,"general";"via2",#N/A,TRUE,"general";"via3",#N/A,TRUE,"general"}</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2">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[86]CUMPLIMIENTO!$M$5</definedName>
    <definedName name="PERRD">#REF!</definedName>
    <definedName name="PERRITO">[13]General!#REF!</definedName>
    <definedName name="PERS" localSheetId="1" hidden="1">#REF!</definedName>
    <definedName name="PERS" localSheetId="3" hidden="1">#REF!</definedName>
    <definedName name="PERS" hidden="1">#REF!</definedName>
    <definedName name="PERSONAL" localSheetId="1" hidden="1">#REF!</definedName>
    <definedName name="PERSONAL" localSheetId="3" hidden="1">#REF!</definedName>
    <definedName name="PERSONAL" hidden="1">#REF!</definedName>
    <definedName name="personalito" localSheetId="1" hidden="1">#REF!</definedName>
    <definedName name="personalito" localSheetId="3" hidden="1">#REF!</definedName>
    <definedName name="personalito" hidden="1">#REF!</definedName>
    <definedName name="pi">#REF!</definedName>
    <definedName name="piedram">#REF!</definedName>
    <definedName name="PILOTE">#REF!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[26]BASES!$E$27</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[27]BASES!$E$26</definedName>
    <definedName name="pouig" localSheetId="1" hidden="1">{"via1",#N/A,TRUE,"general";"via2",#N/A,TRUE,"general";"via3",#N/A,TRUE,"general"}</definedName>
    <definedName name="pouig" hidden="1">{"via1",#N/A,TRUE,"general";"via2",#N/A,TRUE,"general";"via3",#N/A,TRUE,"general"}</definedName>
    <definedName name="pp">#REF!</definedName>
    <definedName name="ppp">#REF!</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 localSheetId="2">#REF!</definedName>
    <definedName name="PRE" localSheetId="0">#REF!</definedName>
    <definedName name="PRE">#REF!</definedName>
    <definedName name="PRECIO">[87]PRECIOS!$A$5:$M$161</definedName>
    <definedName name="precios">#REF!</definedName>
    <definedName name="PREST">#REF!</definedName>
    <definedName name="PRESTACIONES">[73]Otros!$D$5</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[26]BASES!$B$31</definedName>
    <definedName name="PROG" hidden="1">#REF!</definedName>
    <definedName name="programainv">[0]!err</definedName>
    <definedName name="Proponente" localSheetId="2">#REF!</definedName>
    <definedName name="Proponente" localSheetId="0">#REF!</definedName>
    <definedName name="Proponente">#REF!</definedName>
    <definedName name="PROPUESTA2">#REF!</definedName>
    <definedName name="PRUEBA" localSheetId="2">[14]!absc</definedName>
    <definedName name="PRUEBA" localSheetId="0">[14]!absc</definedName>
    <definedName name="PRUEBA">[88]!absc</definedName>
    <definedName name="prueba1" localSheetId="2">[14]!absc</definedName>
    <definedName name="prueba1" localSheetId="0">[14]!absc</definedName>
    <definedName name="prueba1">[89]!absc</definedName>
    <definedName name="PRUEBA2" localSheetId="2">#REF!</definedName>
    <definedName name="PRUEBA2" localSheetId="0">#REF!</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ntilla">#REF!</definedName>
    <definedName name="PVCdren4">#REF!</definedName>
    <definedName name="PVCmang3">#REF!</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[52]TARIF2002!#REF!</definedName>
    <definedName name="QE_TE">[52]TARIF2002!#REF!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[52]TARIF2002!#REF!</definedName>
    <definedName name="QI_TI">[52]TARIF2002!#REF!</definedName>
    <definedName name="QN">[52]TARIF2002!#REF!</definedName>
    <definedName name="QN_QI">[52]TARIF2002!#REF!</definedName>
    <definedName name="QNS">[90]TARIF2002!#REF!</definedName>
    <definedName name="QQ">#REF!</definedName>
    <definedName name="QQQ" localSheetId="2">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 localSheetId="2">Scheduled_Payment+Extra_Payment</definedName>
    <definedName name="qqqq" localSheetId="0">Scheduled_Payment+Extra_Payment</definedName>
    <definedName name="qqqq">Scheduled_Payment+Extra_Payment</definedName>
    <definedName name="qqqqq">#REF!</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[91]EQUIPO!$D$14</definedName>
    <definedName name="RECURSOS">[59]Recursos!$A$6:$D$124</definedName>
    <definedName name="RED">[6]EST2!$AQ$2</definedName>
    <definedName name="REG">'[76]Estado Resumen'!#REF!&gt;2.5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[34]CARRETERAS!$A$2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'[77]ESTADO VÍA-CRIT.TECNICO'!#REF!&gt;2.5</definedName>
    <definedName name="REICIO">[0]!err</definedName>
    <definedName name="reinicio">[0]!err</definedName>
    <definedName name="REJHE" localSheetId="1" hidden="1">{"via1",#N/A,TRUE,"general";"via2",#N/A,TRUE,"general";"via3",#N/A,TRUE,"general"}</definedName>
    <definedName name="REJHE" hidden="1">{"via1",#N/A,TRUE,"general";"via2",#N/A,TRUE,"general";"via3",#N/A,TRUE,"general"}</definedName>
    <definedName name="RELACUION">#REF!</definedName>
    <definedName name="relecon">[3]Datos!$B$14</definedName>
    <definedName name="rell" localSheetId="2">#REF!</definedName>
    <definedName name="rell" localSheetId="0">#REF!</definedName>
    <definedName name="rell">#REF!</definedName>
    <definedName name="RELLG">#REF!</definedName>
    <definedName name="REPROGRAMACION">#REF!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'[34]GENERALIDADES '!$E$9</definedName>
    <definedName name="resul">#REF!</definedName>
    <definedName name="RESUMEN">#REF!</definedName>
    <definedName name="Retenc">[26]BASES!$E$31</definedName>
    <definedName name="RETRO">#REF!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[92]items!$C$4:$J$248</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hidden="1">{"via1",#N/A,TRUE,"general";"via2",#N/A,TRUE,"general";"via3",#N/A,TRUE,"general"}</definedName>
    <definedName name="SA">[6]Hoja2!#REF!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[0]!err</definedName>
    <definedName name="SalMinimo">[26]BASES!$E$41</definedName>
    <definedName name="sbe">#REF!</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olver_adj" localSheetId="3" hidden="1">'VOL SOSTE'!$D$6</definedName>
    <definedName name="solver_cvg" localSheetId="3" hidden="1">0.0001</definedName>
    <definedName name="solver_drv" localSheetId="3" hidden="1">1</definedName>
    <definedName name="solver_eng" localSheetId="3" hidden="1">1</definedName>
    <definedName name="solver_est" localSheetId="3" hidden="1">1</definedName>
    <definedName name="solver_itr" localSheetId="3" hidden="1">2147483647</definedName>
    <definedName name="solver_lhs1" localSheetId="3" hidden="1">'VOL SOSTE'!$G$12</definedName>
    <definedName name="solver_lhs2" localSheetId="3" hidden="1">'VOL SOSTE'!$F$19</definedName>
    <definedName name="solver_mip" localSheetId="3" hidden="1">2147483647</definedName>
    <definedName name="solver_mni" localSheetId="3" hidden="1">30</definedName>
    <definedName name="solver_mrt" localSheetId="3" hidden="1">0.075</definedName>
    <definedName name="solver_msl" localSheetId="3" hidden="1">2</definedName>
    <definedName name="solver_neg" localSheetId="3" hidden="1">1</definedName>
    <definedName name="solver_nod" localSheetId="3" hidden="1">2147483647</definedName>
    <definedName name="solver_num" localSheetId="3" hidden="1">0</definedName>
    <definedName name="solver_nwt" localSheetId="3" hidden="1">1</definedName>
    <definedName name="solver_opt" localSheetId="3" hidden="1">'VOL SOSTE'!$F$19</definedName>
    <definedName name="solver_pre" localSheetId="3" hidden="1">0.000001</definedName>
    <definedName name="solver_rbv" localSheetId="3" hidden="1">1</definedName>
    <definedName name="solver_rel1" localSheetId="3" hidden="1">2</definedName>
    <definedName name="solver_rel2" localSheetId="3" hidden="1">2</definedName>
    <definedName name="solver_rhs1" localSheetId="3" hidden="1">'VOL SOSTE'!$H$12</definedName>
    <definedName name="solver_rhs2" localSheetId="3" hidden="1">'VOL SOSTE'!#REF!</definedName>
    <definedName name="solver_rlx" localSheetId="3" hidden="1">2</definedName>
    <definedName name="solver_rsd" localSheetId="3" hidden="1">0</definedName>
    <definedName name="solver_scl" localSheetId="3" hidden="1">1</definedName>
    <definedName name="solver_sho" localSheetId="3" hidden="1">2</definedName>
    <definedName name="solver_ssz" localSheetId="3" hidden="1">100</definedName>
    <definedName name="solver_tim" localSheetId="3" hidden="1">2147483647</definedName>
    <definedName name="solver_tol" localSheetId="3" hidden="1">0.01</definedName>
    <definedName name="solver_typ" localSheetId="3" hidden="1">3</definedName>
    <definedName name="solver_val" localSheetId="3" hidden="1">23727728</definedName>
    <definedName name="solver_ver" localSheetId="3" hidden="1">3</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BASE">#REF!</definedName>
    <definedName name="SUCIO">#REF!</definedName>
    <definedName name="suma">[40]Hoja1!$F$60</definedName>
    <definedName name="Summary">#REF!</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2">[2]!absc</definedName>
    <definedName name="t" localSheetId="0">[2]!absc</definedName>
    <definedName name="t">[2]!absc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 localSheetId="2">#REF!</definedName>
    <definedName name="TABLA" localSheetId="0">#REF!</definedName>
    <definedName name="TABLA">#REF!</definedName>
    <definedName name="TABLA_DE_CONTENIDO__A1">#REF!</definedName>
    <definedName name="tabla2">#REF!</definedName>
    <definedName name="TANQUE">#REF!</definedName>
    <definedName name="TARIFAS">[93]TARIFAS!$A$1:$F$52</definedName>
    <definedName name="tb">#REF!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[52]TARIF2002!#REF!</definedName>
    <definedName name="TER">[0]!err</definedName>
    <definedName name="TERM">[0]!err</definedName>
    <definedName name="TÉRMINOS">[0]!err</definedName>
    <definedName name="TERR">[28]PRESUPUESTO!$I$7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[52]TARIF2002!#REF!</definedName>
    <definedName name="TIEMPO">[27]BASES!$E$27</definedName>
    <definedName name="tipov">#REF!</definedName>
    <definedName name="TIT">#REF!</definedName>
    <definedName name="TITU">#REF!</definedName>
    <definedName name="TITULO" localSheetId="2">#REF!</definedName>
    <definedName name="TITULO" localSheetId="0">#REF!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0">#REF!</definedName>
    <definedName name="TOTAL">#REF!</definedName>
    <definedName name="Total_Interest">#REF!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[6]Hoja2!#REF!</definedName>
    <definedName name="transporte" localSheetId="1" hidden="1">#REF!</definedName>
    <definedName name="transporte" localSheetId="3" hidden="1">#REF!</definedName>
    <definedName name="TRAT">[94]desmonte!$E$48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turado">#REF!</definedName>
    <definedName name="trjfgjh" localSheetId="1" hidden="1">{"via1",#N/A,TRUE,"general";"via2",#N/A,TRUE,"general";"via3",#N/A,TRUE,"general"}</definedName>
    <definedName name="trjfgjh" hidden="1">{"via1",#N/A,TRUE,"general";"via2",#N/A,TRUE,"general";"via3",#N/A,TRUE,"general"}</definedName>
    <definedName name="TRM">[95]VrEqpBasica!$I$2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[96]Unitarios!$A$3:$D$13</definedName>
    <definedName name="Unitarios" localSheetId="2">#REF!</definedName>
    <definedName name="Unitarios" localSheetId="0">#REF!</definedName>
    <definedName name="Unitarios">#REF!</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[3]Datos!$B$21</definedName>
    <definedName name="UTIL">#REF!</definedName>
    <definedName name="UTILIDAD">'[21]Formulario N° 4'!$F$131</definedName>
    <definedName name="UTL">[28]otros!$C$4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[37]General!#REF!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[21]EQUIPO!$D$27</definedName>
    <definedName name="VIBRO">#REF!</definedName>
    <definedName name="villa">#REF!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2">Scheduled_Payment+Extra_Payment</definedName>
    <definedName name="vr" localSheetId="0">Scheduled_Payment+Extra_Payment</definedName>
    <definedName name="vr">Scheduled_Payment+Extra_Payment</definedName>
    <definedName name="vrbasad1">[3]Datos!$B$6</definedName>
    <definedName name="vrbasad2">[3]Datos!$B$7</definedName>
    <definedName name="vrbasin">[3]Datos!$B$5</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2">#REF!</definedName>
    <definedName name="VVV" localSheetId="0">#REF!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DFSDF">'[29]Res-Accide-10'!#REF!</definedName>
    <definedName name="we">#REF!</definedName>
    <definedName name="WEFWE">'[29]Res-Accide-10'!#REF!</definedName>
    <definedName name="WER">'[29]Res-Accide-10'!$S$2:$S$7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'[29]Res-Accide-10'!#REF!</definedName>
    <definedName name="wj">#REF!</definedName>
    <definedName name="wl">#REF!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r." localSheetId="1" hidden="1">{#N/A,#N/A,TRUE,"CODIGO DEPENDENCIA"}</definedName>
    <definedName name="wrn.ar." localSheetId="3" hidden="1">{#N/A,#N/A,TRUE,"CODIGO DEPENDENCIA"}</definedName>
    <definedName name="wrn.ar." hidden="1">{#N/A,#N/A,TRUE,"CODIGO DEPENDENCIA"}</definedName>
    <definedName name="wrn.ESTADO._.REHABILITACION." hidden="1">{"PRES REHAB ARM-PER POR ITEMS  KM A KM",#N/A,TRUE,"Rehabilitacion Arm-Per"}</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 localSheetId="1" hidden="1">#REF!</definedName>
    <definedName name="WWW" localSheetId="3" hidden="1">#REF!</definedName>
    <definedName name="www">[97]INDICE!$1:$1048576</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 localSheetId="2">[14]!absc</definedName>
    <definedName name="xxxxx" localSheetId="0">[14]!absc</definedName>
    <definedName name="xxxxx">[98]!absc</definedName>
    <definedName name="xxxxxds" localSheetId="1"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XXX" localSheetId="2">#REF!</definedName>
    <definedName name="XXXXXXXXXX" localSheetId="0">#REF!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XZV" localSheetId="1" hidden="1">{"via1",#N/A,TRUE,"general";"via2",#N/A,TRUE,"general";"via3",#N/A,TRUE,"general"}</definedName>
    <definedName name="XZXZV" hidden="1">{"via1",#N/A,TRUE,"general";"via2",#N/A,TRUE,"general";"via3",#N/A,TRUE,"general"}</definedName>
    <definedName name="Y" localSheetId="2">#N/A</definedName>
    <definedName name="Y" localSheetId="0">#N/A</definedName>
    <definedName name="Y">[30]!absc</definedName>
    <definedName name="y6y6" localSheetId="1"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#REF!</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 localSheetId="1" hidden="1">#REF!</definedName>
    <definedName name="ZZZ" localSheetId="3" hidden="1">#REF!</definedName>
    <definedName name="ZZZ" hidden="1">#REF!</definedName>
    <definedName name="ZZZZZZZZZZZ" localSheetId="2">'[38]A. P. U.'!#REF!</definedName>
    <definedName name="ZZZZZZZZZZZ" localSheetId="0">'[38]A. P. U.'!#REF!</definedName>
    <definedName name="ZZZZZZZZZZZ">'[39]A.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7" i="7" l="1"/>
  <c r="F71" i="7" s="1"/>
  <c r="H77" i="23"/>
  <c r="F71" i="23" s="1"/>
  <c r="H73" i="23"/>
  <c r="H71" i="23"/>
  <c r="H72" i="23" s="1"/>
  <c r="H70" i="23"/>
  <c r="H68" i="23"/>
  <c r="H69" i="23" s="1"/>
  <c r="H67" i="23"/>
  <c r="H65" i="23"/>
  <c r="H66" i="23" s="1"/>
  <c r="H64" i="23"/>
  <c r="H62" i="23"/>
  <c r="H63" i="23" s="1"/>
  <c r="H61" i="23"/>
  <c r="H59" i="23"/>
  <c r="H60" i="23" s="1"/>
  <c r="H58" i="23"/>
  <c r="H56" i="23"/>
  <c r="H57" i="23" s="1"/>
  <c r="H55" i="23"/>
  <c r="H53" i="23"/>
  <c r="H54" i="23" s="1"/>
  <c r="H52" i="23"/>
  <c r="H50" i="23"/>
  <c r="H51" i="23" s="1"/>
  <c r="H49" i="23"/>
  <c r="H47" i="23"/>
  <c r="H48" i="23" s="1"/>
  <c r="H46" i="23"/>
  <c r="H44" i="23"/>
  <c r="H45" i="23" s="1"/>
  <c r="H43" i="23"/>
  <c r="H41" i="23"/>
  <c r="H42" i="23" s="1"/>
  <c r="H40" i="23"/>
  <c r="H38" i="23"/>
  <c r="H39" i="23" s="1"/>
  <c r="H37" i="23"/>
  <c r="H35" i="23"/>
  <c r="H36" i="23" s="1"/>
  <c r="H34" i="23"/>
  <c r="H32" i="23"/>
  <c r="H33" i="23" s="1"/>
  <c r="H31" i="23"/>
  <c r="H29" i="23"/>
  <c r="H30" i="23" s="1"/>
  <c r="H28" i="23"/>
  <c r="H26" i="23"/>
  <c r="H27" i="23" s="1"/>
  <c r="H25" i="23"/>
  <c r="H23" i="23"/>
  <c r="H24" i="23" s="1"/>
  <c r="H101" i="23"/>
  <c r="H100" i="23"/>
  <c r="H99" i="23"/>
  <c r="H98" i="23"/>
  <c r="H97" i="23"/>
  <c r="H96" i="23"/>
  <c r="H95" i="23"/>
  <c r="H94" i="23"/>
  <c r="H93" i="23"/>
  <c r="H92" i="23"/>
  <c r="H91" i="23"/>
  <c r="H90" i="23"/>
  <c r="H89" i="23"/>
  <c r="H88" i="23"/>
  <c r="H87" i="23"/>
  <c r="H86" i="23"/>
  <c r="H85" i="23"/>
  <c r="H84" i="23"/>
  <c r="H83" i="23"/>
  <c r="H18" i="23"/>
  <c r="H17" i="23"/>
  <c r="H19" i="23" s="1"/>
  <c r="G11" i="22"/>
  <c r="G10" i="22"/>
  <c r="F8" i="22"/>
  <c r="F7" i="22"/>
  <c r="G5" i="22"/>
  <c r="E28" i="8"/>
  <c r="D28" i="8"/>
  <c r="E25" i="8"/>
  <c r="D25" i="8"/>
  <c r="F50" i="7" l="1"/>
  <c r="F53" i="7"/>
  <c r="F56" i="7"/>
  <c r="F35" i="7"/>
  <c r="F59" i="7"/>
  <c r="F62" i="7"/>
  <c r="F41" i="7"/>
  <c r="F65" i="7"/>
  <c r="F26" i="7"/>
  <c r="F29" i="7"/>
  <c r="F38" i="7"/>
  <c r="F44" i="7"/>
  <c r="F68" i="7"/>
  <c r="F74" i="7"/>
  <c r="F32" i="7"/>
  <c r="F23" i="7"/>
  <c r="F47" i="7"/>
  <c r="F26" i="23"/>
  <c r="F32" i="23"/>
  <c r="F38" i="23"/>
  <c r="F44" i="23"/>
  <c r="F50" i="23"/>
  <c r="F56" i="23"/>
  <c r="F62" i="23"/>
  <c r="F68" i="23"/>
  <c r="F74" i="23"/>
  <c r="F35" i="23"/>
  <c r="F65" i="23"/>
  <c r="F23" i="23"/>
  <c r="F29" i="23"/>
  <c r="F41" i="23"/>
  <c r="F47" i="23"/>
  <c r="F53" i="23"/>
  <c r="F59" i="23"/>
  <c r="D6" i="22"/>
  <c r="G6" i="22" s="1"/>
  <c r="G12" i="22" s="1"/>
  <c r="G13" i="22" s="1"/>
  <c r="F18" i="22" s="1"/>
  <c r="F19" i="22" s="1"/>
  <c r="D30" i="8"/>
  <c r="D31" i="8" s="1"/>
  <c r="D32" i="8" s="1"/>
  <c r="D34" i="8" s="1"/>
  <c r="D36" i="8" s="1"/>
  <c r="E30" i="8"/>
  <c r="E31" i="8" s="1"/>
  <c r="E32" i="8" s="1"/>
  <c r="D18" i="22" l="1"/>
  <c r="D19" i="22" s="1"/>
  <c r="G9" i="22"/>
  <c r="E34" i="8"/>
  <c r="E36" i="8" s="1"/>
  <c r="H18" i="7" s="1"/>
  <c r="H13" i="7" l="1"/>
  <c r="H16" i="7"/>
  <c r="H15" i="7"/>
  <c r="H14" i="7"/>
  <c r="H83" i="7" l="1"/>
  <c r="H84" i="7"/>
  <c r="H85" i="7"/>
  <c r="H86" i="7"/>
  <c r="H87" i="7"/>
  <c r="H88" i="7"/>
  <c r="H89" i="7"/>
  <c r="H90" i="7"/>
  <c r="H91" i="7"/>
  <c r="H92" i="7"/>
  <c r="H93" i="7"/>
  <c r="H94" i="7"/>
  <c r="H95" i="7"/>
  <c r="H96" i="7"/>
  <c r="H97" i="7"/>
  <c r="H98" i="7"/>
  <c r="H99" i="7"/>
  <c r="H100" i="7"/>
  <c r="H101" i="7"/>
  <c r="H17" i="7" l="1"/>
  <c r="H19" i="7" s="1"/>
  <c r="H102" i="7"/>
  <c r="H103" i="7" l="1"/>
  <c r="H104" i="7" s="1"/>
  <c r="H105"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Julian</author>
  </authors>
  <commentList>
    <comment ref="B30" authorId="0" shapeId="0" xr:uid="{C9F50D19-C28E-439E-8A1F-BBFBD6DE7FF1}">
      <text>
        <r>
          <rPr>
            <b/>
            <sz val="9"/>
            <color indexed="81"/>
            <rFont val="Tahoma"/>
            <family val="2"/>
          </rPr>
          <t>Julian:</t>
        </r>
        <r>
          <rPr>
            <sz val="9"/>
            <color indexed="81"/>
            <rFont val="Tahoma"/>
            <family val="2"/>
          </rPr>
          <t xml:space="preserve">
Depende del valor de los impuestos en cada entidad territorial</t>
        </r>
      </text>
    </comment>
  </commentList>
</comments>
</file>

<file path=xl/sharedStrings.xml><?xml version="1.0" encoding="utf-8"?>
<sst xmlns="http://schemas.openxmlformats.org/spreadsheetml/2006/main" count="470" uniqueCount="206">
  <si>
    <t>Formulario 1 - Formulario propuesta económica -Consultoría de estudios de ingeniería de infraestructura de transporte (V2)</t>
  </si>
  <si>
    <t>Código</t>
  </si>
  <si>
    <t>CCE-EICP-FM-96</t>
  </si>
  <si>
    <t>Versión</t>
  </si>
  <si>
    <t>FORMULARIO 1 - PRESUPUESTO OFICIAL</t>
  </si>
  <si>
    <t xml:space="preserve">La Entidad detallará, en el Formulario o Formato que considere pertinente, el detalle del PRESUPUESTO OFICIAL del Proceso de Contratación. </t>
  </si>
  <si>
    <t>CARGO / OFICIO</t>
  </si>
  <si>
    <t>PARTICIPACIÓN</t>
  </si>
  <si>
    <t>VALOR</t>
  </si>
  <si>
    <t>PARCIAL ($)</t>
  </si>
  <si>
    <t>CONSULTORIA PARA LOS ESTUDIOS Y DISEÑOS DE OBRAS DE INFRAESTRUCTURA Y URBANISMO PARA LA PUESTA EN MARCHA DEL CORREDOR VERDE CÓMO SISTEMA TEMPORAL DE CICLOCAMINABILIDAD Y SENDERISMO SOBRE LA ANTIGUA VÍA FÉRREA, ENTRE LOS MUNICIPIOS DE VILLAMARÍA Y CHINCHINÁ</t>
  </si>
  <si>
    <t>Item</t>
  </si>
  <si>
    <t>SUELDO</t>
  </si>
  <si>
    <t>MENSUAL</t>
  </si>
  <si>
    <t>TOTAL (mes)</t>
  </si>
  <si>
    <t>PLAZO</t>
  </si>
  <si>
    <t>Director de Consultoría</t>
  </si>
  <si>
    <t>SUBTOTAL COSTOS DE PERSONAL</t>
  </si>
  <si>
    <t>FACTOR MULTIPLICADOR &gt; 2SMMLV</t>
  </si>
  <si>
    <t>Descripcion</t>
  </si>
  <si>
    <t>Unidad</t>
  </si>
  <si>
    <t>Cantidad</t>
  </si>
  <si>
    <t>Precio</t>
  </si>
  <si>
    <t>Valor</t>
  </si>
  <si>
    <t>ESTUDIO DE ESTABILIZACIÓN Y ESTABILIDAD DE TALUDES</t>
  </si>
  <si>
    <t>ESTUDIO DE SUELOS PARA EL DISEÑO DE FUNDACIONES DE PUENTES Y OTRAS ESTRUCTURAS</t>
  </si>
  <si>
    <t>ESTUDIOS DE HIDROLOGIA, HIDRAULICA Y SOCAVACION</t>
  </si>
  <si>
    <t>ESTUDIO Y DISEÑO DE ESTRUCTURAS</t>
  </si>
  <si>
    <t>ESTUDIOS DE URBANISMO Y PAISAJISMO</t>
  </si>
  <si>
    <t>ESTUDIOS DE GEOLOGIA, GEOMORFOLOGIA E HIDROGEOLOGIA</t>
  </si>
  <si>
    <t>ESTUDIO DE REDES SECAS E HIDROSANITARIAS</t>
  </si>
  <si>
    <t>ESTUDIOS TOPOGRAFICOS</t>
  </si>
  <si>
    <t>ESTUDIO DE SOSTENIBILIDAD</t>
  </si>
  <si>
    <t>ESTUDIO DE ANALISIS Y GESTIÓN DE RIESGOS</t>
  </si>
  <si>
    <t>ESTUDIO DE EVALUACIÓN FINANCIERA Y SOCIECONÓMICA</t>
  </si>
  <si>
    <t>ESTUDIO TECNICO PREDIAL</t>
  </si>
  <si>
    <t>ESTUDIO DIAGNOSTICO AMBIENTAL Y SOCIAL</t>
  </si>
  <si>
    <t>Papelería, reproducción documentos, fotografías, videos, impresión de planos</t>
  </si>
  <si>
    <t>Comunicaciones (teléfono,fax,correos)</t>
  </si>
  <si>
    <t>Alquiler de Vehìculo (4X4 de 2000 CC o superior, Modelo 2014 o superior, incluye conductor, combustible y/o peajes, para uso exclusivo de la zona del proyecto)</t>
  </si>
  <si>
    <t>Apiques (incluye equipo, material, transporte, personal y reparación a condición inicial de estructura)</t>
  </si>
  <si>
    <t>Sondeos en suelos (incluye equipo, material, transportes y personal)</t>
  </si>
  <si>
    <t>Sondeos en roca y/o conglomerado y/o aluviones y/o coluviones. (incluye equipo, material, transportes y personal)</t>
  </si>
  <si>
    <t>Ensayos de Sismica (LINEAS DE 60-120 MTS)</t>
  </si>
  <si>
    <t>Ensayos de laboratorio para la determinación de características de materiales y/o elementos (s/comprobante)</t>
  </si>
  <si>
    <t>Gestiones Ambientales (S/comprobante) (pago a autoridades ambientales, etc)</t>
  </si>
  <si>
    <t>Gestiones Prediales (S/comprobante) (Adquisición de información, compra de documentos, elaboración fichas prediales, etc)</t>
  </si>
  <si>
    <t xml:space="preserve">Gestión Social (S/comprobante) </t>
  </si>
  <si>
    <t>Viáticos Director (Incluye hospedaje, alimentación y desplazamientos)</t>
  </si>
  <si>
    <t>Viáticos Especialistas y otros profesionales  (Incluye hospedaje, alimentación y desplazamientos)</t>
  </si>
  <si>
    <t>Transportes Aéreos Director (S/Comprobante Pago y Pasabordo)</t>
  </si>
  <si>
    <t>Transportes Aéreos Especialistas y otros profesionales (S/Comprobante Pago y Pasabordo)</t>
  </si>
  <si>
    <t xml:space="preserve">Aforos tránsito, encuestas y toma de información primaria </t>
  </si>
  <si>
    <t>Adquisición de  informaciòn secundaria (fotografia aèrea, planchas catastrales,  Registros IGAC, implica tota la informaciòn jurìdica que se requiera)</t>
  </si>
  <si>
    <t>MES</t>
  </si>
  <si>
    <t>UN</t>
  </si>
  <si>
    <t>ml</t>
  </si>
  <si>
    <t>un</t>
  </si>
  <si>
    <t>Gl</t>
  </si>
  <si>
    <t>Día</t>
  </si>
  <si>
    <t>Tiquete Ida-Vuelta (S/Comp.)</t>
  </si>
  <si>
    <t>Mes</t>
  </si>
  <si>
    <t>SUBTOTAL OTROS COSTOS DIRECTOS</t>
  </si>
  <si>
    <t>COSTO DIRECTO CONSULTORIA</t>
  </si>
  <si>
    <t>IVA 19%</t>
  </si>
  <si>
    <t>VALOR TOTAL PROYECTO</t>
  </si>
  <si>
    <t>NOTAS</t>
  </si>
  <si>
    <t>1.- Para el reconocimiento de los gastos deberá tenerse en cuenta la forma de pago establecida en los documentos previos, pliego y contrato y las indicaciones de LA ENTIDAD. En el caso que éstas no existan, se tendrá en cuenta lo siguiente, según corresponda:</t>
  </si>
  <si>
    <t>NO MODIFICABLE</t>
  </si>
  <si>
    <t>Dibujante</t>
  </si>
  <si>
    <t>Profesional SIG</t>
  </si>
  <si>
    <t>Ingeniero residente de campo y estudios</t>
  </si>
  <si>
    <t>ESTUDIO DE TRANSITO, CAPACIDAD, NIVEL DE SERVICIOS Y PMT</t>
  </si>
  <si>
    <t>ESTUDIO, ALCANCE DEL PROYECTO, ANÁLISIS, DIAGNÓSTICO O NECESIDADES DEL CORREDOR</t>
  </si>
  <si>
    <t>ESTUDIO DE CANTIDADES DE OBRA, PRECIOS UNITARIOS,  PRESUPUESTOS, ESPECIFICACIONES TECNICAS, CRONOGRAMA DE OBRA Y FLUJO DE INVERSIONES</t>
  </si>
  <si>
    <t>GRUPO 2 - COSTOS DE VOLUMENES TECNICOS ENTREGABLES</t>
  </si>
  <si>
    <t>Titulo del Volumen</t>
  </si>
  <si>
    <t>GRUPO 1 - COSTOS DIRECTOS DE PERSONAL</t>
  </si>
  <si>
    <t>PERSONAL DIRECTIVO, PROFESIONAL Y DE POYO</t>
  </si>
  <si>
    <t>Metodologia aprobada por Interventoria</t>
  </si>
  <si>
    <t>Volumen</t>
  </si>
  <si>
    <t>I</t>
  </si>
  <si>
    <t>II</t>
  </si>
  <si>
    <t>III</t>
  </si>
  <si>
    <t>IV</t>
  </si>
  <si>
    <t>V</t>
  </si>
  <si>
    <t>VI</t>
  </si>
  <si>
    <t>VII</t>
  </si>
  <si>
    <t>VIII</t>
  </si>
  <si>
    <t>IX</t>
  </si>
  <si>
    <t>X</t>
  </si>
  <si>
    <t>XI</t>
  </si>
  <si>
    <t>XII</t>
  </si>
  <si>
    <t>XIII</t>
  </si>
  <si>
    <t>XIV</t>
  </si>
  <si>
    <t>XV</t>
  </si>
  <si>
    <t>XVI</t>
  </si>
  <si>
    <t>XVII</t>
  </si>
  <si>
    <t>XVIII</t>
  </si>
  <si>
    <t>Valor del entregable</t>
  </si>
  <si>
    <t>% de pago sobre el valor del volumen</t>
  </si>
  <si>
    <t>INFORME FINAL EJECUTIVO</t>
  </si>
  <si>
    <t>Entrega del volumen definitivo aprobado por Interventoría</t>
  </si>
  <si>
    <t>GRUPO 3 - OTROS COSTOS DIRECTOS</t>
  </si>
  <si>
    <t>SUBTOTAL COSTOS DE VOLUMENES TECNICOS ENTREGABLES</t>
  </si>
  <si>
    <t xml:space="preserve">NOTA: </t>
  </si>
  <si>
    <t>1. Para proceder al reconocimiento de pago de este Grupo 2, todos los volúmenes, informes y/o entregables, deben estar previamente aprobados por la Interventoría.</t>
  </si>
  <si>
    <t xml:space="preserve">2. Los valores de Grupo 2 son NO MODIFICABLE por el proponente en el momento de presentar su oferta económica. </t>
  </si>
  <si>
    <t>Edición de informes (Semanales, mensuales, presentaciones y/o ejecutivo, incluye archivos magnéticos)</t>
  </si>
  <si>
    <t>Campamento (incluye arrendamiento y/o alquiler, dotación y servicios, en el sitio del proyecto)</t>
  </si>
  <si>
    <t>1.1.- Los costos directos deben estar soportados, los cuales se anexarán al acta de costos para el trámite correspondiente ante La Gobernación de Caldas</t>
  </si>
  <si>
    <t>1.2.- Los pasajes aéreos se reconocerán únicamente para el Director y/o Especialistas y otros profesionales, previa autorización de la Interventoría, de conformidad con la programación de Comités</t>
  </si>
  <si>
    <t>1.3.- Los viáticos se reconocerán según su utilización real y sin superar los topes fijados en la Resolución que el Instituto a tal fecha tenga vigente. Requieren para su utilización previa autorización de la Interventoría, de conformidad con la programación de Comités</t>
  </si>
  <si>
    <t>1.4.- Utilización Real: se reconocerán conforme a la unidad de medida y con la debida presentación de los productos y/o informes correspondientes que cumplan con los requerimientos técnicos propios de la actividad. Se reconocerán de esta manera los siguientes ítems: Viáticos Director, Viáticos Especialistas y otros profesionales, Edición de Informes (Semanales, mensuales, presentaciones y/o ejecutivo, incluye archivos magnéticos), Papelería, reproducción documentos, fotografías, videos, impresión de planos, Comunicaciones (teléfono,fax,correos)</t>
  </si>
  <si>
    <t>Costo Real: se reconocerán los Transportes Aéreos Director, Especialistas y otros profesionales, Adquisición de información secundaria, Alquiler de Vehículo, Campamento, Apiques, Perforaciones en Suelos, Perforaciones en Roca y/o Conglomerado y/o Aluviones y/o Coluviones, Ensayos de sísmica, Aforos de Tránsito, Ensayos de Laboratorio y Gestiones Ambientales, Sociales y Prediales</t>
  </si>
  <si>
    <t>1.5.- Para el caso del reembolso de los costos globales, es responsabilidad de la Interventoría el gasto racional de estos recursos, de acuerdo con la programacion aprobada por el interventor según  las necesidades del proyecto dentro del plazo contractual</t>
  </si>
  <si>
    <t>1.6.- Las participaciones de los costos directos de personal y el tiempo de utilización de los otros costos directos, se pagarán mensualmente, de conformidad con la programación de recursos aprobada por el interventor y/o supervisor del contrato, previa verificación de su participación y utilización real en el contrato</t>
  </si>
  <si>
    <t>1.7.- Los valores que aparecen fijos e inmodificables no podrán alterarse, de lo contrario, será causal de rechazo</t>
  </si>
  <si>
    <t>1.8.- En ningún caso el factor multiplicador debe desglosarse. No será necesario desglosar el factor de honorarios toda vez que se entiende incluido dentro del factor multiplicador</t>
  </si>
  <si>
    <t>1.9.-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</si>
  <si>
    <t>1.10.-  El inicio de la utilización de Items del grupo 3, debe tener previa autorización y contar con las cotizaciones necesarias para realizar la comparación de las actividades que conforman items de pago global como, Ensayos de Laboratorio, Adquisición de  información secundaria, Gestiones Ambientales, Sociales y prediales</t>
  </si>
  <si>
    <t>NOMBRE DEL PROPONENTE:</t>
  </si>
  <si>
    <t>REPRESENTANTE LEGAL (nombre y firma):</t>
  </si>
  <si>
    <t>FECHA:</t>
  </si>
  <si>
    <t>CALCULO DEL FACTOR MULTIPLICADOR SOBRE COSTOS DE PERSONAL</t>
  </si>
  <si>
    <t>&lt;= 2SMMLV</t>
  </si>
  <si>
    <t>&gt; 2SMMLV</t>
  </si>
  <si>
    <t>SALARIO BÁSICO Y PRESTACIONES SOCIALES</t>
  </si>
  <si>
    <t>1.1</t>
  </si>
  <si>
    <t>Salarios</t>
  </si>
  <si>
    <t>1.2</t>
  </si>
  <si>
    <t>Auxilio de transporte</t>
  </si>
  <si>
    <t>1.3</t>
  </si>
  <si>
    <t xml:space="preserve">Prima </t>
  </si>
  <si>
    <t>1.4</t>
  </si>
  <si>
    <t xml:space="preserve">Cesantía </t>
  </si>
  <si>
    <t>1.5</t>
  </si>
  <si>
    <t>Intereses a la cesantía</t>
  </si>
  <si>
    <t>1.6</t>
  </si>
  <si>
    <t>Subsidio familiar</t>
  </si>
  <si>
    <t>1.7</t>
  </si>
  <si>
    <t>Salud</t>
  </si>
  <si>
    <t>1.8</t>
  </si>
  <si>
    <t>Pensión</t>
  </si>
  <si>
    <t>1.9</t>
  </si>
  <si>
    <t>ARL</t>
  </si>
  <si>
    <t>1.10</t>
  </si>
  <si>
    <t>Examenes de ingreso y egreso</t>
  </si>
  <si>
    <t>1.11</t>
  </si>
  <si>
    <t>Fondo Nacional de Formación Profesional de Industria de la construcción</t>
  </si>
  <si>
    <t>1.12</t>
  </si>
  <si>
    <t>Certificado Trabajo en Alturas</t>
  </si>
  <si>
    <t>1.13</t>
  </si>
  <si>
    <t>Servicio Médico Primer mes</t>
  </si>
  <si>
    <t>1.14</t>
  </si>
  <si>
    <t xml:space="preserve">Vacaciones </t>
  </si>
  <si>
    <t>1.15</t>
  </si>
  <si>
    <t>Dotación</t>
  </si>
  <si>
    <t>1.16</t>
  </si>
  <si>
    <t>SENA</t>
  </si>
  <si>
    <t>1.17</t>
  </si>
  <si>
    <t>ICBF</t>
  </si>
  <si>
    <t>1.18</t>
  </si>
  <si>
    <t>Auxilios Varios</t>
  </si>
  <si>
    <t>Prestaciones Extralegales</t>
  </si>
  <si>
    <t>subtotal (1)</t>
  </si>
  <si>
    <t>COSTOS DIRECTOS</t>
  </si>
  <si>
    <t>subtotal (2)</t>
  </si>
  <si>
    <t>COSTOS DIRECTOS NO REEMBOLSABLES</t>
  </si>
  <si>
    <t>% impuestos</t>
  </si>
  <si>
    <t>3.1</t>
  </si>
  <si>
    <t>Impuestos y garantia de seriedad 8% (1+2)</t>
  </si>
  <si>
    <t>Subtotal (3)</t>
  </si>
  <si>
    <t>FACTOR MULTIPLICADOR F=(1)+(2)+(3)+(4)</t>
  </si>
  <si>
    <t>FACTOR MULTIPLICADOR ASUMIDO*</t>
  </si>
  <si>
    <t>*Redondeado a 1 cifra decimal</t>
  </si>
  <si>
    <t>PROVISION COSTOS DE PERSONAL</t>
  </si>
  <si>
    <t>PERSONAL</t>
  </si>
  <si>
    <t>SALARIO MENSUAL</t>
  </si>
  <si>
    <t>APLICACIÓN MES</t>
  </si>
  <si>
    <t>VALOR PARCIAL</t>
  </si>
  <si>
    <t>-</t>
  </si>
  <si>
    <t>Auxiliar de Ingenieria</t>
  </si>
  <si>
    <t>Secretaria</t>
  </si>
  <si>
    <t>Conductor</t>
  </si>
  <si>
    <t>SUMA</t>
  </si>
  <si>
    <t>A</t>
  </si>
  <si>
    <t>FACTOR MULTIPLICADOR &lt;= 2SMMLV</t>
  </si>
  <si>
    <t>B</t>
  </si>
  <si>
    <t>B1</t>
  </si>
  <si>
    <t>COSTO BASICO (SIN IVA)</t>
  </si>
  <si>
    <t>C=A*B</t>
  </si>
  <si>
    <t>VALOR PROVISION COSTOS DE PERSONAL</t>
  </si>
  <si>
    <t>E=C+D</t>
  </si>
  <si>
    <t>CONCEPTO</t>
  </si>
  <si>
    <t>VALOR MENSUAL</t>
  </si>
  <si>
    <t>VALOR TOTAL</t>
  </si>
  <si>
    <t xml:space="preserve">VALOR TOTAL </t>
  </si>
  <si>
    <t>Especialista Sostenibilidad</t>
  </si>
  <si>
    <t>MARZO DE 2025</t>
  </si>
  <si>
    <t>VALOR ESTIMADO VOLUMEN</t>
  </si>
  <si>
    <t>Peso % del volumen sobre el valor basico del grupo 2</t>
  </si>
  <si>
    <t>UTILIDAD DEL CONTRATISTA 10% (1+2+3)</t>
  </si>
  <si>
    <t>ESTUDIO DE TRAZADO Y DISEÑO GEOMETRICO, SEGURIDAD Y SEÑALIZACION DEL CORREDOR</t>
  </si>
  <si>
    <t>ESTUDIO GEOTECNICO PARA EL DISEÑO DE MEJORAMIENTO DEL CORREDOR</t>
  </si>
  <si>
    <t>FORMULARIO 1 - DETALLADO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</si>
</sst>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240A]\ * #,##0.00_-;\-[$$-240A]\ * #,##0.00_-;_-[$$-240A]\ * &quot;-&quot;??_-;_-@_-"/>
    <numFmt numFmtId="173" formatCode="0.000"/>
    <numFmt numFmtId="174" formatCode="0.0"/>
    <numFmt numFmtId="175" formatCode="#,##0.0"/>
    <numFmt numFmtId="176" formatCode="_(&quot;$&quot;\ * #,##0_);_(&quot;$&quot;\ * \(#,##0\);_(&quot;$&quot;\ * &quot;-&quot;??_);_(@_)"/>
    <numFmt numFmtId="177" formatCode="_(&quot;$&quot;* #,##0_);_(&quot;$&quot;* \(#,##0\);_(&quot;$&quot;* &quot;-&quot;_);_(@_)"/>
    <numFmt numFmtId="178" formatCode="[$$-240A]\ #,##0"/>
    <numFmt numFmtId="179" formatCode="_(&quot;$&quot;\ * #,##0.00000000_);_(&quot;$&quot;\ * \(#,##0.00000000\);_(&quot;$&quot;\ * &quot;-&quot;??_);_(@_)"/>
    <numFmt numFmtId="180" formatCode="_(&quot;$&quot;\ * #,##0.0_);_(&quot;$&quot;\ * \(#,##0.0\);_(&quot;$&quot;\ * &quot;-&quot;??_);_(@_)"/>
  </numFmts>
  <fonts count="43"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b/>
      <sz val="9"/>
      <name val="Arial"/>
      <family val="2"/>
    </font>
    <font>
      <sz val="8"/>
      <name val="Arial"/>
      <family val="2"/>
    </font>
    <font>
      <b/>
      <sz val="8"/>
      <name val="Arial"/>
      <family val="2"/>
    </font>
    <font>
      <sz val="10"/>
      <color indexed="8"/>
      <name val="Arial"/>
      <family val="2"/>
    </font>
    <font>
      <sz val="11"/>
      <name val="Arial"/>
      <family val="2"/>
    </font>
    <font>
      <b/>
      <sz val="11"/>
      <name val="Arial"/>
      <family val="2"/>
    </font>
    <font>
      <b/>
      <u/>
      <sz val="11"/>
      <name val="Arial"/>
      <family val="2"/>
    </font>
    <font>
      <b/>
      <sz val="10"/>
      <color rgb="FF000000"/>
      <name val="Arial"/>
      <family val="2"/>
    </font>
    <font>
      <sz val="11"/>
      <color rgb="FFFF0000"/>
      <name val="Arial Narrow"/>
      <family val="2"/>
    </font>
    <font>
      <b/>
      <sz val="11"/>
      <color rgb="FFFF0000"/>
      <name val="Arial Narrow"/>
      <family val="2"/>
    </font>
    <font>
      <b/>
      <sz val="10"/>
      <name val="Arial"/>
      <family val="2"/>
    </font>
    <font>
      <b/>
      <sz val="12"/>
      <name val="Arial Narrow"/>
      <family val="2"/>
    </font>
    <font>
      <sz val="10"/>
      <name val="Tahoma"/>
      <family val="2"/>
    </font>
    <font>
      <b/>
      <sz val="10"/>
      <name val="Tahoma"/>
      <family val="2"/>
    </font>
    <font>
      <b/>
      <sz val="9"/>
      <name val="Tahoma"/>
      <family val="2"/>
    </font>
    <font>
      <b/>
      <sz val="12"/>
      <name val="Tahoma"/>
      <family val="2"/>
    </font>
    <font>
      <sz val="9"/>
      <name val="Arial"/>
      <family val="2"/>
    </font>
    <font>
      <b/>
      <sz val="9"/>
      <color indexed="81"/>
      <name val="Tahoma"/>
      <family val="2"/>
    </font>
    <font>
      <sz val="9"/>
      <color indexed="81"/>
      <name val="Tahoma"/>
      <family val="2"/>
    </font>
    <font>
      <b/>
      <sz val="12"/>
      <name val="Arial"/>
      <family val="2"/>
    </font>
    <font>
      <b/>
      <sz val="10"/>
      <color indexed="32"/>
      <name val="Arial"/>
      <family val="2"/>
    </font>
    <font>
      <sz val="10"/>
      <color indexed="32"/>
      <name val="Arial"/>
      <family val="2"/>
    </font>
    <font>
      <b/>
      <sz val="10"/>
      <color indexed="18"/>
      <name val="Arial"/>
      <family val="2"/>
    </font>
    <font>
      <b/>
      <sz val="10"/>
      <color indexed="8"/>
      <name val="Arial"/>
      <family val="2"/>
    </font>
    <font>
      <sz val="10"/>
      <color indexed="39"/>
      <name val="Arial"/>
      <family val="2"/>
    </font>
    <font>
      <b/>
      <sz val="10"/>
      <color indexed="38"/>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indexed="22"/>
        <bgColor indexed="64"/>
      </patternFill>
    </fill>
    <fill>
      <patternFill patternType="solid">
        <fgColor indexed="22"/>
        <bgColor indexed="9"/>
      </patternFill>
    </fill>
  </fills>
  <borders count="9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indexed="64"/>
      </right>
      <top/>
      <bottom/>
      <diagonal/>
    </border>
    <border>
      <left style="thin">
        <color indexed="64"/>
      </left>
      <right/>
      <top/>
      <bottom/>
      <diagonal/>
    </border>
    <border>
      <left style="thin">
        <color auto="1"/>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top/>
      <bottom style="thin">
        <color indexed="64"/>
      </bottom>
      <diagonal/>
    </border>
    <border>
      <left style="thin">
        <color indexed="64"/>
      </left>
      <right style="double">
        <color indexed="64"/>
      </right>
      <top/>
      <bottom style="hair">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thin">
        <color indexed="64"/>
      </right>
      <top style="double">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hair">
        <color indexed="64"/>
      </bottom>
      <diagonal/>
    </border>
    <border>
      <left/>
      <right style="double">
        <color indexed="64"/>
      </right>
      <top style="thin">
        <color indexed="64"/>
      </top>
      <bottom style="double">
        <color indexed="64"/>
      </bottom>
      <diagonal/>
    </border>
  </borders>
  <cellStyleXfs count="53">
    <xf numFmtId="0" fontId="0" fillId="0" borderId="0"/>
    <xf numFmtId="0" fontId="7" fillId="0" borderId="0"/>
    <xf numFmtId="0" fontId="7" fillId="0" borderId="0"/>
    <xf numFmtId="0" fontId="6" fillId="0" borderId="0"/>
    <xf numFmtId="0" fontId="7" fillId="0" borderId="0"/>
    <xf numFmtId="0" fontId="12" fillId="0" borderId="0" applyNumberFormat="0" applyFill="0" applyBorder="0" applyProtection="0">
      <alignment vertical="top"/>
    </xf>
    <xf numFmtId="0" fontId="11" fillId="0" borderId="0"/>
    <xf numFmtId="166" fontId="7" fillId="0" borderId="0" applyFont="0" applyFill="0" applyBorder="0" applyAlignment="0" applyProtection="0"/>
    <xf numFmtId="9" fontId="11" fillId="0" borderId="0" applyFont="0" applyFill="0" applyBorder="0" applyAlignment="0" applyProtection="0"/>
    <xf numFmtId="165" fontId="15"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5" fillId="0" borderId="0" applyFont="0" applyFill="0" applyBorder="0" applyAlignment="0" applyProtection="0"/>
    <xf numFmtId="165" fontId="11" fillId="0" borderId="0" applyFont="0" applyFill="0" applyBorder="0" applyAlignment="0" applyProtection="0"/>
    <xf numFmtId="0" fontId="15"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6" fillId="0" borderId="0" applyFont="0" applyFill="0" applyBorder="0" applyAlignment="0" applyProtection="0"/>
    <xf numFmtId="166" fontId="16"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4" fontId="11" fillId="0" borderId="0" applyFont="0" applyFill="0" applyBorder="0" applyAlignment="0" applyProtection="0"/>
    <xf numFmtId="0" fontId="7" fillId="0" borderId="0"/>
    <xf numFmtId="9" fontId="11" fillId="0" borderId="0" applyFont="0" applyFill="0" applyBorder="0" applyAlignment="0" applyProtection="0"/>
    <xf numFmtId="0" fontId="7" fillId="0" borderId="0"/>
    <xf numFmtId="0" fontId="1" fillId="0" borderId="0"/>
    <xf numFmtId="9" fontId="1"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0" fontId="1" fillId="0" borderId="0"/>
    <xf numFmtId="177" fontId="7" fillId="0" borderId="0" applyFont="0" applyFill="0" applyBorder="0" applyAlignment="0" applyProtection="0"/>
    <xf numFmtId="9" fontId="7" fillId="0" borderId="0" applyFont="0" applyFill="0" applyBorder="0" applyAlignment="0" applyProtection="0"/>
    <xf numFmtId="42" fontId="7" fillId="0" borderId="0" applyFont="0" applyFill="0" applyBorder="0" applyAlignment="0" applyProtection="0"/>
    <xf numFmtId="9" fontId="16" fillId="0" borderId="0" applyFont="0" applyFill="0" applyBorder="0" applyAlignment="0" applyProtection="0"/>
  </cellStyleXfs>
  <cellXfs count="343">
    <xf numFmtId="0" fontId="0" fillId="0" borderId="0" xfId="0"/>
    <xf numFmtId="0" fontId="10"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10" fillId="2" borderId="0" xfId="5" applyNumberFormat="1" applyFont="1" applyFill="1" applyBorder="1" applyAlignment="1">
      <alignment horizontal="right" vertical="center" wrapText="1"/>
    </xf>
    <xf numFmtId="0" fontId="14" fillId="0" borderId="0" xfId="6" applyFont="1"/>
    <xf numFmtId="165" fontId="10" fillId="2" borderId="0" xfId="5" applyNumberFormat="1" applyFont="1" applyFill="1" applyBorder="1" applyAlignment="1">
      <alignment vertical="center" wrapText="1"/>
    </xf>
    <xf numFmtId="42" fontId="10" fillId="2" borderId="0" xfId="10" applyFont="1" applyFill="1" applyBorder="1" applyAlignment="1">
      <alignment vertical="center" wrapText="1"/>
    </xf>
    <xf numFmtId="44" fontId="13" fillId="0" borderId="0" xfId="5" applyNumberFormat="1" applyFont="1" applyFill="1" applyBorder="1" applyAlignment="1">
      <alignment horizontal="center" wrapText="1"/>
    </xf>
    <xf numFmtId="169" fontId="10" fillId="2" borderId="0" xfId="11" applyFont="1" applyFill="1" applyBorder="1" applyAlignment="1">
      <alignment vertical="center" wrapText="1"/>
    </xf>
    <xf numFmtId="165" fontId="10" fillId="2" borderId="0" xfId="13" applyFont="1" applyFill="1" applyBorder="1" applyAlignment="1">
      <alignment vertical="center" wrapText="1"/>
    </xf>
    <xf numFmtId="0" fontId="8" fillId="2" borderId="0" xfId="5" applyFont="1" applyFill="1" applyBorder="1" applyAlignment="1">
      <alignment horizontal="center" vertical="center" wrapText="1"/>
    </xf>
    <xf numFmtId="0" fontId="10" fillId="2" borderId="0" xfId="5" applyNumberFormat="1" applyFont="1" applyFill="1" applyBorder="1" applyAlignment="1">
      <alignment horizontal="center" vertical="center" wrapText="1"/>
    </xf>
    <xf numFmtId="0" fontId="10" fillId="2" borderId="0" xfId="5" applyNumberFormat="1" applyFont="1" applyFill="1" applyBorder="1" applyAlignment="1">
      <alignment horizontal="justify" vertical="center" wrapText="1"/>
    </xf>
    <xf numFmtId="0" fontId="11" fillId="0" borderId="0" xfId="6" applyAlignment="1">
      <alignment horizontal="center"/>
    </xf>
    <xf numFmtId="0" fontId="13" fillId="2" borderId="0" xfId="5" applyNumberFormat="1" applyFont="1" applyFill="1" applyBorder="1" applyAlignment="1">
      <alignment horizontal="center" wrapText="1"/>
    </xf>
    <xf numFmtId="0" fontId="11" fillId="0" borderId="19" xfId="6" applyBorder="1" applyAlignment="1">
      <alignment horizontal="center"/>
    </xf>
    <xf numFmtId="0" fontId="10" fillId="2" borderId="19" xfId="5" applyNumberFormat="1" applyFont="1" applyFill="1" applyBorder="1" applyAlignment="1">
      <alignment vertical="center" wrapText="1"/>
    </xf>
    <xf numFmtId="0" fontId="8" fillId="2" borderId="20" xfId="5" applyFont="1" applyFill="1" applyBorder="1" applyAlignment="1">
      <alignment vertical="center" wrapText="1"/>
    </xf>
    <xf numFmtId="0" fontId="19" fillId="2" borderId="34" xfId="0" applyFont="1" applyFill="1" applyBorder="1" applyAlignment="1">
      <alignment horizontal="center" vertical="center" wrapText="1"/>
    </xf>
    <xf numFmtId="0" fontId="21" fillId="0" borderId="7" xfId="5" applyFont="1" applyBorder="1" applyAlignment="1">
      <alignment vertical="center" wrapText="1"/>
    </xf>
    <xf numFmtId="168" fontId="21" fillId="0" borderId="7" xfId="5" applyNumberFormat="1" applyFont="1" applyFill="1" applyBorder="1" applyAlignment="1">
      <alignment horizontal="center" vertical="center" wrapText="1"/>
    </xf>
    <xf numFmtId="2" fontId="21" fillId="0" borderId="7" xfId="5" applyNumberFormat="1" applyFont="1" applyFill="1" applyBorder="1" applyAlignment="1">
      <alignment horizontal="center" vertical="center" wrapText="1"/>
    </xf>
    <xf numFmtId="0" fontId="21" fillId="2" borderId="28" xfId="5" applyNumberFormat="1" applyFont="1" applyFill="1" applyBorder="1" applyAlignment="1">
      <alignment horizontal="justify" vertical="center" wrapText="1"/>
    </xf>
    <xf numFmtId="0" fontId="21" fillId="2" borderId="28" xfId="5" applyNumberFormat="1" applyFont="1" applyFill="1" applyBorder="1" applyAlignment="1">
      <alignment vertical="center" wrapText="1"/>
    </xf>
    <xf numFmtId="0" fontId="21" fillId="2" borderId="23" xfId="5" applyNumberFormat="1" applyFont="1" applyFill="1" applyBorder="1" applyAlignment="1">
      <alignment vertical="center" wrapText="1"/>
    </xf>
    <xf numFmtId="0" fontId="21" fillId="0" borderId="18" xfId="5" applyFont="1" applyBorder="1" applyAlignment="1">
      <alignment horizontal="center" vertical="center" wrapText="1"/>
    </xf>
    <xf numFmtId="0" fontId="21" fillId="0" borderId="22" xfId="5" applyFont="1" applyBorder="1" applyAlignment="1">
      <alignment horizontal="center" vertical="center" wrapText="1"/>
    </xf>
    <xf numFmtId="0" fontId="21" fillId="0" borderId="14" xfId="5" applyFont="1" applyBorder="1" applyAlignment="1">
      <alignment horizontal="center" vertical="center" wrapText="1"/>
    </xf>
    <xf numFmtId="0" fontId="21" fillId="0" borderId="6" xfId="5" applyFont="1" applyFill="1" applyBorder="1" applyAlignment="1">
      <alignment horizontal="center" vertical="center" wrapText="1"/>
    </xf>
    <xf numFmtId="0" fontId="21" fillId="0" borderId="7" xfId="5" applyFont="1" applyFill="1" applyBorder="1" applyAlignment="1">
      <alignment vertical="center" wrapText="1"/>
    </xf>
    <xf numFmtId="168" fontId="21" fillId="0" borderId="8" xfId="7" applyNumberFormat="1" applyFont="1" applyFill="1" applyBorder="1" applyAlignment="1">
      <alignment vertical="center" wrapText="1"/>
    </xf>
    <xf numFmtId="0" fontId="21" fillId="0" borderId="7" xfId="5" applyFont="1" applyBorder="1" applyAlignment="1">
      <alignment vertical="center"/>
    </xf>
    <xf numFmtId="165" fontId="22" fillId="3" borderId="29" xfId="9" applyFont="1" applyFill="1" applyBorder="1" applyAlignment="1">
      <alignment vertical="center" wrapText="1"/>
    </xf>
    <xf numFmtId="165" fontId="22" fillId="3" borderId="8" xfId="9" applyFont="1" applyFill="1" applyBorder="1" applyAlignment="1">
      <alignment vertical="center" wrapText="1"/>
    </xf>
    <xf numFmtId="165" fontId="22" fillId="3" borderId="15" xfId="9" applyFont="1" applyFill="1" applyBorder="1" applyAlignment="1">
      <alignment vertical="center" wrapText="1"/>
    </xf>
    <xf numFmtId="0" fontId="21" fillId="2" borderId="17" xfId="5" applyFont="1" applyFill="1" applyBorder="1" applyAlignment="1">
      <alignment horizontal="justify" vertical="center" wrapText="1"/>
    </xf>
    <xf numFmtId="0" fontId="21" fillId="2" borderId="18" xfId="5" applyFont="1" applyFill="1" applyBorder="1" applyAlignment="1">
      <alignment horizontal="justify" vertical="center" wrapText="1"/>
    </xf>
    <xf numFmtId="0" fontId="8" fillId="2" borderId="16" xfId="5" applyFont="1" applyFill="1" applyBorder="1" applyAlignment="1">
      <alignment vertical="center" wrapText="1"/>
    </xf>
    <xf numFmtId="0" fontId="8" fillId="2" borderId="17" xfId="5" applyFont="1" applyFill="1" applyBorder="1" applyAlignment="1">
      <alignment horizontal="center" vertical="center" wrapText="1"/>
    </xf>
    <xf numFmtId="0" fontId="10" fillId="2" borderId="17" xfId="5" applyNumberFormat="1" applyFont="1" applyFill="1" applyBorder="1" applyAlignment="1">
      <alignment horizontal="center" vertical="center" wrapText="1"/>
    </xf>
    <xf numFmtId="0" fontId="10" fillId="2" borderId="17" xfId="5" applyNumberFormat="1" applyFont="1" applyFill="1" applyBorder="1" applyAlignment="1">
      <alignment horizontal="justify" vertical="center" wrapText="1"/>
    </xf>
    <xf numFmtId="0" fontId="10" fillId="2" borderId="17" xfId="5" applyNumberFormat="1" applyFont="1" applyFill="1" applyBorder="1" applyAlignment="1">
      <alignment vertical="center" wrapText="1"/>
    </xf>
    <xf numFmtId="0" fontId="11" fillId="0" borderId="17" xfId="6" applyBorder="1" applyAlignment="1">
      <alignment horizontal="center"/>
    </xf>
    <xf numFmtId="0" fontId="10" fillId="2" borderId="18" xfId="5" applyNumberFormat="1" applyFont="1" applyFill="1" applyBorder="1" applyAlignment="1">
      <alignment vertical="center" wrapText="1"/>
    </xf>
    <xf numFmtId="0" fontId="8" fillId="2" borderId="19" xfId="5" applyFont="1" applyFill="1" applyBorder="1" applyAlignment="1">
      <alignment vertical="center" wrapText="1"/>
    </xf>
    <xf numFmtId="0" fontId="10" fillId="2" borderId="20" xfId="5" applyNumberFormat="1" applyFont="1" applyFill="1" applyBorder="1" applyAlignment="1">
      <alignment vertical="center" wrapText="1"/>
    </xf>
    <xf numFmtId="0" fontId="10" fillId="2" borderId="19" xfId="5" applyNumberFormat="1" applyFont="1" applyFill="1" applyBorder="1" applyAlignment="1">
      <alignment horizontal="right" vertical="center" wrapText="1"/>
    </xf>
    <xf numFmtId="0" fontId="18" fillId="2" borderId="34" xfId="0" applyFont="1" applyFill="1" applyBorder="1" applyAlignment="1">
      <alignment horizontal="center" vertical="center" wrapText="1"/>
    </xf>
    <xf numFmtId="0" fontId="21" fillId="0" borderId="2" xfId="5" applyFont="1" applyBorder="1" applyAlignment="1">
      <alignment horizontal="center" vertical="center" wrapText="1"/>
    </xf>
    <xf numFmtId="44" fontId="21" fillId="0" borderId="7" xfId="40" applyFont="1" applyFill="1" applyBorder="1" applyAlignment="1">
      <alignment horizontal="center" vertical="center" wrapText="1"/>
    </xf>
    <xf numFmtId="44" fontId="21" fillId="0" borderId="7" xfId="40" applyFont="1" applyFill="1" applyBorder="1" applyAlignment="1">
      <alignment vertical="center" wrapText="1"/>
    </xf>
    <xf numFmtId="168" fontId="22" fillId="3" borderId="8" xfId="7" applyNumberFormat="1" applyFont="1" applyFill="1" applyBorder="1" applyAlignment="1">
      <alignment vertical="center" wrapText="1"/>
    </xf>
    <xf numFmtId="168" fontId="22" fillId="3" borderId="15" xfId="7" applyNumberFormat="1" applyFont="1" applyFill="1" applyBorder="1" applyAlignment="1">
      <alignment vertical="center" wrapText="1"/>
    </xf>
    <xf numFmtId="0" fontId="22" fillId="0" borderId="19" xfId="5" applyFont="1" applyFill="1" applyBorder="1" applyAlignment="1">
      <alignment horizontal="right" vertical="center" wrapText="1"/>
    </xf>
    <xf numFmtId="0" fontId="22" fillId="0" borderId="0" xfId="5" applyFont="1" applyFill="1" applyBorder="1" applyAlignment="1">
      <alignment horizontal="right" vertical="center" wrapText="1"/>
    </xf>
    <xf numFmtId="168" fontId="22" fillId="0" borderId="20" xfId="7" applyNumberFormat="1" applyFont="1" applyFill="1" applyBorder="1" applyAlignment="1">
      <alignment vertical="center" wrapText="1"/>
    </xf>
    <xf numFmtId="0" fontId="10" fillId="0" borderId="0" xfId="5" applyNumberFormat="1" applyFont="1" applyFill="1" applyBorder="1" applyAlignment="1">
      <alignment vertical="center" wrapText="1"/>
    </xf>
    <xf numFmtId="44" fontId="22" fillId="3" borderId="8" xfId="40" applyFont="1" applyFill="1" applyBorder="1" applyAlignment="1">
      <alignment horizontal="left" vertical="center" wrapText="1"/>
    </xf>
    <xf numFmtId="0" fontId="22" fillId="2" borderId="16" xfId="5" applyFont="1" applyFill="1" applyBorder="1" applyAlignment="1">
      <alignment horizontal="justify" vertical="center" wrapText="1"/>
    </xf>
    <xf numFmtId="0" fontId="21" fillId="5" borderId="6" xfId="5" applyFont="1" applyFill="1" applyBorder="1" applyAlignment="1">
      <alignment horizontal="center" vertical="center" wrapText="1"/>
    </xf>
    <xf numFmtId="0" fontId="21" fillId="5" borderId="7" xfId="5" applyFont="1" applyFill="1" applyBorder="1" applyAlignment="1">
      <alignment vertical="center" wrapText="1"/>
    </xf>
    <xf numFmtId="168" fontId="21" fillId="5" borderId="7" xfId="5" applyNumberFormat="1" applyFont="1" applyFill="1" applyBorder="1" applyAlignment="1">
      <alignment horizontal="center" vertical="center" wrapText="1"/>
    </xf>
    <xf numFmtId="2" fontId="21" fillId="5" borderId="7" xfId="5" applyNumberFormat="1" applyFont="1" applyFill="1" applyBorder="1" applyAlignment="1">
      <alignment horizontal="center" vertical="center" wrapText="1"/>
    </xf>
    <xf numFmtId="44" fontId="21" fillId="5" borderId="7" xfId="40" applyFont="1" applyFill="1" applyBorder="1" applyAlignment="1">
      <alignment horizontal="center" vertical="center" wrapText="1"/>
    </xf>
    <xf numFmtId="168" fontId="21" fillId="5" borderId="8" xfId="7" applyNumberFormat="1" applyFont="1" applyFill="1" applyBorder="1" applyAlignment="1">
      <alignment vertical="center" wrapText="1"/>
    </xf>
    <xf numFmtId="0" fontId="21" fillId="5" borderId="24" xfId="5" applyFont="1" applyFill="1" applyBorder="1" applyAlignment="1">
      <alignment horizontal="center" vertical="center" wrapText="1"/>
    </xf>
    <xf numFmtId="0" fontId="8" fillId="0" borderId="17" xfId="5" applyFont="1" applyFill="1" applyBorder="1" applyAlignment="1">
      <alignment vertical="center" wrapText="1"/>
    </xf>
    <xf numFmtId="0" fontId="8" fillId="0" borderId="0" xfId="5" applyFont="1" applyFill="1" applyBorder="1" applyAlignment="1">
      <alignment vertical="center" wrapText="1"/>
    </xf>
    <xf numFmtId="0" fontId="8" fillId="0" borderId="20" xfId="5" applyFont="1" applyFill="1" applyBorder="1" applyAlignment="1">
      <alignment vertical="center" wrapText="1"/>
    </xf>
    <xf numFmtId="0" fontId="10" fillId="0" borderId="0" xfId="5" applyNumberFormat="1" applyFont="1" applyFill="1" applyBorder="1" applyAlignment="1">
      <alignment horizontal="right" vertical="center" wrapText="1"/>
    </xf>
    <xf numFmtId="10" fontId="10" fillId="2" borderId="0" xfId="40" applyNumberFormat="1" applyFont="1" applyFill="1" applyBorder="1" applyAlignment="1">
      <alignment vertical="center" wrapText="1"/>
    </xf>
    <xf numFmtId="44" fontId="10" fillId="2" borderId="20" xfId="40" applyFont="1" applyFill="1" applyBorder="1" applyAlignment="1">
      <alignment vertical="center" wrapText="1"/>
    </xf>
    <xf numFmtId="44" fontId="25" fillId="2" borderId="0" xfId="5" applyNumberFormat="1" applyFont="1" applyFill="1" applyBorder="1" applyAlignment="1">
      <alignment vertical="center" wrapText="1"/>
    </xf>
    <xf numFmtId="0" fontId="21" fillId="0" borderId="7" xfId="5" applyFont="1" applyFill="1" applyBorder="1" applyAlignment="1">
      <alignment horizontal="left" vertical="center" wrapText="1"/>
    </xf>
    <xf numFmtId="0" fontId="26" fillId="3" borderId="0" xfId="5" applyNumberFormat="1" applyFont="1" applyFill="1" applyBorder="1" applyAlignment="1">
      <alignment vertical="center" wrapText="1"/>
    </xf>
    <xf numFmtId="9" fontId="21" fillId="0" borderId="7" xfId="42" applyFont="1" applyFill="1" applyBorder="1" applyAlignment="1">
      <alignment horizontal="center" vertical="center" wrapText="1"/>
    </xf>
    <xf numFmtId="9" fontId="9" fillId="4" borderId="0" xfId="42" applyFont="1" applyFill="1" applyBorder="1" applyAlignment="1">
      <alignment horizontal="center" vertical="center" wrapText="1"/>
    </xf>
    <xf numFmtId="168" fontId="22" fillId="0" borderId="8" xfId="7" applyNumberFormat="1" applyFont="1" applyFill="1" applyBorder="1" applyAlignment="1">
      <alignment vertical="center" wrapText="1"/>
    </xf>
    <xf numFmtId="9" fontId="10" fillId="0" borderId="7" xfId="42" applyFont="1" applyFill="1" applyBorder="1" applyAlignment="1">
      <alignment horizontal="center" vertical="center" wrapText="1"/>
    </xf>
    <xf numFmtId="172" fontId="10" fillId="2" borderId="20" xfId="5" applyNumberFormat="1" applyFont="1" applyFill="1" applyBorder="1" applyAlignment="1">
      <alignment vertical="center" wrapText="1"/>
    </xf>
    <xf numFmtId="0" fontId="17" fillId="0" borderId="0" xfId="41" applyFont="1" applyAlignment="1">
      <alignment vertical="center"/>
    </xf>
    <xf numFmtId="0" fontId="22" fillId="0" borderId="43" xfId="5" applyFont="1" applyFill="1" applyBorder="1" applyAlignment="1">
      <alignment horizontal="center" vertical="center" wrapText="1"/>
    </xf>
    <xf numFmtId="0" fontId="21" fillId="0" borderId="25" xfId="5" applyFont="1" applyFill="1" applyBorder="1" applyAlignment="1">
      <alignment horizontal="center" vertical="center" wrapText="1"/>
    </xf>
    <xf numFmtId="0" fontId="21" fillId="0" borderId="40" xfId="5" applyFont="1" applyFill="1" applyBorder="1" applyAlignment="1">
      <alignment horizontal="left" vertical="center" wrapText="1"/>
    </xf>
    <xf numFmtId="9" fontId="21" fillId="0" borderId="40" xfId="42" applyFont="1" applyFill="1" applyBorder="1" applyAlignment="1">
      <alignment horizontal="center" vertical="center" wrapText="1"/>
    </xf>
    <xf numFmtId="168" fontId="21" fillId="0" borderId="41" xfId="7" applyNumberFormat="1" applyFont="1" applyFill="1" applyBorder="1" applyAlignment="1">
      <alignment vertical="center" wrapText="1"/>
    </xf>
    <xf numFmtId="168" fontId="22" fillId="3" borderId="47" xfId="7" applyNumberFormat="1" applyFont="1" applyFill="1" applyBorder="1" applyAlignment="1">
      <alignment vertical="center" wrapText="1"/>
    </xf>
    <xf numFmtId="0" fontId="22" fillId="0" borderId="48" xfId="5" applyFont="1" applyFill="1" applyBorder="1" applyAlignment="1">
      <alignment vertical="center" wrapText="1"/>
    </xf>
    <xf numFmtId="9" fontId="9" fillId="4" borderId="48" xfId="42" applyFont="1" applyFill="1" applyBorder="1" applyAlignment="1">
      <alignment horizontal="center" vertical="center" wrapText="1"/>
    </xf>
    <xf numFmtId="168" fontId="22" fillId="4" borderId="29" xfId="7" applyNumberFormat="1" applyFont="1" applyFill="1" applyBorder="1" applyAlignment="1">
      <alignment vertical="center" wrapText="1"/>
    </xf>
    <xf numFmtId="0" fontId="22" fillId="0" borderId="49" xfId="5" applyFont="1" applyFill="1" applyBorder="1" applyAlignment="1">
      <alignment horizontal="center" vertical="center" wrapText="1"/>
    </xf>
    <xf numFmtId="0" fontId="21" fillId="0" borderId="50" xfId="5" applyFont="1" applyFill="1" applyBorder="1" applyAlignment="1">
      <alignment horizontal="left" vertical="center" wrapText="1"/>
    </xf>
    <xf numFmtId="9" fontId="10" fillId="0" borderId="50" xfId="42" applyFont="1" applyFill="1" applyBorder="1" applyAlignment="1">
      <alignment horizontal="center" vertical="center" wrapText="1"/>
    </xf>
    <xf numFmtId="168" fontId="21" fillId="0" borderId="15" xfId="7" applyNumberFormat="1" applyFont="1" applyFill="1" applyBorder="1" applyAlignment="1">
      <alignment vertical="center" wrapText="1"/>
    </xf>
    <xf numFmtId="9" fontId="9" fillId="4" borderId="17" xfId="42" applyFont="1" applyFill="1" applyBorder="1" applyAlignment="1">
      <alignment horizontal="center" vertical="center" wrapText="1"/>
    </xf>
    <xf numFmtId="44" fontId="22" fillId="4" borderId="29" xfId="40" applyFont="1" applyFill="1" applyBorder="1" applyAlignment="1">
      <alignment horizontal="center" vertical="center" wrapText="1"/>
    </xf>
    <xf numFmtId="9" fontId="21" fillId="0" borderId="50" xfId="42" applyFont="1" applyFill="1" applyBorder="1" applyAlignment="1">
      <alignment horizontal="center" vertical="center" wrapText="1"/>
    </xf>
    <xf numFmtId="0" fontId="22" fillId="0" borderId="22" xfId="5" applyFont="1" applyFill="1" applyBorder="1" applyAlignment="1">
      <alignment vertical="center" wrapText="1"/>
    </xf>
    <xf numFmtId="44" fontId="22" fillId="4" borderId="53" xfId="40" applyFont="1" applyFill="1" applyBorder="1" applyAlignment="1">
      <alignment horizontal="center" vertical="center" wrapText="1"/>
    </xf>
    <xf numFmtId="0" fontId="22" fillId="0" borderId="38" xfId="5" applyFont="1" applyFill="1" applyBorder="1" applyAlignment="1">
      <alignment horizontal="center" vertical="center" wrapText="1"/>
    </xf>
    <xf numFmtId="0" fontId="22" fillId="0" borderId="40" xfId="5" applyFont="1" applyFill="1" applyBorder="1" applyAlignment="1">
      <alignment horizontal="center" vertical="center" wrapText="1"/>
    </xf>
    <xf numFmtId="168" fontId="22" fillId="0" borderId="40" xfId="5" applyNumberFormat="1" applyFont="1" applyFill="1" applyBorder="1" applyAlignment="1">
      <alignment horizontal="center" vertical="center" wrapText="1"/>
    </xf>
    <xf numFmtId="2" fontId="22" fillId="0" borderId="40" xfId="5" applyNumberFormat="1" applyFont="1" applyFill="1" applyBorder="1" applyAlignment="1">
      <alignment horizontal="center" vertical="center" wrapText="1"/>
    </xf>
    <xf numFmtId="168" fontId="22" fillId="0" borderId="41" xfId="7" applyNumberFormat="1" applyFont="1" applyFill="1" applyBorder="1" applyAlignment="1">
      <alignment horizontal="center" vertical="center" wrapText="1"/>
    </xf>
    <xf numFmtId="0" fontId="22" fillId="0" borderId="48" xfId="5" applyFont="1" applyFill="1" applyBorder="1" applyAlignment="1">
      <alignment horizontal="left" vertical="center" wrapText="1"/>
    </xf>
    <xf numFmtId="168" fontId="22" fillId="3" borderId="53" xfId="7" applyNumberFormat="1" applyFont="1" applyFill="1" applyBorder="1" applyAlignment="1">
      <alignment vertical="center" wrapText="1"/>
    </xf>
    <xf numFmtId="0" fontId="21" fillId="0" borderId="49" xfId="5" applyFont="1" applyFill="1" applyBorder="1" applyAlignment="1">
      <alignment horizontal="center" vertical="center" wrapText="1"/>
    </xf>
    <xf numFmtId="0" fontId="21" fillId="0" borderId="50" xfId="5" applyFont="1" applyBorder="1" applyAlignment="1">
      <alignment vertical="center"/>
    </xf>
    <xf numFmtId="44" fontId="21" fillId="0" borderId="50" xfId="40" applyFont="1" applyFill="1" applyBorder="1" applyAlignment="1">
      <alignment vertical="center" wrapText="1"/>
    </xf>
    <xf numFmtId="2" fontId="21" fillId="0" borderId="50" xfId="5" applyNumberFormat="1" applyFont="1" applyFill="1" applyBorder="1" applyAlignment="1">
      <alignment horizontal="center" vertical="center" wrapText="1"/>
    </xf>
    <xf numFmtId="0" fontId="21" fillId="0" borderId="19" xfId="5" applyFont="1" applyFill="1" applyBorder="1" applyAlignment="1">
      <alignment horizontal="center" vertical="center" wrapText="1"/>
    </xf>
    <xf numFmtId="0" fontId="21" fillId="0" borderId="0" xfId="5" applyFont="1" applyFill="1" applyBorder="1" applyAlignment="1">
      <alignment vertical="center" wrapText="1"/>
    </xf>
    <xf numFmtId="168" fontId="21" fillId="0" borderId="0" xfId="5" applyNumberFormat="1" applyFont="1" applyFill="1" applyBorder="1" applyAlignment="1">
      <alignment horizontal="center" vertical="center" wrapText="1"/>
    </xf>
    <xf numFmtId="2" fontId="21" fillId="0" borderId="0" xfId="5" applyNumberFormat="1" applyFont="1" applyFill="1" applyBorder="1" applyAlignment="1">
      <alignment horizontal="center" vertical="center" wrapText="1"/>
    </xf>
    <xf numFmtId="168" fontId="21" fillId="0" borderId="20" xfId="7" applyNumberFormat="1" applyFont="1" applyFill="1" applyBorder="1" applyAlignment="1">
      <alignment vertical="center" wrapText="1"/>
    </xf>
    <xf numFmtId="0" fontId="22" fillId="0" borderId="50" xfId="5" applyFont="1" applyFill="1" applyBorder="1" applyAlignment="1">
      <alignment horizontal="center" vertical="center" wrapText="1"/>
    </xf>
    <xf numFmtId="168" fontId="22" fillId="0" borderId="50" xfId="5" applyNumberFormat="1" applyFont="1" applyFill="1" applyBorder="1" applyAlignment="1">
      <alignment horizontal="center" vertical="center" wrapText="1"/>
    </xf>
    <xf numFmtId="2" fontId="22" fillId="0" borderId="50" xfId="5" applyNumberFormat="1" applyFont="1" applyFill="1" applyBorder="1" applyAlignment="1">
      <alignment horizontal="center" vertical="center" wrapText="1"/>
    </xf>
    <xf numFmtId="168" fontId="22" fillId="0" borderId="15" xfId="7" applyNumberFormat="1" applyFont="1" applyFill="1" applyBorder="1" applyAlignment="1">
      <alignment horizontal="center" vertical="center" wrapText="1"/>
    </xf>
    <xf numFmtId="0" fontId="21" fillId="5" borderId="49" xfId="5" applyFont="1" applyFill="1" applyBorder="1" applyAlignment="1">
      <alignment horizontal="center" vertical="center" wrapText="1"/>
    </xf>
    <xf numFmtId="0" fontId="21" fillId="5" borderId="50" xfId="5" applyFont="1" applyFill="1" applyBorder="1" applyAlignment="1">
      <alignment vertical="center" wrapText="1"/>
    </xf>
    <xf numFmtId="168" fontId="21" fillId="5" borderId="50" xfId="5" applyNumberFormat="1" applyFont="1" applyFill="1" applyBorder="1" applyAlignment="1">
      <alignment horizontal="center" vertical="center" wrapText="1"/>
    </xf>
    <xf numFmtId="2" fontId="21" fillId="5" borderId="50" xfId="5" applyNumberFormat="1" applyFont="1" applyFill="1" applyBorder="1" applyAlignment="1">
      <alignment horizontal="center" vertical="center" wrapText="1"/>
    </xf>
    <xf numFmtId="44" fontId="21" fillId="5" borderId="50" xfId="40" applyFont="1" applyFill="1" applyBorder="1" applyAlignment="1">
      <alignment horizontal="center" vertical="center" wrapText="1"/>
    </xf>
    <xf numFmtId="168" fontId="21" fillId="5" borderId="15" xfId="7" applyNumberFormat="1" applyFont="1" applyFill="1" applyBorder="1" applyAlignment="1">
      <alignment vertical="center" wrapText="1"/>
    </xf>
    <xf numFmtId="44" fontId="9" fillId="0" borderId="0" xfId="40" applyFont="1" applyFill="1" applyBorder="1" applyAlignment="1">
      <alignment vertical="center" wrapText="1"/>
    </xf>
    <xf numFmtId="0" fontId="18" fillId="2" borderId="0" xfId="0" applyFont="1" applyFill="1" applyAlignment="1">
      <alignment horizontal="center" vertical="center" wrapText="1"/>
    </xf>
    <xf numFmtId="0" fontId="19" fillId="2" borderId="0" xfId="0" applyFont="1" applyFill="1" applyAlignment="1">
      <alignment horizontal="center" vertical="center" wrapText="1"/>
    </xf>
    <xf numFmtId="0" fontId="8" fillId="2" borderId="17" xfId="5" applyFont="1" applyFill="1" applyBorder="1" applyAlignment="1">
      <alignment vertical="center" wrapText="1"/>
    </xf>
    <xf numFmtId="0" fontId="8" fillId="2" borderId="18" xfId="5" applyFont="1" applyFill="1" applyBorder="1" applyAlignment="1">
      <alignment vertical="center" wrapText="1"/>
    </xf>
    <xf numFmtId="0" fontId="8" fillId="2" borderId="28" xfId="5" applyFont="1" applyFill="1" applyBorder="1" applyAlignment="1">
      <alignment vertical="center" wrapText="1"/>
    </xf>
    <xf numFmtId="0" fontId="8" fillId="2" borderId="23" xfId="5" applyFont="1" applyFill="1" applyBorder="1" applyAlignment="1">
      <alignment vertical="center" wrapText="1"/>
    </xf>
    <xf numFmtId="0" fontId="28" fillId="2" borderId="19" xfId="5" applyFont="1" applyFill="1" applyBorder="1" applyAlignment="1">
      <alignment vertical="center"/>
    </xf>
    <xf numFmtId="0" fontId="21" fillId="0" borderId="43" xfId="5" applyFont="1" applyFill="1" applyBorder="1" applyAlignment="1">
      <alignment horizontal="center" vertical="center" wrapText="1"/>
    </xf>
    <xf numFmtId="0" fontId="21" fillId="0" borderId="48" xfId="5" applyFont="1" applyFill="1" applyBorder="1" applyAlignment="1">
      <alignment vertical="center" wrapText="1"/>
    </xf>
    <xf numFmtId="168" fontId="21" fillId="0" borderId="48" xfId="5" applyNumberFormat="1" applyFont="1" applyFill="1" applyBorder="1" applyAlignment="1">
      <alignment horizontal="center" vertical="center" wrapText="1"/>
    </xf>
    <xf numFmtId="2" fontId="21" fillId="0" borderId="48" xfId="5" applyNumberFormat="1" applyFont="1" applyFill="1" applyBorder="1" applyAlignment="1">
      <alignment horizontal="center" vertical="center" wrapText="1"/>
    </xf>
    <xf numFmtId="44" fontId="21" fillId="0" borderId="48" xfId="40" applyFont="1" applyFill="1" applyBorder="1" applyAlignment="1">
      <alignment horizontal="center" vertical="center" wrapText="1"/>
    </xf>
    <xf numFmtId="168" fontId="21" fillId="0" borderId="29" xfId="7" applyNumberFormat="1" applyFont="1" applyFill="1" applyBorder="1" applyAlignment="1">
      <alignment vertical="center" wrapText="1"/>
    </xf>
    <xf numFmtId="0" fontId="29" fillId="0" borderId="0" xfId="43" applyFont="1" applyAlignment="1">
      <alignment horizontal="center" vertical="center"/>
    </xf>
    <xf numFmtId="0" fontId="1" fillId="0" borderId="0" xfId="44"/>
    <xf numFmtId="0" fontId="29" fillId="0" borderId="0" xfId="43" applyFont="1"/>
    <xf numFmtId="0" fontId="30" fillId="0" borderId="7" xfId="43" applyFont="1" applyBorder="1" applyAlignment="1">
      <alignment horizontal="center"/>
    </xf>
    <xf numFmtId="0" fontId="30" fillId="0" borderId="7" xfId="43" applyFont="1" applyBorder="1" applyAlignment="1">
      <alignment horizontal="center" vertical="center"/>
    </xf>
    <xf numFmtId="2" fontId="30" fillId="0" borderId="13" xfId="43" applyNumberFormat="1" applyFont="1" applyBorder="1"/>
    <xf numFmtId="2" fontId="30" fillId="0" borderId="12" xfId="43" applyNumberFormat="1" applyFont="1" applyBorder="1" applyAlignment="1">
      <alignment horizontal="right"/>
    </xf>
    <xf numFmtId="0" fontId="29" fillId="0" borderId="7" xfId="43" quotePrefix="1" applyFont="1" applyBorder="1" applyAlignment="1">
      <alignment horizontal="center" vertical="center"/>
    </xf>
    <xf numFmtId="2" fontId="29" fillId="0" borderId="7" xfId="43" applyNumberFormat="1" applyFont="1" applyBorder="1" applyAlignment="1">
      <alignment horizontal="center" vertical="center"/>
    </xf>
    <xf numFmtId="2" fontId="29" fillId="0" borderId="56" xfId="43" applyNumberFormat="1" applyFont="1" applyBorder="1" applyAlignment="1">
      <alignment horizontal="center" vertical="center"/>
    </xf>
    <xf numFmtId="0" fontId="29" fillId="0" borderId="7" xfId="43" applyFont="1" applyBorder="1" applyAlignment="1">
      <alignment horizontal="center" vertical="center"/>
    </xf>
    <xf numFmtId="173" fontId="29" fillId="0" borderId="7" xfId="43" applyNumberFormat="1" applyFont="1" applyBorder="1" applyAlignment="1">
      <alignment horizontal="center" vertical="center"/>
    </xf>
    <xf numFmtId="0" fontId="29" fillId="0" borderId="0" xfId="43" quotePrefix="1" applyFont="1" applyAlignment="1">
      <alignment horizontal="center" vertical="center"/>
    </xf>
    <xf numFmtId="2" fontId="29" fillId="0" borderId="12" xfId="43" applyNumberFormat="1" applyFont="1" applyBorder="1" applyAlignment="1">
      <alignment horizontal="center" vertical="center"/>
    </xf>
    <xf numFmtId="2" fontId="30" fillId="0" borderId="12" xfId="43" applyNumberFormat="1" applyFont="1" applyBorder="1" applyAlignment="1">
      <alignment horizontal="center" vertical="center"/>
    </xf>
    <xf numFmtId="2" fontId="29" fillId="0" borderId="7" xfId="43" applyNumberFormat="1" applyFont="1" applyBorder="1"/>
    <xf numFmtId="2" fontId="29" fillId="0" borderId="7" xfId="43" applyNumberFormat="1" applyFont="1" applyBorder="1" applyAlignment="1">
      <alignment horizontal="right"/>
    </xf>
    <xf numFmtId="2" fontId="30" fillId="0" borderId="7" xfId="43" applyNumberFormat="1" applyFont="1" applyBorder="1" applyAlignment="1">
      <alignment horizontal="center" vertical="center"/>
    </xf>
    <xf numFmtId="0" fontId="30" fillId="0" borderId="7" xfId="43" applyFont="1" applyBorder="1" applyAlignment="1">
      <alignment vertical="center"/>
    </xf>
    <xf numFmtId="0" fontId="30" fillId="0" borderId="7" xfId="43" applyFont="1" applyBorder="1" applyAlignment="1">
      <alignment horizontal="center" wrapText="1"/>
    </xf>
    <xf numFmtId="2" fontId="30" fillId="0" borderId="7" xfId="43" applyNumberFormat="1" applyFont="1" applyBorder="1"/>
    <xf numFmtId="0" fontId="29" fillId="0" borderId="7" xfId="43" applyFont="1" applyBorder="1"/>
    <xf numFmtId="9" fontId="29" fillId="0" borderId="7" xfId="45" applyFont="1" applyBorder="1" applyAlignment="1">
      <alignment horizontal="center"/>
    </xf>
    <xf numFmtId="0" fontId="30" fillId="0" borderId="55" xfId="43" applyFont="1" applyBorder="1"/>
    <xf numFmtId="9" fontId="30" fillId="0" borderId="13" xfId="43" applyNumberFormat="1" applyFont="1" applyBorder="1" applyAlignment="1">
      <alignment horizontal="center"/>
    </xf>
    <xf numFmtId="0" fontId="29" fillId="0" borderId="57" xfId="43" applyFont="1" applyBorder="1"/>
    <xf numFmtId="2" fontId="29" fillId="0" borderId="56" xfId="43" applyNumberFormat="1" applyFont="1" applyBorder="1" applyAlignment="1">
      <alignment horizontal="right"/>
    </xf>
    <xf numFmtId="0" fontId="30" fillId="0" borderId="0" xfId="43" applyFont="1" applyAlignment="1">
      <alignment horizontal="center" vertical="center"/>
    </xf>
    <xf numFmtId="0" fontId="30" fillId="0" borderId="13" xfId="43" applyFont="1" applyBorder="1"/>
    <xf numFmtId="1" fontId="30" fillId="0" borderId="12" xfId="43" applyNumberFormat="1" applyFont="1" applyBorder="1" applyAlignment="1">
      <alignment horizontal="right"/>
    </xf>
    <xf numFmtId="174" fontId="29" fillId="0" borderId="56" xfId="43" applyNumberFormat="1" applyFont="1" applyBorder="1" applyAlignment="1">
      <alignment horizontal="right"/>
    </xf>
    <xf numFmtId="0" fontId="32" fillId="6" borderId="55" xfId="43" applyFont="1" applyFill="1" applyBorder="1"/>
    <xf numFmtId="0" fontId="32" fillId="6" borderId="13" xfId="43" applyFont="1" applyFill="1" applyBorder="1"/>
    <xf numFmtId="2" fontId="32" fillId="6" borderId="12" xfId="43" applyNumberFormat="1" applyFont="1" applyFill="1" applyBorder="1" applyAlignment="1">
      <alignment horizontal="right"/>
    </xf>
    <xf numFmtId="0" fontId="29" fillId="0" borderId="58" xfId="43" applyFont="1" applyBorder="1"/>
    <xf numFmtId="0" fontId="29" fillId="0" borderId="42" xfId="43" applyFont="1" applyBorder="1"/>
    <xf numFmtId="0" fontId="29" fillId="0" borderId="54" xfId="43" applyFont="1" applyBorder="1"/>
    <xf numFmtId="0" fontId="1" fillId="0" borderId="0" xfId="44" applyAlignment="1">
      <alignment horizontal="center" vertical="center"/>
    </xf>
    <xf numFmtId="43" fontId="7" fillId="0" borderId="0" xfId="46" applyFont="1"/>
    <xf numFmtId="165" fontId="7" fillId="0" borderId="0" xfId="47" applyFont="1"/>
    <xf numFmtId="0" fontId="7" fillId="0" borderId="0" xfId="2"/>
    <xf numFmtId="0" fontId="37" fillId="0" borderId="7" xfId="2" applyFont="1" applyBorder="1" applyAlignment="1">
      <alignment horizontal="center" vertical="center"/>
    </xf>
    <xf numFmtId="0" fontId="37" fillId="0" borderId="7" xfId="2" applyFont="1" applyBorder="1" applyAlignment="1">
      <alignment horizontal="center" vertical="center" wrapText="1"/>
    </xf>
    <xf numFmtId="0" fontId="37" fillId="0" borderId="55" xfId="2" applyFont="1" applyBorder="1" applyAlignment="1">
      <alignment horizontal="center" vertical="center" wrapText="1"/>
    </xf>
    <xf numFmtId="0" fontId="38" fillId="0" borderId="62" xfId="2" applyFont="1" applyBorder="1" applyAlignment="1">
      <alignment vertical="center"/>
    </xf>
    <xf numFmtId="0" fontId="18" fillId="0" borderId="63" xfId="2" applyFont="1" applyBorder="1" applyAlignment="1">
      <alignment vertical="center"/>
    </xf>
    <xf numFmtId="165" fontId="7" fillId="0" borderId="62" xfId="47" applyFont="1" applyBorder="1" applyAlignment="1">
      <alignment vertical="center"/>
    </xf>
    <xf numFmtId="175" fontId="7" fillId="0" borderId="62" xfId="25" applyNumberFormat="1" applyBorder="1" applyAlignment="1">
      <alignment horizontal="center" vertical="center"/>
    </xf>
    <xf numFmtId="175" fontId="7" fillId="0" borderId="66" xfId="25" applyNumberFormat="1" applyBorder="1" applyAlignment="1">
      <alignment horizontal="center" vertical="center"/>
    </xf>
    <xf numFmtId="176" fontId="7" fillId="0" borderId="62" xfId="47" applyNumberFormat="1" applyFont="1" applyFill="1" applyBorder="1" applyAlignment="1">
      <alignment vertical="center"/>
    </xf>
    <xf numFmtId="0" fontId="38" fillId="0" borderId="67" xfId="2" applyFont="1" applyBorder="1" applyAlignment="1">
      <alignment vertical="center"/>
    </xf>
    <xf numFmtId="0" fontId="18" fillId="0" borderId="68" xfId="2" applyFont="1" applyBorder="1" applyAlignment="1">
      <alignment vertical="center"/>
    </xf>
    <xf numFmtId="165" fontId="7" fillId="0" borderId="67" xfId="47" applyFont="1" applyBorder="1" applyAlignment="1">
      <alignment vertical="center"/>
    </xf>
    <xf numFmtId="175" fontId="7" fillId="0" borderId="67" xfId="25" applyNumberFormat="1" applyBorder="1" applyAlignment="1">
      <alignment horizontal="center" vertical="center"/>
    </xf>
    <xf numFmtId="175" fontId="7" fillId="0" borderId="69" xfId="25" applyNumberFormat="1" applyBorder="1" applyAlignment="1">
      <alignment horizontal="center" vertical="center"/>
    </xf>
    <xf numFmtId="176" fontId="7" fillId="0" borderId="67" xfId="47" applyNumberFormat="1" applyFont="1" applyFill="1" applyBorder="1" applyAlignment="1">
      <alignment vertical="center"/>
    </xf>
    <xf numFmtId="176" fontId="27" fillId="0" borderId="71" xfId="47" applyNumberFormat="1" applyFont="1" applyFill="1" applyBorder="1" applyAlignment="1">
      <alignment vertical="center"/>
    </xf>
    <xf numFmtId="175" fontId="27" fillId="0" borderId="73" xfId="2" applyNumberFormat="1" applyFont="1" applyBorder="1" applyAlignment="1">
      <alignment horizontal="center" vertical="center"/>
    </xf>
    <xf numFmtId="176" fontId="40" fillId="0" borderId="73" xfId="47" applyNumberFormat="1" applyFont="1" applyFill="1" applyBorder="1" applyAlignment="1">
      <alignment vertical="center"/>
    </xf>
    <xf numFmtId="176" fontId="7" fillId="0" borderId="0" xfId="2" applyNumberFormat="1"/>
    <xf numFmtId="176" fontId="39" fillId="7" borderId="78" xfId="47" applyNumberFormat="1" applyFont="1" applyFill="1" applyBorder="1" applyAlignment="1">
      <alignment vertical="center"/>
    </xf>
    <xf numFmtId="177" fontId="7" fillId="0" borderId="0" xfId="49" applyFont="1"/>
    <xf numFmtId="0" fontId="39" fillId="0" borderId="79" xfId="2" quotePrefix="1" applyFont="1" applyBorder="1" applyAlignment="1">
      <alignment horizontal="right" vertical="center" wrapText="1"/>
    </xf>
    <xf numFmtId="0" fontId="39" fillId="0" borderId="0" xfId="2" quotePrefix="1" applyFont="1" applyAlignment="1">
      <alignment horizontal="right" vertical="center" wrapText="1"/>
    </xf>
    <xf numFmtId="0" fontId="39" fillId="0" borderId="0" xfId="2" applyFont="1" applyAlignment="1">
      <alignment horizontal="center" vertical="center"/>
    </xf>
    <xf numFmtId="10" fontId="39" fillId="0" borderId="80" xfId="50" applyNumberFormat="1" applyFont="1" applyFill="1" applyBorder="1" applyAlignment="1">
      <alignment horizontal="center" vertical="center"/>
    </xf>
    <xf numFmtId="178" fontId="39" fillId="0" borderId="0" xfId="2" applyNumberFormat="1" applyFont="1" applyAlignment="1">
      <alignment vertical="center"/>
    </xf>
    <xf numFmtId="165" fontId="7" fillId="0" borderId="0" xfId="47" applyFont="1" applyFill="1"/>
    <xf numFmtId="0" fontId="7" fillId="0" borderId="79" xfId="2" applyBorder="1"/>
    <xf numFmtId="0" fontId="41" fillId="0" borderId="85" xfId="2" applyFont="1" applyBorder="1" applyAlignment="1">
      <alignment horizontal="center" vertical="center"/>
    </xf>
    <xf numFmtId="0" fontId="42" fillId="0" borderId="0" xfId="2" quotePrefix="1" applyFont="1" applyAlignment="1">
      <alignment horizontal="right" vertical="center"/>
    </xf>
    <xf numFmtId="0" fontId="40" fillId="0" borderId="0" xfId="2" applyFont="1" applyAlignment="1">
      <alignment vertical="center"/>
    </xf>
    <xf numFmtId="10" fontId="20" fillId="0" borderId="80" xfId="50" applyNumberFormat="1" applyFont="1" applyFill="1" applyBorder="1" applyAlignment="1">
      <alignment horizontal="center" vertical="center"/>
    </xf>
    <xf numFmtId="10" fontId="20" fillId="0" borderId="0" xfId="50" applyNumberFormat="1" applyFont="1" applyFill="1" applyBorder="1" applyAlignment="1">
      <alignment horizontal="center" vertical="center"/>
    </xf>
    <xf numFmtId="165" fontId="40" fillId="0" borderId="0" xfId="47" applyFont="1" applyFill="1" applyBorder="1" applyAlignment="1">
      <alignment vertical="center"/>
    </xf>
    <xf numFmtId="179" fontId="7" fillId="0" borderId="0" xfId="47" applyNumberFormat="1" applyFont="1"/>
    <xf numFmtId="44" fontId="7" fillId="0" borderId="0" xfId="2" applyNumberFormat="1"/>
    <xf numFmtId="43" fontId="27" fillId="0" borderId="0" xfId="46" applyFont="1"/>
    <xf numFmtId="165" fontId="27" fillId="0" borderId="0" xfId="47" applyFont="1"/>
    <xf numFmtId="0" fontId="33" fillId="0" borderId="65" xfId="44" applyFont="1" applyBorder="1"/>
    <xf numFmtId="0" fontId="33" fillId="0" borderId="67" xfId="44" applyFont="1" applyBorder="1"/>
    <xf numFmtId="44" fontId="10" fillId="2" borderId="0" xfId="5" applyNumberFormat="1" applyFont="1" applyFill="1" applyBorder="1" applyAlignment="1">
      <alignment vertical="center" wrapText="1"/>
    </xf>
    <xf numFmtId="0" fontId="19" fillId="0" borderId="33" xfId="0" applyFont="1" applyBorder="1" applyAlignment="1">
      <alignment horizontal="justify" vertical="center" wrapText="1"/>
    </xf>
    <xf numFmtId="0" fontId="19" fillId="0" borderId="0" xfId="0" applyFont="1" applyAlignment="1">
      <alignment horizontal="justify" vertical="center" wrapText="1"/>
    </xf>
    <xf numFmtId="10" fontId="21" fillId="0" borderId="21" xfId="42" applyNumberFormat="1" applyFont="1" applyFill="1" applyBorder="1" applyAlignment="1">
      <alignment horizontal="center" vertical="center" wrapText="1"/>
    </xf>
    <xf numFmtId="10" fontId="21" fillId="0" borderId="2" xfId="42" applyNumberFormat="1" applyFont="1" applyFill="1" applyBorder="1" applyAlignment="1">
      <alignment horizontal="center" vertical="center" wrapText="1"/>
    </xf>
    <xf numFmtId="10" fontId="21" fillId="0" borderId="51" xfId="42" applyNumberFormat="1" applyFont="1" applyFill="1" applyBorder="1" applyAlignment="1">
      <alignment horizontal="center" vertical="center" wrapText="1"/>
    </xf>
    <xf numFmtId="168" fontId="21" fillId="0" borderId="21" xfId="5" applyNumberFormat="1" applyFont="1" applyFill="1" applyBorder="1" applyAlignment="1">
      <alignment horizontal="center" vertical="center" wrapText="1"/>
    </xf>
    <xf numFmtId="168" fontId="21" fillId="0" borderId="2" xfId="5" applyNumberFormat="1" applyFont="1" applyFill="1" applyBorder="1" applyAlignment="1">
      <alignment horizontal="center" vertical="center" wrapText="1"/>
    </xf>
    <xf numFmtId="168" fontId="21" fillId="0" borderId="51" xfId="5" applyNumberFormat="1" applyFont="1" applyFill="1" applyBorder="1" applyAlignment="1">
      <alignment horizontal="center" vertical="center" wrapText="1"/>
    </xf>
    <xf numFmtId="0" fontId="22" fillId="0" borderId="39" xfId="5" applyFont="1" applyFill="1" applyBorder="1" applyAlignment="1">
      <alignment horizontal="center" vertical="center" wrapText="1"/>
    </xf>
    <xf numFmtId="0" fontId="22" fillId="0" borderId="1" xfId="5" applyFont="1" applyFill="1" applyBorder="1" applyAlignment="1">
      <alignment horizontal="center" vertical="center" wrapText="1"/>
    </xf>
    <xf numFmtId="0" fontId="22" fillId="0" borderId="52" xfId="5" applyFont="1" applyFill="1" applyBorder="1" applyAlignment="1">
      <alignment horizontal="center" vertical="center" wrapText="1"/>
    </xf>
    <xf numFmtId="0" fontId="22" fillId="0" borderId="43" xfId="5" applyFont="1" applyFill="1" applyBorder="1" applyAlignment="1">
      <alignment horizontal="center" vertical="center" wrapText="1"/>
    </xf>
    <xf numFmtId="0" fontId="22" fillId="0" borderId="6" xfId="5" applyFont="1" applyFill="1" applyBorder="1" applyAlignment="1">
      <alignment horizontal="center" vertical="center" wrapText="1"/>
    </xf>
    <xf numFmtId="0" fontId="22" fillId="0" borderId="49" xfId="5" applyFont="1" applyFill="1" applyBorder="1" applyAlignment="1">
      <alignment horizontal="center" vertical="center" wrapText="1"/>
    </xf>
    <xf numFmtId="0" fontId="21" fillId="0" borderId="44" xfId="5" applyFont="1" applyFill="1" applyBorder="1" applyAlignment="1">
      <alignment horizontal="left" vertical="center" wrapText="1"/>
    </xf>
    <xf numFmtId="0" fontId="21" fillId="0" borderId="4" xfId="5" applyFont="1" applyFill="1" applyBorder="1" applyAlignment="1">
      <alignment horizontal="left" vertical="center" wrapText="1"/>
    </xf>
    <xf numFmtId="0" fontId="21" fillId="0" borderId="5" xfId="5" applyFont="1" applyFill="1" applyBorder="1" applyAlignment="1">
      <alignment horizontal="left" vertical="center" wrapText="1"/>
    </xf>
    <xf numFmtId="0" fontId="21" fillId="0" borderId="26" xfId="5" applyFont="1" applyFill="1" applyBorder="1" applyAlignment="1">
      <alignment horizontal="left" vertical="center" wrapText="1"/>
    </xf>
    <xf numFmtId="0" fontId="21" fillId="0" borderId="45" xfId="5" applyFont="1" applyFill="1" applyBorder="1" applyAlignment="1">
      <alignment horizontal="left" vertical="center" wrapText="1"/>
    </xf>
    <xf numFmtId="0" fontId="22" fillId="3" borderId="11" xfId="5" applyFont="1" applyFill="1" applyBorder="1" applyAlignment="1">
      <alignment horizontal="right" vertical="center" wrapText="1"/>
    </xf>
    <xf numFmtId="0" fontId="22" fillId="3" borderId="13" xfId="5" applyFont="1" applyFill="1" applyBorder="1" applyAlignment="1">
      <alignment horizontal="right" vertical="center" wrapText="1"/>
    </xf>
    <xf numFmtId="0" fontId="22" fillId="3" borderId="12" xfId="5" applyFont="1" applyFill="1" applyBorder="1" applyAlignment="1">
      <alignment horizontal="right" vertical="center" wrapText="1"/>
    </xf>
    <xf numFmtId="0" fontId="22" fillId="3" borderId="25" xfId="5" applyFont="1" applyFill="1" applyBorder="1" applyAlignment="1">
      <alignment horizontal="right" vertical="center" wrapText="1"/>
    </xf>
    <xf numFmtId="0" fontId="22" fillId="3" borderId="26" xfId="5" applyFont="1" applyFill="1" applyBorder="1" applyAlignment="1">
      <alignment horizontal="right" vertical="center" wrapText="1"/>
    </xf>
    <xf numFmtId="0" fontId="22" fillId="3" borderId="27" xfId="5" applyFont="1" applyFill="1" applyBorder="1" applyAlignment="1">
      <alignment horizontal="right"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4" xfId="0" applyFont="1" applyBorder="1" applyAlignment="1">
      <alignment horizontal="center" vertical="center" wrapText="1"/>
    </xf>
    <xf numFmtId="0" fontId="18" fillId="2" borderId="35" xfId="0" applyFont="1" applyFill="1" applyBorder="1" applyAlignment="1">
      <alignment horizontal="center" vertical="center" wrapText="1"/>
    </xf>
    <xf numFmtId="0" fontId="18" fillId="2" borderId="34" xfId="0" applyFont="1" applyFill="1" applyBorder="1" applyAlignment="1">
      <alignment horizontal="center" vertical="center" wrapText="1"/>
    </xf>
    <xf numFmtId="0" fontId="22" fillId="2" borderId="16" xfId="5" applyFont="1" applyFill="1" applyBorder="1" applyAlignment="1">
      <alignment horizontal="center" vertical="center" wrapText="1"/>
    </xf>
    <xf numFmtId="0" fontId="22" fillId="2" borderId="17" xfId="5" applyFont="1" applyFill="1" applyBorder="1" applyAlignment="1">
      <alignment horizontal="center" vertical="center" wrapText="1"/>
    </xf>
    <xf numFmtId="0" fontId="22" fillId="2" borderId="18" xfId="5" applyFont="1" applyFill="1" applyBorder="1" applyAlignment="1">
      <alignment horizontal="center" vertical="center" wrapText="1"/>
    </xf>
    <xf numFmtId="0" fontId="24" fillId="0" borderId="37" xfId="6" applyFont="1" applyBorder="1" applyAlignment="1">
      <alignment horizontal="justify" vertical="center" wrapText="1"/>
    </xf>
    <xf numFmtId="0" fontId="24" fillId="0" borderId="31" xfId="6" applyFont="1" applyBorder="1" applyAlignment="1">
      <alignment horizontal="justify" vertical="center" wrapText="1"/>
    </xf>
    <xf numFmtId="0" fontId="24" fillId="0" borderId="9" xfId="6" applyFont="1" applyBorder="1" applyAlignment="1">
      <alignment horizontal="justify" vertical="center" wrapText="1"/>
    </xf>
    <xf numFmtId="0" fontId="21" fillId="0" borderId="1" xfId="5" applyFont="1" applyFill="1" applyBorder="1" applyAlignment="1">
      <alignment horizontal="center" vertical="center" wrapText="1"/>
    </xf>
    <xf numFmtId="0" fontId="21" fillId="0" borderId="10" xfId="5" applyFont="1" applyFill="1" applyBorder="1" applyAlignment="1">
      <alignment horizontal="center" vertical="center" wrapText="1"/>
    </xf>
    <xf numFmtId="0" fontId="21" fillId="0" borderId="2" xfId="5" applyFont="1" applyBorder="1" applyAlignment="1">
      <alignment horizontal="center" vertical="center" wrapText="1"/>
    </xf>
    <xf numFmtId="0" fontId="21" fillId="0" borderId="21" xfId="5" applyFont="1" applyBorder="1" applyAlignment="1">
      <alignment horizontal="center" vertical="center" wrapText="1"/>
    </xf>
    <xf numFmtId="0" fontId="23" fillId="4" borderId="16" xfId="5" applyFont="1" applyFill="1" applyBorder="1" applyAlignment="1">
      <alignment horizontal="left" vertical="center" wrapText="1"/>
    </xf>
    <xf numFmtId="0" fontId="23" fillId="4" borderId="17" xfId="5" applyFont="1" applyFill="1" applyBorder="1" applyAlignment="1">
      <alignment horizontal="left" vertical="center" wrapText="1"/>
    </xf>
    <xf numFmtId="0" fontId="23" fillId="4" borderId="18" xfId="5" applyFont="1" applyFill="1" applyBorder="1" applyAlignment="1">
      <alignment horizontal="left" vertical="center" wrapText="1"/>
    </xf>
    <xf numFmtId="0" fontId="22" fillId="3" borderId="3" xfId="5" applyFont="1" applyFill="1" applyBorder="1" applyAlignment="1">
      <alignment horizontal="center" vertical="center" wrapText="1"/>
    </xf>
    <xf numFmtId="0" fontId="22" fillId="3" borderId="4" xfId="5" applyFont="1" applyFill="1" applyBorder="1" applyAlignment="1">
      <alignment horizontal="center" vertical="center" wrapText="1"/>
    </xf>
    <xf numFmtId="0" fontId="22" fillId="3" borderId="5" xfId="5" applyFont="1" applyFill="1" applyBorder="1" applyAlignment="1">
      <alignment horizontal="center" vertical="center" wrapText="1"/>
    </xf>
    <xf numFmtId="0" fontId="22" fillId="3" borderId="24" xfId="5" applyFont="1" applyFill="1" applyBorder="1" applyAlignment="1">
      <alignment horizontal="right" vertical="center" wrapText="1"/>
    </xf>
    <xf numFmtId="0" fontId="22" fillId="3" borderId="42" xfId="5" applyFont="1" applyFill="1" applyBorder="1" applyAlignment="1">
      <alignment horizontal="right" vertical="center" wrapText="1"/>
    </xf>
    <xf numFmtId="0" fontId="22" fillId="3" borderId="54" xfId="5" applyFont="1" applyFill="1" applyBorder="1" applyAlignment="1">
      <alignment horizontal="right" vertical="center" wrapText="1"/>
    </xf>
    <xf numFmtId="0" fontId="22" fillId="3" borderId="3" xfId="5" applyFont="1" applyFill="1" applyBorder="1" applyAlignment="1">
      <alignment horizontal="left" vertical="center" wrapText="1"/>
    </xf>
    <xf numFmtId="0" fontId="22" fillId="3" borderId="4" xfId="5" applyFont="1" applyFill="1" applyBorder="1" applyAlignment="1">
      <alignment horizontal="left" vertical="center" wrapText="1"/>
    </xf>
    <xf numFmtId="0" fontId="22" fillId="3" borderId="5" xfId="5" applyFont="1" applyFill="1" applyBorder="1" applyAlignment="1">
      <alignment horizontal="left" vertical="center" wrapText="1"/>
    </xf>
    <xf numFmtId="0" fontId="22" fillId="3" borderId="30" xfId="5" applyFont="1" applyFill="1" applyBorder="1" applyAlignment="1">
      <alignment horizontal="center" vertical="center" wrapText="1"/>
    </xf>
    <xf numFmtId="0" fontId="22" fillId="3" borderId="28" xfId="5" applyFont="1" applyFill="1" applyBorder="1" applyAlignment="1">
      <alignment horizontal="center" vertical="center" wrapText="1"/>
    </xf>
    <xf numFmtId="0" fontId="22" fillId="3" borderId="46" xfId="5" applyFont="1" applyFill="1" applyBorder="1" applyAlignment="1">
      <alignment horizontal="center" vertical="center" wrapText="1"/>
    </xf>
    <xf numFmtId="0" fontId="22" fillId="3" borderId="3" xfId="5" applyFont="1" applyFill="1" applyBorder="1" applyAlignment="1">
      <alignment horizontal="center" vertical="center"/>
    </xf>
    <xf numFmtId="0" fontId="22" fillId="3" borderId="4" xfId="5" applyFont="1" applyFill="1" applyBorder="1" applyAlignment="1">
      <alignment horizontal="center" vertical="center"/>
    </xf>
    <xf numFmtId="0" fontId="22" fillId="3" borderId="5" xfId="5" applyFont="1" applyFill="1" applyBorder="1" applyAlignment="1">
      <alignment horizontal="center" vertical="center"/>
    </xf>
    <xf numFmtId="0" fontId="22" fillId="3" borderId="3" xfId="5" applyFont="1" applyFill="1" applyBorder="1" applyAlignment="1">
      <alignment horizontal="right" vertical="center" wrapText="1"/>
    </xf>
    <xf numFmtId="0" fontId="22" fillId="3" borderId="4" xfId="5" applyFont="1" applyFill="1" applyBorder="1" applyAlignment="1">
      <alignment horizontal="right" vertical="center" wrapText="1"/>
    </xf>
    <xf numFmtId="0" fontId="22" fillId="3" borderId="32" xfId="5" applyFont="1" applyFill="1" applyBorder="1" applyAlignment="1">
      <alignment horizontal="right" vertical="center" wrapText="1"/>
    </xf>
    <xf numFmtId="0" fontId="31" fillId="0" borderId="55" xfId="43" applyFont="1" applyBorder="1" applyAlignment="1">
      <alignment horizontal="right"/>
    </xf>
    <xf numFmtId="0" fontId="31" fillId="0" borderId="12" xfId="43" applyFont="1" applyBorder="1" applyAlignment="1">
      <alignment horizontal="right"/>
    </xf>
    <xf numFmtId="0" fontId="31" fillId="0" borderId="13" xfId="43" applyFont="1" applyBorder="1" applyAlignment="1">
      <alignment horizontal="right"/>
    </xf>
    <xf numFmtId="0" fontId="29" fillId="0" borderId="55" xfId="43" applyFont="1" applyBorder="1" applyAlignment="1">
      <alignment horizontal="left"/>
    </xf>
    <xf numFmtId="0" fontId="29" fillId="0" borderId="12" xfId="43" applyFont="1" applyBorder="1" applyAlignment="1">
      <alignment horizontal="left"/>
    </xf>
    <xf numFmtId="0" fontId="30" fillId="0" borderId="55" xfId="43" applyFont="1" applyBorder="1" applyAlignment="1">
      <alignment horizontal="left"/>
    </xf>
    <xf numFmtId="0" fontId="30" fillId="0" borderId="12" xfId="43" applyFont="1" applyBorder="1" applyAlignment="1">
      <alignment horizontal="left"/>
    </xf>
    <xf numFmtId="0" fontId="29" fillId="0" borderId="55" xfId="43" applyFont="1" applyBorder="1" applyAlignment="1">
      <alignment horizontal="left" vertical="center" wrapText="1"/>
    </xf>
    <xf numFmtId="0" fontId="29" fillId="0" borderId="12" xfId="43" applyFont="1" applyBorder="1" applyAlignment="1">
      <alignment horizontal="left" vertical="center" wrapText="1"/>
    </xf>
    <xf numFmtId="0" fontId="30" fillId="0" borderId="37" xfId="43" applyFont="1" applyBorder="1" applyAlignment="1">
      <alignment horizontal="center" vertical="center" wrapText="1"/>
    </xf>
    <xf numFmtId="0" fontId="30" fillId="0" borderId="31" xfId="43" applyFont="1" applyBorder="1" applyAlignment="1">
      <alignment horizontal="center" vertical="center" wrapText="1"/>
    </xf>
    <xf numFmtId="0" fontId="30" fillId="0" borderId="9" xfId="43" applyFont="1" applyBorder="1" applyAlignment="1">
      <alignment horizontal="center" vertical="center" wrapText="1"/>
    </xf>
    <xf numFmtId="0" fontId="30" fillId="0" borderId="13" xfId="43" applyFont="1" applyBorder="1" applyAlignment="1">
      <alignment horizontal="left"/>
    </xf>
    <xf numFmtId="0" fontId="27" fillId="0" borderId="0" xfId="0" applyFont="1" applyAlignment="1">
      <alignment horizontal="center" vertical="center" wrapText="1"/>
    </xf>
    <xf numFmtId="0" fontId="27" fillId="0" borderId="30" xfId="0" applyFont="1" applyBorder="1" applyAlignment="1">
      <alignment horizontal="left" vertical="center" wrapText="1"/>
    </xf>
    <xf numFmtId="0" fontId="27" fillId="0" borderId="28" xfId="0" applyFont="1" applyBorder="1" applyAlignment="1">
      <alignment horizontal="left" vertical="center" wrapText="1"/>
    </xf>
    <xf numFmtId="0" fontId="21" fillId="2" borderId="19" xfId="5" applyFont="1" applyFill="1" applyBorder="1" applyAlignment="1">
      <alignment horizontal="left" vertical="center" wrapText="1"/>
    </xf>
    <xf numFmtId="0" fontId="21" fillId="2" borderId="0" xfId="5" applyFont="1" applyFill="1" applyBorder="1" applyAlignment="1">
      <alignment horizontal="left" vertical="center" wrapText="1"/>
    </xf>
    <xf numFmtId="0" fontId="21" fillId="2" borderId="20" xfId="5" applyFont="1" applyFill="1" applyBorder="1" applyAlignment="1">
      <alignment horizontal="left" vertical="center" wrapText="1"/>
    </xf>
    <xf numFmtId="0" fontId="20" fillId="0" borderId="30" xfId="14" applyFont="1" applyBorder="1" applyAlignment="1">
      <alignment horizontal="left" vertical="top"/>
    </xf>
    <xf numFmtId="0" fontId="20" fillId="0" borderId="28" xfId="14" applyFont="1" applyBorder="1" applyAlignment="1">
      <alignment horizontal="left" vertical="top"/>
    </xf>
    <xf numFmtId="0" fontId="39" fillId="7" borderId="74" xfId="2" applyFont="1" applyFill="1" applyBorder="1" applyAlignment="1">
      <alignment horizontal="right" vertical="center"/>
    </xf>
    <xf numFmtId="0" fontId="39" fillId="7" borderId="75" xfId="2" applyFont="1" applyFill="1" applyBorder="1" applyAlignment="1">
      <alignment horizontal="right" vertical="center"/>
    </xf>
    <xf numFmtId="0" fontId="39" fillId="7" borderId="76" xfId="2" applyFont="1" applyFill="1" applyBorder="1" applyAlignment="1">
      <alignment horizontal="right" vertical="center"/>
    </xf>
    <xf numFmtId="176" fontId="39" fillId="7" borderId="77" xfId="47" applyNumberFormat="1" applyFont="1" applyFill="1" applyBorder="1" applyAlignment="1">
      <alignment horizontal="center" vertical="center"/>
    </xf>
    <xf numFmtId="176" fontId="39" fillId="7" borderId="76" xfId="47" applyNumberFormat="1" applyFont="1" applyFill="1" applyBorder="1" applyAlignment="1">
      <alignment horizontal="center" vertical="center"/>
    </xf>
    <xf numFmtId="180" fontId="39" fillId="7" borderId="77" xfId="47" applyNumberFormat="1" applyFont="1" applyFill="1" applyBorder="1" applyAlignment="1">
      <alignment horizontal="center" vertical="center"/>
    </xf>
    <xf numFmtId="180" fontId="39" fillId="7" borderId="90" xfId="47" applyNumberFormat="1" applyFont="1" applyFill="1" applyBorder="1" applyAlignment="1">
      <alignment horizontal="center" vertical="center"/>
    </xf>
    <xf numFmtId="0" fontId="27" fillId="0" borderId="64" xfId="2" applyFont="1" applyBorder="1" applyAlignment="1">
      <alignment horizontal="left" vertical="center"/>
    </xf>
    <xf numFmtId="0" fontId="27" fillId="0" borderId="86" xfId="2" quotePrefix="1" applyFont="1" applyBorder="1" applyAlignment="1">
      <alignment horizontal="left" vertical="center"/>
    </xf>
    <xf numFmtId="176" fontId="27" fillId="0" borderId="64" xfId="47" applyNumberFormat="1" applyFont="1" applyFill="1" applyBorder="1" applyAlignment="1">
      <alignment horizontal="center" vertical="center"/>
    </xf>
    <xf numFmtId="176" fontId="27" fillId="0" borderId="89" xfId="47" applyNumberFormat="1" applyFont="1" applyFill="1" applyBorder="1" applyAlignment="1">
      <alignment horizontal="center" vertical="center"/>
    </xf>
    <xf numFmtId="0" fontId="37" fillId="7" borderId="81" xfId="2" applyFont="1" applyFill="1" applyBorder="1" applyAlignment="1">
      <alignment horizontal="center" vertical="center"/>
    </xf>
    <xf numFmtId="0" fontId="37" fillId="7" borderId="82" xfId="2" applyFont="1" applyFill="1" applyBorder="1" applyAlignment="1">
      <alignment horizontal="center" vertical="center"/>
    </xf>
    <xf numFmtId="0" fontId="37" fillId="7" borderId="83" xfId="2" applyFont="1" applyFill="1" applyBorder="1" applyAlignment="1">
      <alignment horizontal="center" vertical="center"/>
    </xf>
    <xf numFmtId="0" fontId="37" fillId="0" borderId="70" xfId="2" applyFont="1" applyBorder="1" applyAlignment="1">
      <alignment horizontal="center" vertical="center"/>
    </xf>
    <xf numFmtId="0" fontId="37" fillId="0" borderId="42" xfId="2" applyFont="1" applyBorder="1" applyAlignment="1">
      <alignment horizontal="center" vertical="center"/>
    </xf>
    <xf numFmtId="0" fontId="37" fillId="0" borderId="54" xfId="2" applyFont="1" applyBorder="1" applyAlignment="1">
      <alignment horizontal="center" vertical="center"/>
    </xf>
    <xf numFmtId="0" fontId="37" fillId="0" borderId="87" xfId="2" applyFont="1" applyBorder="1" applyAlignment="1">
      <alignment horizontal="center" vertical="center" wrapText="1"/>
    </xf>
    <xf numFmtId="0" fontId="37" fillId="0" borderId="84" xfId="2" applyFont="1" applyBorder="1" applyAlignment="1">
      <alignment horizontal="center" vertical="center" wrapText="1"/>
    </xf>
    <xf numFmtId="0" fontId="37" fillId="0" borderId="88" xfId="2" applyFont="1" applyBorder="1" applyAlignment="1">
      <alignment horizontal="center" vertical="center" wrapText="1"/>
    </xf>
    <xf numFmtId="0" fontId="39" fillId="7" borderId="74" xfId="2" quotePrefix="1" applyFont="1" applyFill="1" applyBorder="1" applyAlignment="1">
      <alignment horizontal="left" vertical="center" wrapText="1"/>
    </xf>
    <xf numFmtId="0" fontId="39" fillId="7" borderId="75" xfId="2" quotePrefix="1" applyFont="1" applyFill="1" applyBorder="1" applyAlignment="1">
      <alignment horizontal="left" vertical="center" wrapText="1"/>
    </xf>
    <xf numFmtId="0" fontId="39" fillId="7" borderId="76" xfId="2" quotePrefix="1" applyFont="1" applyFill="1" applyBorder="1" applyAlignment="1">
      <alignment horizontal="left" vertical="center" wrapText="1"/>
    </xf>
    <xf numFmtId="0" fontId="39" fillId="7" borderId="77" xfId="2" applyFont="1" applyFill="1" applyBorder="1" applyAlignment="1">
      <alignment horizontal="center" vertical="center"/>
    </xf>
    <xf numFmtId="0" fontId="39" fillId="7" borderId="76" xfId="2" applyFont="1" applyFill="1" applyBorder="1" applyAlignment="1">
      <alignment horizontal="center" vertical="center"/>
    </xf>
    <xf numFmtId="0" fontId="27" fillId="0" borderId="72" xfId="2" applyFont="1" applyBorder="1" applyAlignment="1">
      <alignment horizontal="right" vertical="center" wrapText="1"/>
    </xf>
    <xf numFmtId="0" fontId="27" fillId="0" borderId="13" xfId="2" applyFont="1" applyBorder="1" applyAlignment="1">
      <alignment horizontal="right" vertical="center" wrapText="1"/>
    </xf>
    <xf numFmtId="0" fontId="27" fillId="0" borderId="12" xfId="2" applyFont="1" applyBorder="1" applyAlignment="1">
      <alignment horizontal="right" vertical="center" wrapText="1"/>
    </xf>
    <xf numFmtId="2" fontId="39" fillId="0" borderId="55" xfId="2" applyNumberFormat="1" applyFont="1" applyBorder="1" applyAlignment="1">
      <alignment horizontal="center" vertical="center"/>
    </xf>
    <xf numFmtId="2" fontId="39" fillId="0" borderId="12" xfId="2" applyNumberFormat="1" applyFont="1" applyBorder="1" applyAlignment="1">
      <alignment horizontal="center" vertical="center"/>
    </xf>
    <xf numFmtId="0" fontId="36" fillId="0" borderId="0" xfId="2" applyFont="1" applyAlignment="1">
      <alignment horizontal="center" vertical="center" wrapText="1"/>
    </xf>
    <xf numFmtId="0" fontId="37" fillId="7" borderId="59" xfId="2" applyFont="1" applyFill="1" applyBorder="1" applyAlignment="1">
      <alignment horizontal="center" vertical="center"/>
    </xf>
    <xf numFmtId="0" fontId="37" fillId="7" borderId="60" xfId="2" applyFont="1" applyFill="1" applyBorder="1" applyAlignment="1">
      <alignment horizontal="center" vertical="center"/>
    </xf>
    <xf numFmtId="0" fontId="37" fillId="7" borderId="61" xfId="2" applyFont="1" applyFill="1" applyBorder="1" applyAlignment="1">
      <alignment horizontal="center" vertical="center"/>
    </xf>
    <xf numFmtId="0" fontId="37" fillId="0" borderId="7" xfId="2" applyFont="1" applyBorder="1" applyAlignment="1">
      <alignment horizontal="center" vertical="center"/>
    </xf>
    <xf numFmtId="0" fontId="27" fillId="0" borderId="70" xfId="2" applyFont="1" applyBorder="1" applyAlignment="1">
      <alignment horizontal="right" vertical="center" wrapText="1"/>
    </xf>
    <xf numFmtId="0" fontId="27" fillId="0" borderId="42" xfId="2" applyFont="1" applyBorder="1" applyAlignment="1">
      <alignment horizontal="right" vertical="center" wrapText="1"/>
    </xf>
    <xf numFmtId="0" fontId="27" fillId="0" borderId="54" xfId="2" applyFont="1" applyBorder="1" applyAlignment="1">
      <alignment horizontal="right" vertical="center" wrapText="1"/>
    </xf>
    <xf numFmtId="175" fontId="39" fillId="0" borderId="58" xfId="2" applyNumberFormat="1" applyFont="1" applyBorder="1" applyAlignment="1">
      <alignment horizontal="center" vertical="center"/>
    </xf>
    <xf numFmtId="175" fontId="39" fillId="0" borderId="54" xfId="2" applyNumberFormat="1" applyFont="1" applyBorder="1" applyAlignment="1">
      <alignment horizontal="center" vertical="center"/>
    </xf>
  </cellXfs>
  <cellStyles count="53">
    <cellStyle name="Millares [0] 2" xfId="32" xr:uid="{00000000-0005-0000-0000-000001000000}"/>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3" xfId="39" xr:uid="{BD93415C-4116-437E-80EE-BB6E0D6A3591}"/>
    <cellStyle name="Millares 5" xfId="46" xr:uid="{CE074CB3-6D64-4C8E-AD27-5F375965F6F6}"/>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xfId="40" builtinId="4"/>
    <cellStyle name="Moneda [0] 2" xfId="10" xr:uid="{00000000-0005-0000-0000-00000B000000}"/>
    <cellStyle name="Moneda [0] 2 2 2" xfId="49" xr:uid="{7CF520A6-C98D-4250-9239-9C31108331DA}"/>
    <cellStyle name="Moneda [0] 3" xfId="28" xr:uid="{00000000-0005-0000-0000-00000C000000}"/>
    <cellStyle name="Moneda [0] 7" xfId="51" xr:uid="{08777CAA-3B53-4D83-9F92-6F9A9EA7B87B}"/>
    <cellStyle name="Moneda 10" xfId="13" xr:uid="{00000000-0005-0000-0000-00000D000000}"/>
    <cellStyle name="Moneda 17" xfId="18" xr:uid="{00000000-0005-0000-0000-00000E000000}"/>
    <cellStyle name="Moneda 2" xfId="11" xr:uid="{00000000-0005-0000-0000-00000F000000}"/>
    <cellStyle name="Moneda 3" xfId="38" xr:uid="{DF5959D0-5667-41D7-898A-3F7AF4654B28}"/>
    <cellStyle name="Moneda 3 11" xfId="9" xr:uid="{00000000-0005-0000-0000-000010000000}"/>
    <cellStyle name="Moneda 3 4 2" xfId="12" xr:uid="{00000000-0005-0000-0000-000011000000}"/>
    <cellStyle name="Moneda 4" xfId="47" xr:uid="{5C820A24-DF30-4EFD-8070-1A58497CF8D4}"/>
    <cellStyle name="Normal" xfId="0" builtinId="0"/>
    <cellStyle name="Normal 10" xfId="1" xr:uid="{00000000-0005-0000-0000-000013000000}"/>
    <cellStyle name="Normal 10 2" xfId="2" xr:uid="{00000000-0005-0000-0000-000014000000}"/>
    <cellStyle name="Normal 11" xfId="41" xr:uid="{6744671B-379F-423E-AD28-0A48F7D4001F}"/>
    <cellStyle name="Normal 12 2" xfId="6" xr:uid="{00000000-0005-0000-0000-000015000000}"/>
    <cellStyle name="Normal 12 2 2" xfId="15" xr:uid="{00000000-0005-0000-0000-000016000000}"/>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2" xfId="31" xr:uid="{00000000-0005-0000-0000-00001C000000}"/>
    <cellStyle name="Normal 2 2 2 2 2" xfId="43" xr:uid="{29F763EC-9C4F-42C7-BF35-9A096939DD32}"/>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2 17" xfId="20" xr:uid="{00000000-0005-0000-0000-000021000000}"/>
    <cellStyle name="Normal 5" xfId="35" xr:uid="{00000000-0005-0000-0000-000022000000}"/>
    <cellStyle name="Normal 5 5" xfId="44" xr:uid="{DF475828-86A7-4D35-B41C-7FD4EFE6DB00}"/>
    <cellStyle name="Normal 5 5 2" xfId="48" xr:uid="{C6D7BA7D-835B-4E62-A286-D0FF2A43A5CA}"/>
    <cellStyle name="Normal 9 2" xfId="34" xr:uid="{00000000-0005-0000-0000-000023000000}"/>
    <cellStyle name="Normal_ESTABLECIMIENTO Y MANTENIMIENTO" xfId="14" xr:uid="{00000000-0005-0000-0000-000024000000}"/>
    <cellStyle name="Porcentaje" xfId="42" builtinId="5"/>
    <cellStyle name="Porcentaje 2" xfId="52" xr:uid="{B7D3619D-0D48-4B4B-8906-F7757B9FC7C0}"/>
    <cellStyle name="Porcentaje 2 2" xfId="50" xr:uid="{4FCD33B2-75CF-4687-8E10-A8C0A0B7CD87}"/>
    <cellStyle name="Porcentaje 2 4" xfId="45" xr:uid="{E422DBFD-2A3F-4D5C-A2D1-513DE76898E1}"/>
    <cellStyle name="Porcentaje 4" xfId="8" xr:uid="{00000000-0005-0000-0000-000025000000}"/>
    <cellStyle name="Porcentual 2 10" xfId="33" xr:uid="{00000000-0005-0000-0000-000026000000}"/>
  </cellStyles>
  <dxfs count="1">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customXml" Target="../customXml/item3.xml"/><Relationship Id="rId16" Type="http://schemas.openxmlformats.org/officeDocument/2006/relationships/externalLink" Target="externalLinks/externalLink12.xml"/><Relationship Id="rId107" Type="http://schemas.openxmlformats.org/officeDocument/2006/relationships/sharedStrings" Target="sharedStrings.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microsoft.com/office/2017/10/relationships/person" Target="persons/person.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6" Type="http://schemas.openxmlformats.org/officeDocument/2006/relationships/styles" Target="styles.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calcChain" Target="calcChain.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customXml" Target="../customXml/item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theme" Target="theme/theme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my.sharepoint.com/personal/carlos_castrillon_colombiacompra_gov_co/Documents/Documentos/D.%20CONSULTOR&#205;A%20VERSI&#211;N%20DEFINITIVA/Versi&#243;n%20Word/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my.sharepoint.com/INTERVENTORIA%20PUENTE%20TETUAN/ACTAS/ACATAS%20CONTRATISTA%20OBRA/ACTA%205/Documents%20and%20Settings/Administrator/My%20Documents/ZAR07/Apu051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99.xml.rels><?xml version="1.0" encoding="UTF-8" standalone="yes"?>
<Relationships xmlns="http://schemas.openxmlformats.org/package/2006/relationships"><Relationship Id="rId3" Type="http://schemas.openxmlformats.org/officeDocument/2006/relationships/externalLinkPath" Target="https://inficaldas365-my.sharepoint.com/personal/jhons_cortes_infi_gov_co/Documents/Escritorio/GOBERNACION/1.%20CONTRATACION/5.%20CMA/09.01.2025%20PPTO%20CONSULTORIA%20CORREDOR%20VERDE.xlsx" TargetMode="External"/><Relationship Id="rId2" Type="http://schemas.microsoft.com/office/2019/04/relationships/externalLinkLongPath" Target="09.01.2025%20PPTO%20CONSULTORIA%20CORREDOR%20VERDE.xlsx?C956DC32" TargetMode="External"/><Relationship Id="rId1" Type="http://schemas.openxmlformats.org/officeDocument/2006/relationships/externalLinkPath" Target="file:///\\C956DC32\09.01.2025%20PPTO%20CONSULTORIA%20CORREDOR%20VERDE.xlsx" TargetMode="External"/></Relationships>
</file>

<file path=xl/externalLinks/_rels/externalLink100.xml.rels><?xml version="1.0" encoding="UTF-8" standalone="yes"?>
<Relationships xmlns="http://schemas.openxmlformats.org/package/2006/relationships"><Relationship Id="rId3" Type="http://schemas.openxmlformats.org/officeDocument/2006/relationships/externalLinkPath" Target="https://inficaldas365-my.sharepoint.com/personal/jhons_cortes_infi_gov_co/Documents/Escritorio/GOBERNACION/1.%20CONTRATACION/5.%20CMA/2.%20CM-SI-XXX-2025%20Consultoria%20Corredor%20Verde/V2/Presupuesto%20Oficial%20EyD%20Corredor%20verde%20COMPLETO.xlsx" TargetMode="External"/><Relationship Id="rId2" Type="http://schemas.microsoft.com/office/2019/04/relationships/externalLinkLongPath" Target="V2/Presupuesto%20Oficial%20EyD%20Corredor%20verde%20COMPLETO.xlsx?37A75F3B" TargetMode="External"/><Relationship Id="rId1" Type="http://schemas.openxmlformats.org/officeDocument/2006/relationships/externalLinkPath" Target="file:///\\37A75F3B\Presupuesto%20Oficial%20EyD%20Corredor%20verde%20COMPLE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Cronograma"/>
      <sheetName val="Cadena de valor"/>
      <sheetName val="Programación"/>
      <sheetName val="FORMULARIO"/>
      <sheetName val="ESTUDIO DE MERCARDO"/>
      <sheetName val="OTROS COSTOS DIRECTOS"/>
      <sheetName val="FM"/>
      <sheetName val="DIAGNOSTICO"/>
      <sheetName val="1 ESTUDIO TRANSITO"/>
      <sheetName val="2 GEOMETRICO - SEÑALIZACION"/>
      <sheetName val="3 GEOTECNIA Y TALUDES"/>
      <sheetName val="4 GEOTECNIA CIMENTACIONES"/>
      <sheetName val="5 GEOTECNIA MEJORAMIENTO VIA"/>
      <sheetName val="6 HIDROLOGIA HIDRAULICA"/>
      <sheetName val="7 ESTRUCTURAS"/>
      <sheetName val="8 URBANISMO PAISAJISMO"/>
      <sheetName val="9 GEOLOGIA"/>
      <sheetName val="10 REDES HIDROSANITARIAS"/>
      <sheetName val="11 ESTUDIOS TOPOGRÁFICOS"/>
      <sheetName val="12 CANTIDADES Y PRESUPUESTO"/>
      <sheetName val="13 SOSTENIBILIDAD"/>
      <sheetName val="14 GESTION DE RIESGOS"/>
      <sheetName val="15 FINANCIERA Y SOCIOECONOMICA"/>
      <sheetName val="16 PREDIAL"/>
      <sheetName val="NORMATIVA"/>
      <sheetName val="17 AMBIENTAL Y SOCIAL"/>
    </sheetNames>
    <sheetDataSet>
      <sheetData sheetId="0"/>
      <sheetData sheetId="1"/>
      <sheetData sheetId="2"/>
      <sheetData sheetId="3"/>
      <sheetData sheetId="4">
        <row r="11">
          <cell r="I11">
            <v>224591937</v>
          </cell>
        </row>
      </sheetData>
      <sheetData sheetId="5"/>
      <sheetData sheetId="6">
        <row r="35">
          <cell r="D35">
            <v>2.5</v>
          </cell>
          <cell r="E35">
            <v>2.4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SUPUESTO OFICIAL"/>
      <sheetName val="PROGRAMACION"/>
      <sheetName val="FM"/>
      <sheetName val="VOL 1"/>
      <sheetName val="VOL 2"/>
      <sheetName val="VOL 3"/>
      <sheetName val="VOL 4"/>
      <sheetName val="VOL 5"/>
      <sheetName val="VOL 6"/>
      <sheetName val="VOL 7"/>
      <sheetName val="VOL 8"/>
      <sheetName val="VOL 9"/>
      <sheetName val="VOL 10"/>
      <sheetName val="VOL 11"/>
      <sheetName val="VOL 12"/>
      <sheetName val="VOL 13"/>
      <sheetName val="VOL 14"/>
      <sheetName val="VOL 15"/>
      <sheetName val="VOL 16"/>
      <sheetName val="VOL 17"/>
    </sheetNames>
    <sheetDataSet>
      <sheetData sheetId="0"/>
      <sheetData sheetId="1"/>
      <sheetData sheetId="2"/>
      <sheetData sheetId="3">
        <row r="22">
          <cell r="F22">
            <v>62591999</v>
          </cell>
        </row>
      </sheetData>
      <sheetData sheetId="4">
        <row r="19">
          <cell r="F19">
            <v>27133847</v>
          </cell>
        </row>
      </sheetData>
      <sheetData sheetId="5">
        <row r="20">
          <cell r="F20">
            <v>31957500</v>
          </cell>
        </row>
      </sheetData>
      <sheetData sheetId="6">
        <row r="22">
          <cell r="F22">
            <v>59624320</v>
          </cell>
        </row>
      </sheetData>
      <sheetData sheetId="7">
        <row r="20">
          <cell r="F20">
            <v>74715000</v>
          </cell>
        </row>
      </sheetData>
      <sheetData sheetId="8">
        <row r="20">
          <cell r="F20">
            <v>89436480</v>
          </cell>
        </row>
      </sheetData>
      <sheetData sheetId="9">
        <row r="21">
          <cell r="F21">
            <v>92875739</v>
          </cell>
        </row>
      </sheetData>
      <sheetData sheetId="10">
        <row r="20">
          <cell r="F20">
            <v>82649999</v>
          </cell>
        </row>
      </sheetData>
      <sheetData sheetId="11">
        <row r="20">
          <cell r="F20">
            <v>59624319</v>
          </cell>
        </row>
      </sheetData>
      <sheetData sheetId="12">
        <row r="20">
          <cell r="F20">
            <v>49809999</v>
          </cell>
        </row>
      </sheetData>
      <sheetData sheetId="13">
        <row r="22">
          <cell r="F22">
            <v>49809999</v>
          </cell>
        </row>
      </sheetData>
      <sheetData sheetId="14">
        <row r="29">
          <cell r="F29">
            <v>129150000</v>
          </cell>
        </row>
      </sheetData>
      <sheetData sheetId="15">
        <row r="21">
          <cell r="F21">
            <v>57921479</v>
          </cell>
        </row>
      </sheetData>
      <sheetData sheetId="16">
        <row r="18">
          <cell r="F18">
            <v>21338869</v>
          </cell>
        </row>
      </sheetData>
      <sheetData sheetId="17">
        <row r="20">
          <cell r="F20">
            <v>18659999</v>
          </cell>
        </row>
      </sheetData>
      <sheetData sheetId="18">
        <row r="21">
          <cell r="F21">
            <v>54192887</v>
          </cell>
        </row>
      </sheetData>
      <sheetData sheetId="19">
        <row r="21">
          <cell r="F21">
            <v>105567899</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C0328-6E16-4FE2-BD8A-E00452C50DA2}">
  <sheetPr>
    <tabColor theme="7"/>
  </sheetPr>
  <dimension ref="A1:GN411"/>
  <sheetViews>
    <sheetView showGridLines="0" view="pageBreakPreview" topLeftCell="A97" zoomScale="86" zoomScaleNormal="85" zoomScaleSheetLayoutView="85" workbookViewId="0">
      <selection activeCell="C105" sqref="C105:G105"/>
    </sheetView>
  </sheetViews>
  <sheetFormatPr baseColWidth="10" defaultColWidth="13.85546875" defaultRowHeight="16.5" x14ac:dyDescent="0.3"/>
  <cols>
    <col min="1" max="1" width="2" style="2" customWidth="1"/>
    <col min="2" max="2" width="8.7109375" style="67" customWidth="1"/>
    <col min="3" max="3" width="10.7109375" style="10" customWidth="1"/>
    <col min="4" max="4" width="76" style="11" customWidth="1"/>
    <col min="5" max="5" width="18.5703125" style="11" customWidth="1"/>
    <col min="6" max="6" width="29.85546875" style="12" customWidth="1"/>
    <col min="7" max="7" width="25.140625" style="1" customWidth="1"/>
    <col min="8" max="8" width="23.140625" style="1" customWidth="1"/>
    <col min="9" max="9" width="22" style="13" customWidth="1"/>
    <col min="10" max="10" width="15.5703125" style="1" bestFit="1" customWidth="1"/>
    <col min="11" max="14" width="5.28515625" style="1" customWidth="1"/>
    <col min="15" max="16" width="4.140625" style="1" customWidth="1"/>
    <col min="17" max="196" width="12.7109375" style="1" customWidth="1"/>
    <col min="197" max="236" width="13.85546875" style="2"/>
    <col min="237" max="237" width="2" style="2" customWidth="1"/>
    <col min="238" max="238" width="10.7109375" style="2" customWidth="1"/>
    <col min="239" max="239" width="53.42578125" style="2" customWidth="1"/>
    <col min="240" max="240" width="26.5703125" style="2" bestFit="1" customWidth="1"/>
    <col min="241" max="241" width="17.42578125" style="2" customWidth="1"/>
    <col min="242" max="242" width="25.140625" style="2" customWidth="1"/>
    <col min="243" max="243" width="23.140625" style="2" customWidth="1"/>
    <col min="244" max="244" width="26.140625" style="2" customWidth="1"/>
    <col min="245" max="250" width="5.28515625" style="2" customWidth="1"/>
    <col min="251" max="252" width="4.140625" style="2" customWidth="1"/>
    <col min="253" max="260" width="5.140625" style="2" customWidth="1"/>
    <col min="261" max="452" width="12.7109375" style="2" customWidth="1"/>
    <col min="453" max="492" width="13.85546875" style="2"/>
    <col min="493" max="493" width="2" style="2" customWidth="1"/>
    <col min="494" max="494" width="10.7109375" style="2" customWidth="1"/>
    <col min="495" max="495" width="53.42578125" style="2" customWidth="1"/>
    <col min="496" max="496" width="26.5703125" style="2" bestFit="1" customWidth="1"/>
    <col min="497" max="497" width="17.42578125" style="2" customWidth="1"/>
    <col min="498" max="498" width="25.140625" style="2" customWidth="1"/>
    <col min="499" max="499" width="23.140625" style="2" customWidth="1"/>
    <col min="500" max="500" width="26.140625" style="2" customWidth="1"/>
    <col min="501" max="506" width="5.28515625" style="2" customWidth="1"/>
    <col min="507" max="508" width="4.140625" style="2" customWidth="1"/>
    <col min="509" max="516" width="5.140625" style="2" customWidth="1"/>
    <col min="517" max="708" width="12.7109375" style="2" customWidth="1"/>
    <col min="709" max="748" width="13.85546875" style="2"/>
    <col min="749" max="749" width="2" style="2" customWidth="1"/>
    <col min="750" max="750" width="10.7109375" style="2" customWidth="1"/>
    <col min="751" max="751" width="53.42578125" style="2" customWidth="1"/>
    <col min="752" max="752" width="26.5703125" style="2" bestFit="1" customWidth="1"/>
    <col min="753" max="753" width="17.42578125" style="2" customWidth="1"/>
    <col min="754" max="754" width="25.140625" style="2" customWidth="1"/>
    <col min="755" max="755" width="23.140625" style="2" customWidth="1"/>
    <col min="756" max="756" width="26.140625" style="2" customWidth="1"/>
    <col min="757" max="762" width="5.28515625" style="2" customWidth="1"/>
    <col min="763" max="764" width="4.140625" style="2" customWidth="1"/>
    <col min="765" max="772" width="5.140625" style="2" customWidth="1"/>
    <col min="773" max="964" width="12.7109375" style="2" customWidth="1"/>
    <col min="965" max="1004" width="13.85546875" style="2"/>
    <col min="1005" max="1005" width="2" style="2" customWidth="1"/>
    <col min="1006" max="1006" width="10.7109375" style="2" customWidth="1"/>
    <col min="1007" max="1007" width="53.42578125" style="2" customWidth="1"/>
    <col min="1008" max="1008" width="26.5703125" style="2" bestFit="1" customWidth="1"/>
    <col min="1009" max="1009" width="17.42578125" style="2" customWidth="1"/>
    <col min="1010" max="1010" width="25.140625" style="2" customWidth="1"/>
    <col min="1011" max="1011" width="23.140625" style="2" customWidth="1"/>
    <col min="1012" max="1012" width="26.140625" style="2" customWidth="1"/>
    <col min="1013" max="1018" width="5.28515625" style="2" customWidth="1"/>
    <col min="1019" max="1020" width="4.140625" style="2" customWidth="1"/>
    <col min="1021" max="1028" width="5.140625" style="2" customWidth="1"/>
    <col min="1029" max="1220" width="12.7109375" style="2" customWidth="1"/>
    <col min="1221" max="1260" width="13.85546875" style="2"/>
    <col min="1261" max="1261" width="2" style="2" customWidth="1"/>
    <col min="1262" max="1262" width="10.7109375" style="2" customWidth="1"/>
    <col min="1263" max="1263" width="53.42578125" style="2" customWidth="1"/>
    <col min="1264" max="1264" width="26.5703125" style="2" bestFit="1" customWidth="1"/>
    <col min="1265" max="1265" width="17.42578125" style="2" customWidth="1"/>
    <col min="1266" max="1266" width="25.140625" style="2" customWidth="1"/>
    <col min="1267" max="1267" width="23.140625" style="2" customWidth="1"/>
    <col min="1268" max="1268" width="26.140625" style="2" customWidth="1"/>
    <col min="1269" max="1274" width="5.28515625" style="2" customWidth="1"/>
    <col min="1275" max="1276" width="4.140625" style="2" customWidth="1"/>
    <col min="1277" max="1284" width="5.140625" style="2" customWidth="1"/>
    <col min="1285" max="1476" width="12.7109375" style="2" customWidth="1"/>
    <col min="1477" max="1516" width="13.85546875" style="2"/>
    <col min="1517" max="1517" width="2" style="2" customWidth="1"/>
    <col min="1518" max="1518" width="10.7109375" style="2" customWidth="1"/>
    <col min="1519" max="1519" width="53.42578125" style="2" customWidth="1"/>
    <col min="1520" max="1520" width="26.5703125" style="2" bestFit="1" customWidth="1"/>
    <col min="1521" max="1521" width="17.42578125" style="2" customWidth="1"/>
    <col min="1522" max="1522" width="25.140625" style="2" customWidth="1"/>
    <col min="1523" max="1523" width="23.140625" style="2" customWidth="1"/>
    <col min="1524" max="1524" width="26.140625" style="2" customWidth="1"/>
    <col min="1525" max="1530" width="5.28515625" style="2" customWidth="1"/>
    <col min="1531" max="1532" width="4.140625" style="2" customWidth="1"/>
    <col min="1533" max="1540" width="5.140625" style="2" customWidth="1"/>
    <col min="1541" max="1732" width="12.7109375" style="2" customWidth="1"/>
    <col min="1733" max="1772" width="13.85546875" style="2"/>
    <col min="1773" max="1773" width="2" style="2" customWidth="1"/>
    <col min="1774" max="1774" width="10.7109375" style="2" customWidth="1"/>
    <col min="1775" max="1775" width="53.42578125" style="2" customWidth="1"/>
    <col min="1776" max="1776" width="26.5703125" style="2" bestFit="1" customWidth="1"/>
    <col min="1777" max="1777" width="17.42578125" style="2" customWidth="1"/>
    <col min="1778" max="1778" width="25.140625" style="2" customWidth="1"/>
    <col min="1779" max="1779" width="23.140625" style="2" customWidth="1"/>
    <col min="1780" max="1780" width="26.140625" style="2" customWidth="1"/>
    <col min="1781" max="1786" width="5.28515625" style="2" customWidth="1"/>
    <col min="1787" max="1788" width="4.140625" style="2" customWidth="1"/>
    <col min="1789" max="1796" width="5.140625" style="2" customWidth="1"/>
    <col min="1797" max="1988" width="12.7109375" style="2" customWidth="1"/>
    <col min="1989" max="2028" width="13.85546875" style="2"/>
    <col min="2029" max="2029" width="2" style="2" customWidth="1"/>
    <col min="2030" max="2030" width="10.7109375" style="2" customWidth="1"/>
    <col min="2031" max="2031" width="53.42578125" style="2" customWidth="1"/>
    <col min="2032" max="2032" width="26.5703125" style="2" bestFit="1" customWidth="1"/>
    <col min="2033" max="2033" width="17.42578125" style="2" customWidth="1"/>
    <col min="2034" max="2034" width="25.140625" style="2" customWidth="1"/>
    <col min="2035" max="2035" width="23.140625" style="2" customWidth="1"/>
    <col min="2036" max="2036" width="26.140625" style="2" customWidth="1"/>
    <col min="2037" max="2042" width="5.28515625" style="2" customWidth="1"/>
    <col min="2043" max="2044" width="4.140625" style="2" customWidth="1"/>
    <col min="2045" max="2052" width="5.140625" style="2" customWidth="1"/>
    <col min="2053" max="2244" width="12.7109375" style="2" customWidth="1"/>
    <col min="2245" max="2284" width="13.85546875" style="2"/>
    <col min="2285" max="2285" width="2" style="2" customWidth="1"/>
    <col min="2286" max="2286" width="10.7109375" style="2" customWidth="1"/>
    <col min="2287" max="2287" width="53.42578125" style="2" customWidth="1"/>
    <col min="2288" max="2288" width="26.5703125" style="2" bestFit="1" customWidth="1"/>
    <col min="2289" max="2289" width="17.42578125" style="2" customWidth="1"/>
    <col min="2290" max="2290" width="25.140625" style="2" customWidth="1"/>
    <col min="2291" max="2291" width="23.140625" style="2" customWidth="1"/>
    <col min="2292" max="2292" width="26.140625" style="2" customWidth="1"/>
    <col min="2293" max="2298" width="5.28515625" style="2" customWidth="1"/>
    <col min="2299" max="2300" width="4.140625" style="2" customWidth="1"/>
    <col min="2301" max="2308" width="5.140625" style="2" customWidth="1"/>
    <col min="2309" max="2500" width="12.7109375" style="2" customWidth="1"/>
    <col min="2501" max="2540" width="13.85546875" style="2"/>
    <col min="2541" max="2541" width="2" style="2" customWidth="1"/>
    <col min="2542" max="2542" width="10.7109375" style="2" customWidth="1"/>
    <col min="2543" max="2543" width="53.42578125" style="2" customWidth="1"/>
    <col min="2544" max="2544" width="26.5703125" style="2" bestFit="1" customWidth="1"/>
    <col min="2545" max="2545" width="17.42578125" style="2" customWidth="1"/>
    <col min="2546" max="2546" width="25.140625" style="2" customWidth="1"/>
    <col min="2547" max="2547" width="23.140625" style="2" customWidth="1"/>
    <col min="2548" max="2548" width="26.140625" style="2" customWidth="1"/>
    <col min="2549" max="2554" width="5.28515625" style="2" customWidth="1"/>
    <col min="2555" max="2556" width="4.140625" style="2" customWidth="1"/>
    <col min="2557" max="2564" width="5.140625" style="2" customWidth="1"/>
    <col min="2565" max="2756" width="12.7109375" style="2" customWidth="1"/>
    <col min="2757" max="2796" width="13.85546875" style="2"/>
    <col min="2797" max="2797" width="2" style="2" customWidth="1"/>
    <col min="2798" max="2798" width="10.7109375" style="2" customWidth="1"/>
    <col min="2799" max="2799" width="53.42578125" style="2" customWidth="1"/>
    <col min="2800" max="2800" width="26.5703125" style="2" bestFit="1" customWidth="1"/>
    <col min="2801" max="2801" width="17.42578125" style="2" customWidth="1"/>
    <col min="2802" max="2802" width="25.140625" style="2" customWidth="1"/>
    <col min="2803" max="2803" width="23.140625" style="2" customWidth="1"/>
    <col min="2804" max="2804" width="26.140625" style="2" customWidth="1"/>
    <col min="2805" max="2810" width="5.28515625" style="2" customWidth="1"/>
    <col min="2811" max="2812" width="4.140625" style="2" customWidth="1"/>
    <col min="2813" max="2820" width="5.140625" style="2" customWidth="1"/>
    <col min="2821" max="3012" width="12.7109375" style="2" customWidth="1"/>
    <col min="3013" max="3052" width="13.85546875" style="2"/>
    <col min="3053" max="3053" width="2" style="2" customWidth="1"/>
    <col min="3054" max="3054" width="10.7109375" style="2" customWidth="1"/>
    <col min="3055" max="3055" width="53.42578125" style="2" customWidth="1"/>
    <col min="3056" max="3056" width="26.5703125" style="2" bestFit="1" customWidth="1"/>
    <col min="3057" max="3057" width="17.42578125" style="2" customWidth="1"/>
    <col min="3058" max="3058" width="25.140625" style="2" customWidth="1"/>
    <col min="3059" max="3059" width="23.140625" style="2" customWidth="1"/>
    <col min="3060" max="3060" width="26.140625" style="2" customWidth="1"/>
    <col min="3061" max="3066" width="5.28515625" style="2" customWidth="1"/>
    <col min="3067" max="3068" width="4.140625" style="2" customWidth="1"/>
    <col min="3069" max="3076" width="5.140625" style="2" customWidth="1"/>
    <col min="3077" max="3268" width="12.7109375" style="2" customWidth="1"/>
    <col min="3269" max="3308" width="13.85546875" style="2"/>
    <col min="3309" max="3309" width="2" style="2" customWidth="1"/>
    <col min="3310" max="3310" width="10.7109375" style="2" customWidth="1"/>
    <col min="3311" max="3311" width="53.42578125" style="2" customWidth="1"/>
    <col min="3312" max="3312" width="26.5703125" style="2" bestFit="1" customWidth="1"/>
    <col min="3313" max="3313" width="17.42578125" style="2" customWidth="1"/>
    <col min="3314" max="3314" width="25.140625" style="2" customWidth="1"/>
    <col min="3315" max="3315" width="23.140625" style="2" customWidth="1"/>
    <col min="3316" max="3316" width="26.140625" style="2" customWidth="1"/>
    <col min="3317" max="3322" width="5.28515625" style="2" customWidth="1"/>
    <col min="3323" max="3324" width="4.140625" style="2" customWidth="1"/>
    <col min="3325" max="3332" width="5.140625" style="2" customWidth="1"/>
    <col min="3333" max="3524" width="12.7109375" style="2" customWidth="1"/>
    <col min="3525" max="3564" width="13.85546875" style="2"/>
    <col min="3565" max="3565" width="2" style="2" customWidth="1"/>
    <col min="3566" max="3566" width="10.7109375" style="2" customWidth="1"/>
    <col min="3567" max="3567" width="53.42578125" style="2" customWidth="1"/>
    <col min="3568" max="3568" width="26.5703125" style="2" bestFit="1" customWidth="1"/>
    <col min="3569" max="3569" width="17.42578125" style="2" customWidth="1"/>
    <col min="3570" max="3570" width="25.140625" style="2" customWidth="1"/>
    <col min="3571" max="3571" width="23.140625" style="2" customWidth="1"/>
    <col min="3572" max="3572" width="26.140625" style="2" customWidth="1"/>
    <col min="3573" max="3578" width="5.28515625" style="2" customWidth="1"/>
    <col min="3579" max="3580" width="4.140625" style="2" customWidth="1"/>
    <col min="3581" max="3588" width="5.140625" style="2" customWidth="1"/>
    <col min="3589" max="3780" width="12.7109375" style="2" customWidth="1"/>
    <col min="3781" max="3820" width="13.85546875" style="2"/>
    <col min="3821" max="3821" width="2" style="2" customWidth="1"/>
    <col min="3822" max="3822" width="10.7109375" style="2" customWidth="1"/>
    <col min="3823" max="3823" width="53.42578125" style="2" customWidth="1"/>
    <col min="3824" max="3824" width="26.5703125" style="2" bestFit="1" customWidth="1"/>
    <col min="3825" max="3825" width="17.42578125" style="2" customWidth="1"/>
    <col min="3826" max="3826" width="25.140625" style="2" customWidth="1"/>
    <col min="3827" max="3827" width="23.140625" style="2" customWidth="1"/>
    <col min="3828" max="3828" width="26.140625" style="2" customWidth="1"/>
    <col min="3829" max="3834" width="5.28515625" style="2" customWidth="1"/>
    <col min="3835" max="3836" width="4.140625" style="2" customWidth="1"/>
    <col min="3837" max="3844" width="5.140625" style="2" customWidth="1"/>
    <col min="3845" max="4036" width="12.7109375" style="2" customWidth="1"/>
    <col min="4037" max="4076" width="13.85546875" style="2"/>
    <col min="4077" max="4077" width="2" style="2" customWidth="1"/>
    <col min="4078" max="4078" width="10.7109375" style="2" customWidth="1"/>
    <col min="4079" max="4079" width="53.42578125" style="2" customWidth="1"/>
    <col min="4080" max="4080" width="26.5703125" style="2" bestFit="1" customWidth="1"/>
    <col min="4081" max="4081" width="17.42578125" style="2" customWidth="1"/>
    <col min="4082" max="4082" width="25.140625" style="2" customWidth="1"/>
    <col min="4083" max="4083" width="23.140625" style="2" customWidth="1"/>
    <col min="4084" max="4084" width="26.140625" style="2" customWidth="1"/>
    <col min="4085" max="4090" width="5.28515625" style="2" customWidth="1"/>
    <col min="4091" max="4092" width="4.140625" style="2" customWidth="1"/>
    <col min="4093" max="4100" width="5.140625" style="2" customWidth="1"/>
    <col min="4101" max="4292" width="12.7109375" style="2" customWidth="1"/>
    <col min="4293" max="4332" width="13.85546875" style="2"/>
    <col min="4333" max="4333" width="2" style="2" customWidth="1"/>
    <col min="4334" max="4334" width="10.7109375" style="2" customWidth="1"/>
    <col min="4335" max="4335" width="53.42578125" style="2" customWidth="1"/>
    <col min="4336" max="4336" width="26.5703125" style="2" bestFit="1" customWidth="1"/>
    <col min="4337" max="4337" width="17.42578125" style="2" customWidth="1"/>
    <col min="4338" max="4338" width="25.140625" style="2" customWidth="1"/>
    <col min="4339" max="4339" width="23.140625" style="2" customWidth="1"/>
    <col min="4340" max="4340" width="26.140625" style="2" customWidth="1"/>
    <col min="4341" max="4346" width="5.28515625" style="2" customWidth="1"/>
    <col min="4347" max="4348" width="4.140625" style="2" customWidth="1"/>
    <col min="4349" max="4356" width="5.140625" style="2" customWidth="1"/>
    <col min="4357" max="4548" width="12.7109375" style="2" customWidth="1"/>
    <col min="4549" max="4588" width="13.85546875" style="2"/>
    <col min="4589" max="4589" width="2" style="2" customWidth="1"/>
    <col min="4590" max="4590" width="10.7109375" style="2" customWidth="1"/>
    <col min="4591" max="4591" width="53.42578125" style="2" customWidth="1"/>
    <col min="4592" max="4592" width="26.5703125" style="2" bestFit="1" customWidth="1"/>
    <col min="4593" max="4593" width="17.42578125" style="2" customWidth="1"/>
    <col min="4594" max="4594" width="25.140625" style="2" customWidth="1"/>
    <col min="4595" max="4595" width="23.140625" style="2" customWidth="1"/>
    <col min="4596" max="4596" width="26.140625" style="2" customWidth="1"/>
    <col min="4597" max="4602" width="5.28515625" style="2" customWidth="1"/>
    <col min="4603" max="4604" width="4.140625" style="2" customWidth="1"/>
    <col min="4605" max="4612" width="5.140625" style="2" customWidth="1"/>
    <col min="4613" max="4804" width="12.7109375" style="2" customWidth="1"/>
    <col min="4805" max="4844" width="13.85546875" style="2"/>
    <col min="4845" max="4845" width="2" style="2" customWidth="1"/>
    <col min="4846" max="4846" width="10.7109375" style="2" customWidth="1"/>
    <col min="4847" max="4847" width="53.42578125" style="2" customWidth="1"/>
    <col min="4848" max="4848" width="26.5703125" style="2" bestFit="1" customWidth="1"/>
    <col min="4849" max="4849" width="17.42578125" style="2" customWidth="1"/>
    <col min="4850" max="4850" width="25.140625" style="2" customWidth="1"/>
    <col min="4851" max="4851" width="23.140625" style="2" customWidth="1"/>
    <col min="4852" max="4852" width="26.140625" style="2" customWidth="1"/>
    <col min="4853" max="4858" width="5.28515625" style="2" customWidth="1"/>
    <col min="4859" max="4860" width="4.140625" style="2" customWidth="1"/>
    <col min="4861" max="4868" width="5.140625" style="2" customWidth="1"/>
    <col min="4869" max="5060" width="12.7109375" style="2" customWidth="1"/>
    <col min="5061" max="5100" width="13.85546875" style="2"/>
    <col min="5101" max="5101" width="2" style="2" customWidth="1"/>
    <col min="5102" max="5102" width="10.7109375" style="2" customWidth="1"/>
    <col min="5103" max="5103" width="53.42578125" style="2" customWidth="1"/>
    <col min="5104" max="5104" width="26.5703125" style="2" bestFit="1" customWidth="1"/>
    <col min="5105" max="5105" width="17.42578125" style="2" customWidth="1"/>
    <col min="5106" max="5106" width="25.140625" style="2" customWidth="1"/>
    <col min="5107" max="5107" width="23.140625" style="2" customWidth="1"/>
    <col min="5108" max="5108" width="26.140625" style="2" customWidth="1"/>
    <col min="5109" max="5114" width="5.28515625" style="2" customWidth="1"/>
    <col min="5115" max="5116" width="4.140625" style="2" customWidth="1"/>
    <col min="5117" max="5124" width="5.140625" style="2" customWidth="1"/>
    <col min="5125" max="5316" width="12.7109375" style="2" customWidth="1"/>
    <col min="5317" max="5356" width="13.85546875" style="2"/>
    <col min="5357" max="5357" width="2" style="2" customWidth="1"/>
    <col min="5358" max="5358" width="10.7109375" style="2" customWidth="1"/>
    <col min="5359" max="5359" width="53.42578125" style="2" customWidth="1"/>
    <col min="5360" max="5360" width="26.5703125" style="2" bestFit="1" customWidth="1"/>
    <col min="5361" max="5361" width="17.42578125" style="2" customWidth="1"/>
    <col min="5362" max="5362" width="25.140625" style="2" customWidth="1"/>
    <col min="5363" max="5363" width="23.140625" style="2" customWidth="1"/>
    <col min="5364" max="5364" width="26.140625" style="2" customWidth="1"/>
    <col min="5365" max="5370" width="5.28515625" style="2" customWidth="1"/>
    <col min="5371" max="5372" width="4.140625" style="2" customWidth="1"/>
    <col min="5373" max="5380" width="5.140625" style="2" customWidth="1"/>
    <col min="5381" max="5572" width="12.7109375" style="2" customWidth="1"/>
    <col min="5573" max="5612" width="13.85546875" style="2"/>
    <col min="5613" max="5613" width="2" style="2" customWidth="1"/>
    <col min="5614" max="5614" width="10.7109375" style="2" customWidth="1"/>
    <col min="5615" max="5615" width="53.42578125" style="2" customWidth="1"/>
    <col min="5616" max="5616" width="26.5703125" style="2" bestFit="1" customWidth="1"/>
    <col min="5617" max="5617" width="17.42578125" style="2" customWidth="1"/>
    <col min="5618" max="5618" width="25.140625" style="2" customWidth="1"/>
    <col min="5619" max="5619" width="23.140625" style="2" customWidth="1"/>
    <col min="5620" max="5620" width="26.140625" style="2" customWidth="1"/>
    <col min="5621" max="5626" width="5.28515625" style="2" customWidth="1"/>
    <col min="5627" max="5628" width="4.140625" style="2" customWidth="1"/>
    <col min="5629" max="5636" width="5.140625" style="2" customWidth="1"/>
    <col min="5637" max="5828" width="12.7109375" style="2" customWidth="1"/>
    <col min="5829" max="5868" width="13.85546875" style="2"/>
    <col min="5869" max="5869" width="2" style="2" customWidth="1"/>
    <col min="5870" max="5870" width="10.7109375" style="2" customWidth="1"/>
    <col min="5871" max="5871" width="53.42578125" style="2" customWidth="1"/>
    <col min="5872" max="5872" width="26.5703125" style="2" bestFit="1" customWidth="1"/>
    <col min="5873" max="5873" width="17.42578125" style="2" customWidth="1"/>
    <col min="5874" max="5874" width="25.140625" style="2" customWidth="1"/>
    <col min="5875" max="5875" width="23.140625" style="2" customWidth="1"/>
    <col min="5876" max="5876" width="26.140625" style="2" customWidth="1"/>
    <col min="5877" max="5882" width="5.28515625" style="2" customWidth="1"/>
    <col min="5883" max="5884" width="4.140625" style="2" customWidth="1"/>
    <col min="5885" max="5892" width="5.140625" style="2" customWidth="1"/>
    <col min="5893" max="6084" width="12.7109375" style="2" customWidth="1"/>
    <col min="6085" max="6124" width="13.85546875" style="2"/>
    <col min="6125" max="6125" width="2" style="2" customWidth="1"/>
    <col min="6126" max="6126" width="10.7109375" style="2" customWidth="1"/>
    <col min="6127" max="6127" width="53.42578125" style="2" customWidth="1"/>
    <col min="6128" max="6128" width="26.5703125" style="2" bestFit="1" customWidth="1"/>
    <col min="6129" max="6129" width="17.42578125" style="2" customWidth="1"/>
    <col min="6130" max="6130" width="25.140625" style="2" customWidth="1"/>
    <col min="6131" max="6131" width="23.140625" style="2" customWidth="1"/>
    <col min="6132" max="6132" width="26.140625" style="2" customWidth="1"/>
    <col min="6133" max="6138" width="5.28515625" style="2" customWidth="1"/>
    <col min="6139" max="6140" width="4.140625" style="2" customWidth="1"/>
    <col min="6141" max="6148" width="5.140625" style="2" customWidth="1"/>
    <col min="6149" max="6340" width="12.7109375" style="2" customWidth="1"/>
    <col min="6341" max="6380" width="13.85546875" style="2"/>
    <col min="6381" max="6381" width="2" style="2" customWidth="1"/>
    <col min="6382" max="6382" width="10.7109375" style="2" customWidth="1"/>
    <col min="6383" max="6383" width="53.42578125" style="2" customWidth="1"/>
    <col min="6384" max="6384" width="26.5703125" style="2" bestFit="1" customWidth="1"/>
    <col min="6385" max="6385" width="17.42578125" style="2" customWidth="1"/>
    <col min="6386" max="6386" width="25.140625" style="2" customWidth="1"/>
    <col min="6387" max="6387" width="23.140625" style="2" customWidth="1"/>
    <col min="6388" max="6388" width="26.140625" style="2" customWidth="1"/>
    <col min="6389" max="6394" width="5.28515625" style="2" customWidth="1"/>
    <col min="6395" max="6396" width="4.140625" style="2" customWidth="1"/>
    <col min="6397" max="6404" width="5.140625" style="2" customWidth="1"/>
    <col min="6405" max="6596" width="12.7109375" style="2" customWidth="1"/>
    <col min="6597" max="6636" width="13.85546875" style="2"/>
    <col min="6637" max="6637" width="2" style="2" customWidth="1"/>
    <col min="6638" max="6638" width="10.7109375" style="2" customWidth="1"/>
    <col min="6639" max="6639" width="53.42578125" style="2" customWidth="1"/>
    <col min="6640" max="6640" width="26.5703125" style="2" bestFit="1" customWidth="1"/>
    <col min="6641" max="6641" width="17.42578125" style="2" customWidth="1"/>
    <col min="6642" max="6642" width="25.140625" style="2" customWidth="1"/>
    <col min="6643" max="6643" width="23.140625" style="2" customWidth="1"/>
    <col min="6644" max="6644" width="26.140625" style="2" customWidth="1"/>
    <col min="6645" max="6650" width="5.28515625" style="2" customWidth="1"/>
    <col min="6651" max="6652" width="4.140625" style="2" customWidth="1"/>
    <col min="6653" max="6660" width="5.140625" style="2" customWidth="1"/>
    <col min="6661" max="6852" width="12.7109375" style="2" customWidth="1"/>
    <col min="6853" max="6892" width="13.85546875" style="2"/>
    <col min="6893" max="6893" width="2" style="2" customWidth="1"/>
    <col min="6894" max="6894" width="10.7109375" style="2" customWidth="1"/>
    <col min="6895" max="6895" width="53.42578125" style="2" customWidth="1"/>
    <col min="6896" max="6896" width="26.5703125" style="2" bestFit="1" customWidth="1"/>
    <col min="6897" max="6897" width="17.42578125" style="2" customWidth="1"/>
    <col min="6898" max="6898" width="25.140625" style="2" customWidth="1"/>
    <col min="6899" max="6899" width="23.140625" style="2" customWidth="1"/>
    <col min="6900" max="6900" width="26.140625" style="2" customWidth="1"/>
    <col min="6901" max="6906" width="5.28515625" style="2" customWidth="1"/>
    <col min="6907" max="6908" width="4.140625" style="2" customWidth="1"/>
    <col min="6909" max="6916" width="5.140625" style="2" customWidth="1"/>
    <col min="6917" max="7108" width="12.7109375" style="2" customWidth="1"/>
    <col min="7109" max="7148" width="13.85546875" style="2"/>
    <col min="7149" max="7149" width="2" style="2" customWidth="1"/>
    <col min="7150" max="7150" width="10.7109375" style="2" customWidth="1"/>
    <col min="7151" max="7151" width="53.42578125" style="2" customWidth="1"/>
    <col min="7152" max="7152" width="26.5703125" style="2" bestFit="1" customWidth="1"/>
    <col min="7153" max="7153" width="17.42578125" style="2" customWidth="1"/>
    <col min="7154" max="7154" width="25.140625" style="2" customWidth="1"/>
    <col min="7155" max="7155" width="23.140625" style="2" customWidth="1"/>
    <col min="7156" max="7156" width="26.140625" style="2" customWidth="1"/>
    <col min="7157" max="7162" width="5.28515625" style="2" customWidth="1"/>
    <col min="7163" max="7164" width="4.140625" style="2" customWidth="1"/>
    <col min="7165" max="7172" width="5.140625" style="2" customWidth="1"/>
    <col min="7173" max="7364" width="12.7109375" style="2" customWidth="1"/>
    <col min="7365" max="7404" width="13.85546875" style="2"/>
    <col min="7405" max="7405" width="2" style="2" customWidth="1"/>
    <col min="7406" max="7406" width="10.7109375" style="2" customWidth="1"/>
    <col min="7407" max="7407" width="53.42578125" style="2" customWidth="1"/>
    <col min="7408" max="7408" width="26.5703125" style="2" bestFit="1" customWidth="1"/>
    <col min="7409" max="7409" width="17.42578125" style="2" customWidth="1"/>
    <col min="7410" max="7410" width="25.140625" style="2" customWidth="1"/>
    <col min="7411" max="7411" width="23.140625" style="2" customWidth="1"/>
    <col min="7412" max="7412" width="26.140625" style="2" customWidth="1"/>
    <col min="7413" max="7418" width="5.28515625" style="2" customWidth="1"/>
    <col min="7419" max="7420" width="4.140625" style="2" customWidth="1"/>
    <col min="7421" max="7428" width="5.140625" style="2" customWidth="1"/>
    <col min="7429" max="7620" width="12.7109375" style="2" customWidth="1"/>
    <col min="7621" max="7660" width="13.85546875" style="2"/>
    <col min="7661" max="7661" width="2" style="2" customWidth="1"/>
    <col min="7662" max="7662" width="10.7109375" style="2" customWidth="1"/>
    <col min="7663" max="7663" width="53.42578125" style="2" customWidth="1"/>
    <col min="7664" max="7664" width="26.5703125" style="2" bestFit="1" customWidth="1"/>
    <col min="7665" max="7665" width="17.42578125" style="2" customWidth="1"/>
    <col min="7666" max="7666" width="25.140625" style="2" customWidth="1"/>
    <col min="7667" max="7667" width="23.140625" style="2" customWidth="1"/>
    <col min="7668" max="7668" width="26.140625" style="2" customWidth="1"/>
    <col min="7669" max="7674" width="5.28515625" style="2" customWidth="1"/>
    <col min="7675" max="7676" width="4.140625" style="2" customWidth="1"/>
    <col min="7677" max="7684" width="5.140625" style="2" customWidth="1"/>
    <col min="7685" max="7876" width="12.7109375" style="2" customWidth="1"/>
    <col min="7877" max="7916" width="13.85546875" style="2"/>
    <col min="7917" max="7917" width="2" style="2" customWidth="1"/>
    <col min="7918" max="7918" width="10.7109375" style="2" customWidth="1"/>
    <col min="7919" max="7919" width="53.42578125" style="2" customWidth="1"/>
    <col min="7920" max="7920" width="26.5703125" style="2" bestFit="1" customWidth="1"/>
    <col min="7921" max="7921" width="17.42578125" style="2" customWidth="1"/>
    <col min="7922" max="7922" width="25.140625" style="2" customWidth="1"/>
    <col min="7923" max="7923" width="23.140625" style="2" customWidth="1"/>
    <col min="7924" max="7924" width="26.140625" style="2" customWidth="1"/>
    <col min="7925" max="7930" width="5.28515625" style="2" customWidth="1"/>
    <col min="7931" max="7932" width="4.140625" style="2" customWidth="1"/>
    <col min="7933" max="7940" width="5.140625" style="2" customWidth="1"/>
    <col min="7941" max="8132" width="12.7109375" style="2" customWidth="1"/>
    <col min="8133" max="8172" width="13.85546875" style="2"/>
    <col min="8173" max="8173" width="2" style="2" customWidth="1"/>
    <col min="8174" max="8174" width="10.7109375" style="2" customWidth="1"/>
    <col min="8175" max="8175" width="53.42578125" style="2" customWidth="1"/>
    <col min="8176" max="8176" width="26.5703125" style="2" bestFit="1" customWidth="1"/>
    <col min="8177" max="8177" width="17.42578125" style="2" customWidth="1"/>
    <col min="8178" max="8178" width="25.140625" style="2" customWidth="1"/>
    <col min="8179" max="8179" width="23.140625" style="2" customWidth="1"/>
    <col min="8180" max="8180" width="26.140625" style="2" customWidth="1"/>
    <col min="8181" max="8186" width="5.28515625" style="2" customWidth="1"/>
    <col min="8187" max="8188" width="4.140625" style="2" customWidth="1"/>
    <col min="8189" max="8196" width="5.140625" style="2" customWidth="1"/>
    <col min="8197" max="8388" width="12.7109375" style="2" customWidth="1"/>
    <col min="8389" max="8428" width="13.85546875" style="2"/>
    <col min="8429" max="8429" width="2" style="2" customWidth="1"/>
    <col min="8430" max="8430" width="10.7109375" style="2" customWidth="1"/>
    <col min="8431" max="8431" width="53.42578125" style="2" customWidth="1"/>
    <col min="8432" max="8432" width="26.5703125" style="2" bestFit="1" customWidth="1"/>
    <col min="8433" max="8433" width="17.42578125" style="2" customWidth="1"/>
    <col min="8434" max="8434" width="25.140625" style="2" customWidth="1"/>
    <col min="8435" max="8435" width="23.140625" style="2" customWidth="1"/>
    <col min="8436" max="8436" width="26.140625" style="2" customWidth="1"/>
    <col min="8437" max="8442" width="5.28515625" style="2" customWidth="1"/>
    <col min="8443" max="8444" width="4.140625" style="2" customWidth="1"/>
    <col min="8445" max="8452" width="5.140625" style="2" customWidth="1"/>
    <col min="8453" max="8644" width="12.7109375" style="2" customWidth="1"/>
    <col min="8645" max="8684" width="13.85546875" style="2"/>
    <col min="8685" max="8685" width="2" style="2" customWidth="1"/>
    <col min="8686" max="8686" width="10.7109375" style="2" customWidth="1"/>
    <col min="8687" max="8687" width="53.42578125" style="2" customWidth="1"/>
    <col min="8688" max="8688" width="26.5703125" style="2" bestFit="1" customWidth="1"/>
    <col min="8689" max="8689" width="17.42578125" style="2" customWidth="1"/>
    <col min="8690" max="8690" width="25.140625" style="2" customWidth="1"/>
    <col min="8691" max="8691" width="23.140625" style="2" customWidth="1"/>
    <col min="8692" max="8692" width="26.140625" style="2" customWidth="1"/>
    <col min="8693" max="8698" width="5.28515625" style="2" customWidth="1"/>
    <col min="8699" max="8700" width="4.140625" style="2" customWidth="1"/>
    <col min="8701" max="8708" width="5.140625" style="2" customWidth="1"/>
    <col min="8709" max="8900" width="12.7109375" style="2" customWidth="1"/>
    <col min="8901" max="8940" width="13.85546875" style="2"/>
    <col min="8941" max="8941" width="2" style="2" customWidth="1"/>
    <col min="8942" max="8942" width="10.7109375" style="2" customWidth="1"/>
    <col min="8943" max="8943" width="53.42578125" style="2" customWidth="1"/>
    <col min="8944" max="8944" width="26.5703125" style="2" bestFit="1" customWidth="1"/>
    <col min="8945" max="8945" width="17.42578125" style="2" customWidth="1"/>
    <col min="8946" max="8946" width="25.140625" style="2" customWidth="1"/>
    <col min="8947" max="8947" width="23.140625" style="2" customWidth="1"/>
    <col min="8948" max="8948" width="26.140625" style="2" customWidth="1"/>
    <col min="8949" max="8954" width="5.28515625" style="2" customWidth="1"/>
    <col min="8955" max="8956" width="4.140625" style="2" customWidth="1"/>
    <col min="8957" max="8964" width="5.140625" style="2" customWidth="1"/>
    <col min="8965" max="9156" width="12.7109375" style="2" customWidth="1"/>
    <col min="9157" max="9196" width="13.85546875" style="2"/>
    <col min="9197" max="9197" width="2" style="2" customWidth="1"/>
    <col min="9198" max="9198" width="10.7109375" style="2" customWidth="1"/>
    <col min="9199" max="9199" width="53.42578125" style="2" customWidth="1"/>
    <col min="9200" max="9200" width="26.5703125" style="2" bestFit="1" customWidth="1"/>
    <col min="9201" max="9201" width="17.42578125" style="2" customWidth="1"/>
    <col min="9202" max="9202" width="25.140625" style="2" customWidth="1"/>
    <col min="9203" max="9203" width="23.140625" style="2" customWidth="1"/>
    <col min="9204" max="9204" width="26.140625" style="2" customWidth="1"/>
    <col min="9205" max="9210" width="5.28515625" style="2" customWidth="1"/>
    <col min="9211" max="9212" width="4.140625" style="2" customWidth="1"/>
    <col min="9213" max="9220" width="5.140625" style="2" customWidth="1"/>
    <col min="9221" max="9412" width="12.7109375" style="2" customWidth="1"/>
    <col min="9413" max="9452" width="13.85546875" style="2"/>
    <col min="9453" max="9453" width="2" style="2" customWidth="1"/>
    <col min="9454" max="9454" width="10.7109375" style="2" customWidth="1"/>
    <col min="9455" max="9455" width="53.42578125" style="2" customWidth="1"/>
    <col min="9456" max="9456" width="26.5703125" style="2" bestFit="1" customWidth="1"/>
    <col min="9457" max="9457" width="17.42578125" style="2" customWidth="1"/>
    <col min="9458" max="9458" width="25.140625" style="2" customWidth="1"/>
    <col min="9459" max="9459" width="23.140625" style="2" customWidth="1"/>
    <col min="9460" max="9460" width="26.140625" style="2" customWidth="1"/>
    <col min="9461" max="9466" width="5.28515625" style="2" customWidth="1"/>
    <col min="9467" max="9468" width="4.140625" style="2" customWidth="1"/>
    <col min="9469" max="9476" width="5.140625" style="2" customWidth="1"/>
    <col min="9477" max="9668" width="12.7109375" style="2" customWidth="1"/>
    <col min="9669" max="9708" width="13.85546875" style="2"/>
    <col min="9709" max="9709" width="2" style="2" customWidth="1"/>
    <col min="9710" max="9710" width="10.7109375" style="2" customWidth="1"/>
    <col min="9711" max="9711" width="53.42578125" style="2" customWidth="1"/>
    <col min="9712" max="9712" width="26.5703125" style="2" bestFit="1" customWidth="1"/>
    <col min="9713" max="9713" width="17.42578125" style="2" customWidth="1"/>
    <col min="9714" max="9714" width="25.140625" style="2" customWidth="1"/>
    <col min="9715" max="9715" width="23.140625" style="2" customWidth="1"/>
    <col min="9716" max="9716" width="26.140625" style="2" customWidth="1"/>
    <col min="9717" max="9722" width="5.28515625" style="2" customWidth="1"/>
    <col min="9723" max="9724" width="4.140625" style="2" customWidth="1"/>
    <col min="9725" max="9732" width="5.140625" style="2" customWidth="1"/>
    <col min="9733" max="9924" width="12.7109375" style="2" customWidth="1"/>
    <col min="9925" max="9964" width="13.85546875" style="2"/>
    <col min="9965" max="9965" width="2" style="2" customWidth="1"/>
    <col min="9966" max="9966" width="10.7109375" style="2" customWidth="1"/>
    <col min="9967" max="9967" width="53.42578125" style="2" customWidth="1"/>
    <col min="9968" max="9968" width="26.5703125" style="2" bestFit="1" customWidth="1"/>
    <col min="9969" max="9969" width="17.42578125" style="2" customWidth="1"/>
    <col min="9970" max="9970" width="25.140625" style="2" customWidth="1"/>
    <col min="9971" max="9971" width="23.140625" style="2" customWidth="1"/>
    <col min="9972" max="9972" width="26.140625" style="2" customWidth="1"/>
    <col min="9973" max="9978" width="5.28515625" style="2" customWidth="1"/>
    <col min="9979" max="9980" width="4.140625" style="2" customWidth="1"/>
    <col min="9981" max="9988" width="5.140625" style="2" customWidth="1"/>
    <col min="9989" max="10180" width="12.7109375" style="2" customWidth="1"/>
    <col min="10181" max="10220" width="13.85546875" style="2"/>
    <col min="10221" max="10221" width="2" style="2" customWidth="1"/>
    <col min="10222" max="10222" width="10.7109375" style="2" customWidth="1"/>
    <col min="10223" max="10223" width="53.42578125" style="2" customWidth="1"/>
    <col min="10224" max="10224" width="26.5703125" style="2" bestFit="1" customWidth="1"/>
    <col min="10225" max="10225" width="17.42578125" style="2" customWidth="1"/>
    <col min="10226" max="10226" width="25.140625" style="2" customWidth="1"/>
    <col min="10227" max="10227" width="23.140625" style="2" customWidth="1"/>
    <col min="10228" max="10228" width="26.140625" style="2" customWidth="1"/>
    <col min="10229" max="10234" width="5.28515625" style="2" customWidth="1"/>
    <col min="10235" max="10236" width="4.140625" style="2" customWidth="1"/>
    <col min="10237" max="10244" width="5.140625" style="2" customWidth="1"/>
    <col min="10245" max="10436" width="12.7109375" style="2" customWidth="1"/>
    <col min="10437" max="10476" width="13.85546875" style="2"/>
    <col min="10477" max="10477" width="2" style="2" customWidth="1"/>
    <col min="10478" max="10478" width="10.7109375" style="2" customWidth="1"/>
    <col min="10479" max="10479" width="53.42578125" style="2" customWidth="1"/>
    <col min="10480" max="10480" width="26.5703125" style="2" bestFit="1" customWidth="1"/>
    <col min="10481" max="10481" width="17.42578125" style="2" customWidth="1"/>
    <col min="10482" max="10482" width="25.140625" style="2" customWidth="1"/>
    <col min="10483" max="10483" width="23.140625" style="2" customWidth="1"/>
    <col min="10484" max="10484" width="26.140625" style="2" customWidth="1"/>
    <col min="10485" max="10490" width="5.28515625" style="2" customWidth="1"/>
    <col min="10491" max="10492" width="4.140625" style="2" customWidth="1"/>
    <col min="10493" max="10500" width="5.140625" style="2" customWidth="1"/>
    <col min="10501" max="10692" width="12.7109375" style="2" customWidth="1"/>
    <col min="10693" max="10732" width="13.85546875" style="2"/>
    <col min="10733" max="10733" width="2" style="2" customWidth="1"/>
    <col min="10734" max="10734" width="10.7109375" style="2" customWidth="1"/>
    <col min="10735" max="10735" width="53.42578125" style="2" customWidth="1"/>
    <col min="10736" max="10736" width="26.5703125" style="2" bestFit="1" customWidth="1"/>
    <col min="10737" max="10737" width="17.42578125" style="2" customWidth="1"/>
    <col min="10738" max="10738" width="25.140625" style="2" customWidth="1"/>
    <col min="10739" max="10739" width="23.140625" style="2" customWidth="1"/>
    <col min="10740" max="10740" width="26.140625" style="2" customWidth="1"/>
    <col min="10741" max="10746" width="5.28515625" style="2" customWidth="1"/>
    <col min="10747" max="10748" width="4.140625" style="2" customWidth="1"/>
    <col min="10749" max="10756" width="5.140625" style="2" customWidth="1"/>
    <col min="10757" max="10948" width="12.7109375" style="2" customWidth="1"/>
    <col min="10949" max="10988" width="13.85546875" style="2"/>
    <col min="10989" max="10989" width="2" style="2" customWidth="1"/>
    <col min="10990" max="10990" width="10.7109375" style="2" customWidth="1"/>
    <col min="10991" max="10991" width="53.42578125" style="2" customWidth="1"/>
    <col min="10992" max="10992" width="26.5703125" style="2" bestFit="1" customWidth="1"/>
    <col min="10993" max="10993" width="17.42578125" style="2" customWidth="1"/>
    <col min="10994" max="10994" width="25.140625" style="2" customWidth="1"/>
    <col min="10995" max="10995" width="23.140625" style="2" customWidth="1"/>
    <col min="10996" max="10996" width="26.140625" style="2" customWidth="1"/>
    <col min="10997" max="11002" width="5.28515625" style="2" customWidth="1"/>
    <col min="11003" max="11004" width="4.140625" style="2" customWidth="1"/>
    <col min="11005" max="11012" width="5.140625" style="2" customWidth="1"/>
    <col min="11013" max="11204" width="12.7109375" style="2" customWidth="1"/>
    <col min="11205" max="11244" width="13.85546875" style="2"/>
    <col min="11245" max="11245" width="2" style="2" customWidth="1"/>
    <col min="11246" max="11246" width="10.7109375" style="2" customWidth="1"/>
    <col min="11247" max="11247" width="53.42578125" style="2" customWidth="1"/>
    <col min="11248" max="11248" width="26.5703125" style="2" bestFit="1" customWidth="1"/>
    <col min="11249" max="11249" width="17.42578125" style="2" customWidth="1"/>
    <col min="11250" max="11250" width="25.140625" style="2" customWidth="1"/>
    <col min="11251" max="11251" width="23.140625" style="2" customWidth="1"/>
    <col min="11252" max="11252" width="26.140625" style="2" customWidth="1"/>
    <col min="11253" max="11258" width="5.28515625" style="2" customWidth="1"/>
    <col min="11259" max="11260" width="4.140625" style="2" customWidth="1"/>
    <col min="11261" max="11268" width="5.140625" style="2" customWidth="1"/>
    <col min="11269" max="11460" width="12.7109375" style="2" customWidth="1"/>
    <col min="11461" max="11500" width="13.85546875" style="2"/>
    <col min="11501" max="11501" width="2" style="2" customWidth="1"/>
    <col min="11502" max="11502" width="10.7109375" style="2" customWidth="1"/>
    <col min="11503" max="11503" width="53.42578125" style="2" customWidth="1"/>
    <col min="11504" max="11504" width="26.5703125" style="2" bestFit="1" customWidth="1"/>
    <col min="11505" max="11505" width="17.42578125" style="2" customWidth="1"/>
    <col min="11506" max="11506" width="25.140625" style="2" customWidth="1"/>
    <col min="11507" max="11507" width="23.140625" style="2" customWidth="1"/>
    <col min="11508" max="11508" width="26.140625" style="2" customWidth="1"/>
    <col min="11509" max="11514" width="5.28515625" style="2" customWidth="1"/>
    <col min="11515" max="11516" width="4.140625" style="2" customWidth="1"/>
    <col min="11517" max="11524" width="5.140625" style="2" customWidth="1"/>
    <col min="11525" max="11716" width="12.7109375" style="2" customWidth="1"/>
    <col min="11717" max="11756" width="13.85546875" style="2"/>
    <col min="11757" max="11757" width="2" style="2" customWidth="1"/>
    <col min="11758" max="11758" width="10.7109375" style="2" customWidth="1"/>
    <col min="11759" max="11759" width="53.42578125" style="2" customWidth="1"/>
    <col min="11760" max="11760" width="26.5703125" style="2" bestFit="1" customWidth="1"/>
    <col min="11761" max="11761" width="17.42578125" style="2" customWidth="1"/>
    <col min="11762" max="11762" width="25.140625" style="2" customWidth="1"/>
    <col min="11763" max="11763" width="23.140625" style="2" customWidth="1"/>
    <col min="11764" max="11764" width="26.140625" style="2" customWidth="1"/>
    <col min="11765" max="11770" width="5.28515625" style="2" customWidth="1"/>
    <col min="11771" max="11772" width="4.140625" style="2" customWidth="1"/>
    <col min="11773" max="11780" width="5.140625" style="2" customWidth="1"/>
    <col min="11781" max="11972" width="12.7109375" style="2" customWidth="1"/>
    <col min="11973" max="12012" width="13.85546875" style="2"/>
    <col min="12013" max="12013" width="2" style="2" customWidth="1"/>
    <col min="12014" max="12014" width="10.7109375" style="2" customWidth="1"/>
    <col min="12015" max="12015" width="53.42578125" style="2" customWidth="1"/>
    <col min="12016" max="12016" width="26.5703125" style="2" bestFit="1" customWidth="1"/>
    <col min="12017" max="12017" width="17.42578125" style="2" customWidth="1"/>
    <col min="12018" max="12018" width="25.140625" style="2" customWidth="1"/>
    <col min="12019" max="12019" width="23.140625" style="2" customWidth="1"/>
    <col min="12020" max="12020" width="26.140625" style="2" customWidth="1"/>
    <col min="12021" max="12026" width="5.28515625" style="2" customWidth="1"/>
    <col min="12027" max="12028" width="4.140625" style="2" customWidth="1"/>
    <col min="12029" max="12036" width="5.140625" style="2" customWidth="1"/>
    <col min="12037" max="12228" width="12.7109375" style="2" customWidth="1"/>
    <col min="12229" max="12268" width="13.85546875" style="2"/>
    <col min="12269" max="12269" width="2" style="2" customWidth="1"/>
    <col min="12270" max="12270" width="10.7109375" style="2" customWidth="1"/>
    <col min="12271" max="12271" width="53.42578125" style="2" customWidth="1"/>
    <col min="12272" max="12272" width="26.5703125" style="2" bestFit="1" customWidth="1"/>
    <col min="12273" max="12273" width="17.42578125" style="2" customWidth="1"/>
    <col min="12274" max="12274" width="25.140625" style="2" customWidth="1"/>
    <col min="12275" max="12275" width="23.140625" style="2" customWidth="1"/>
    <col min="12276" max="12276" width="26.140625" style="2" customWidth="1"/>
    <col min="12277" max="12282" width="5.28515625" style="2" customWidth="1"/>
    <col min="12283" max="12284" width="4.140625" style="2" customWidth="1"/>
    <col min="12285" max="12292" width="5.140625" style="2" customWidth="1"/>
    <col min="12293" max="12484" width="12.7109375" style="2" customWidth="1"/>
    <col min="12485" max="12524" width="13.85546875" style="2"/>
    <col min="12525" max="12525" width="2" style="2" customWidth="1"/>
    <col min="12526" max="12526" width="10.7109375" style="2" customWidth="1"/>
    <col min="12527" max="12527" width="53.42578125" style="2" customWidth="1"/>
    <col min="12528" max="12528" width="26.5703125" style="2" bestFit="1" customWidth="1"/>
    <col min="12529" max="12529" width="17.42578125" style="2" customWidth="1"/>
    <col min="12530" max="12530" width="25.140625" style="2" customWidth="1"/>
    <col min="12531" max="12531" width="23.140625" style="2" customWidth="1"/>
    <col min="12532" max="12532" width="26.140625" style="2" customWidth="1"/>
    <col min="12533" max="12538" width="5.28515625" style="2" customWidth="1"/>
    <col min="12539" max="12540" width="4.140625" style="2" customWidth="1"/>
    <col min="12541" max="12548" width="5.140625" style="2" customWidth="1"/>
    <col min="12549" max="12740" width="12.7109375" style="2" customWidth="1"/>
    <col min="12741" max="12780" width="13.85546875" style="2"/>
    <col min="12781" max="12781" width="2" style="2" customWidth="1"/>
    <col min="12782" max="12782" width="10.7109375" style="2" customWidth="1"/>
    <col min="12783" max="12783" width="53.42578125" style="2" customWidth="1"/>
    <col min="12784" max="12784" width="26.5703125" style="2" bestFit="1" customWidth="1"/>
    <col min="12785" max="12785" width="17.42578125" style="2" customWidth="1"/>
    <col min="12786" max="12786" width="25.140625" style="2" customWidth="1"/>
    <col min="12787" max="12787" width="23.140625" style="2" customWidth="1"/>
    <col min="12788" max="12788" width="26.140625" style="2" customWidth="1"/>
    <col min="12789" max="12794" width="5.28515625" style="2" customWidth="1"/>
    <col min="12795" max="12796" width="4.140625" style="2" customWidth="1"/>
    <col min="12797" max="12804" width="5.140625" style="2" customWidth="1"/>
    <col min="12805" max="12996" width="12.7109375" style="2" customWidth="1"/>
    <col min="12997" max="13036" width="13.85546875" style="2"/>
    <col min="13037" max="13037" width="2" style="2" customWidth="1"/>
    <col min="13038" max="13038" width="10.7109375" style="2" customWidth="1"/>
    <col min="13039" max="13039" width="53.42578125" style="2" customWidth="1"/>
    <col min="13040" max="13040" width="26.5703125" style="2" bestFit="1" customWidth="1"/>
    <col min="13041" max="13041" width="17.42578125" style="2" customWidth="1"/>
    <col min="13042" max="13042" width="25.140625" style="2" customWidth="1"/>
    <col min="13043" max="13043" width="23.140625" style="2" customWidth="1"/>
    <col min="13044" max="13044" width="26.140625" style="2" customWidth="1"/>
    <col min="13045" max="13050" width="5.28515625" style="2" customWidth="1"/>
    <col min="13051" max="13052" width="4.140625" style="2" customWidth="1"/>
    <col min="13053" max="13060" width="5.140625" style="2" customWidth="1"/>
    <col min="13061" max="13252" width="12.7109375" style="2" customWidth="1"/>
    <col min="13253" max="13292" width="13.85546875" style="2"/>
    <col min="13293" max="13293" width="2" style="2" customWidth="1"/>
    <col min="13294" max="13294" width="10.7109375" style="2" customWidth="1"/>
    <col min="13295" max="13295" width="53.42578125" style="2" customWidth="1"/>
    <col min="13296" max="13296" width="26.5703125" style="2" bestFit="1" customWidth="1"/>
    <col min="13297" max="13297" width="17.42578125" style="2" customWidth="1"/>
    <col min="13298" max="13298" width="25.140625" style="2" customWidth="1"/>
    <col min="13299" max="13299" width="23.140625" style="2" customWidth="1"/>
    <col min="13300" max="13300" width="26.140625" style="2" customWidth="1"/>
    <col min="13301" max="13306" width="5.28515625" style="2" customWidth="1"/>
    <col min="13307" max="13308" width="4.140625" style="2" customWidth="1"/>
    <col min="13309" max="13316" width="5.140625" style="2" customWidth="1"/>
    <col min="13317" max="13508" width="12.7109375" style="2" customWidth="1"/>
    <col min="13509" max="13548" width="13.85546875" style="2"/>
    <col min="13549" max="13549" width="2" style="2" customWidth="1"/>
    <col min="13550" max="13550" width="10.7109375" style="2" customWidth="1"/>
    <col min="13551" max="13551" width="53.42578125" style="2" customWidth="1"/>
    <col min="13552" max="13552" width="26.5703125" style="2" bestFit="1" customWidth="1"/>
    <col min="13553" max="13553" width="17.42578125" style="2" customWidth="1"/>
    <col min="13554" max="13554" width="25.140625" style="2" customWidth="1"/>
    <col min="13555" max="13555" width="23.140625" style="2" customWidth="1"/>
    <col min="13556" max="13556" width="26.140625" style="2" customWidth="1"/>
    <col min="13557" max="13562" width="5.28515625" style="2" customWidth="1"/>
    <col min="13563" max="13564" width="4.140625" style="2" customWidth="1"/>
    <col min="13565" max="13572" width="5.140625" style="2" customWidth="1"/>
    <col min="13573" max="13764" width="12.7109375" style="2" customWidth="1"/>
    <col min="13765" max="13804" width="13.85546875" style="2"/>
    <col min="13805" max="13805" width="2" style="2" customWidth="1"/>
    <col min="13806" max="13806" width="10.7109375" style="2" customWidth="1"/>
    <col min="13807" max="13807" width="53.42578125" style="2" customWidth="1"/>
    <col min="13808" max="13808" width="26.5703125" style="2" bestFit="1" customWidth="1"/>
    <col min="13809" max="13809" width="17.42578125" style="2" customWidth="1"/>
    <col min="13810" max="13810" width="25.140625" style="2" customWidth="1"/>
    <col min="13811" max="13811" width="23.140625" style="2" customWidth="1"/>
    <col min="13812" max="13812" width="26.140625" style="2" customWidth="1"/>
    <col min="13813" max="13818" width="5.28515625" style="2" customWidth="1"/>
    <col min="13819" max="13820" width="4.140625" style="2" customWidth="1"/>
    <col min="13821" max="13828" width="5.140625" style="2" customWidth="1"/>
    <col min="13829" max="14020" width="12.7109375" style="2" customWidth="1"/>
    <col min="14021" max="14060" width="13.85546875" style="2"/>
    <col min="14061" max="14061" width="2" style="2" customWidth="1"/>
    <col min="14062" max="14062" width="10.7109375" style="2" customWidth="1"/>
    <col min="14063" max="14063" width="53.42578125" style="2" customWidth="1"/>
    <col min="14064" max="14064" width="26.5703125" style="2" bestFit="1" customWidth="1"/>
    <col min="14065" max="14065" width="17.42578125" style="2" customWidth="1"/>
    <col min="14066" max="14066" width="25.140625" style="2" customWidth="1"/>
    <col min="14067" max="14067" width="23.140625" style="2" customWidth="1"/>
    <col min="14068" max="14068" width="26.140625" style="2" customWidth="1"/>
    <col min="14069" max="14074" width="5.28515625" style="2" customWidth="1"/>
    <col min="14075" max="14076" width="4.140625" style="2" customWidth="1"/>
    <col min="14077" max="14084" width="5.140625" style="2" customWidth="1"/>
    <col min="14085" max="14276" width="12.7109375" style="2" customWidth="1"/>
    <col min="14277" max="14316" width="13.85546875" style="2"/>
    <col min="14317" max="14317" width="2" style="2" customWidth="1"/>
    <col min="14318" max="14318" width="10.7109375" style="2" customWidth="1"/>
    <col min="14319" max="14319" width="53.42578125" style="2" customWidth="1"/>
    <col min="14320" max="14320" width="26.5703125" style="2" bestFit="1" customWidth="1"/>
    <col min="14321" max="14321" width="17.42578125" style="2" customWidth="1"/>
    <col min="14322" max="14322" width="25.140625" style="2" customWidth="1"/>
    <col min="14323" max="14323" width="23.140625" style="2" customWidth="1"/>
    <col min="14324" max="14324" width="26.140625" style="2" customWidth="1"/>
    <col min="14325" max="14330" width="5.28515625" style="2" customWidth="1"/>
    <col min="14331" max="14332" width="4.140625" style="2" customWidth="1"/>
    <col min="14333" max="14340" width="5.140625" style="2" customWidth="1"/>
    <col min="14341" max="14532" width="12.7109375" style="2" customWidth="1"/>
    <col min="14533" max="14572" width="13.85546875" style="2"/>
    <col min="14573" max="14573" width="2" style="2" customWidth="1"/>
    <col min="14574" max="14574" width="10.7109375" style="2" customWidth="1"/>
    <col min="14575" max="14575" width="53.42578125" style="2" customWidth="1"/>
    <col min="14576" max="14576" width="26.5703125" style="2" bestFit="1" customWidth="1"/>
    <col min="14577" max="14577" width="17.42578125" style="2" customWidth="1"/>
    <col min="14578" max="14578" width="25.140625" style="2" customWidth="1"/>
    <col min="14579" max="14579" width="23.140625" style="2" customWidth="1"/>
    <col min="14580" max="14580" width="26.140625" style="2" customWidth="1"/>
    <col min="14581" max="14586" width="5.28515625" style="2" customWidth="1"/>
    <col min="14587" max="14588" width="4.140625" style="2" customWidth="1"/>
    <col min="14589" max="14596" width="5.140625" style="2" customWidth="1"/>
    <col min="14597" max="14788" width="12.7109375" style="2" customWidth="1"/>
    <col min="14789" max="14828" width="13.85546875" style="2"/>
    <col min="14829" max="14829" width="2" style="2" customWidth="1"/>
    <col min="14830" max="14830" width="10.7109375" style="2" customWidth="1"/>
    <col min="14831" max="14831" width="53.42578125" style="2" customWidth="1"/>
    <col min="14832" max="14832" width="26.5703125" style="2" bestFit="1" customWidth="1"/>
    <col min="14833" max="14833" width="17.42578125" style="2" customWidth="1"/>
    <col min="14834" max="14834" width="25.140625" style="2" customWidth="1"/>
    <col min="14835" max="14835" width="23.140625" style="2" customWidth="1"/>
    <col min="14836" max="14836" width="26.140625" style="2" customWidth="1"/>
    <col min="14837" max="14842" width="5.28515625" style="2" customWidth="1"/>
    <col min="14843" max="14844" width="4.140625" style="2" customWidth="1"/>
    <col min="14845" max="14852" width="5.140625" style="2" customWidth="1"/>
    <col min="14853" max="15044" width="12.7109375" style="2" customWidth="1"/>
    <col min="15045" max="15084" width="13.85546875" style="2"/>
    <col min="15085" max="15085" width="2" style="2" customWidth="1"/>
    <col min="15086" max="15086" width="10.7109375" style="2" customWidth="1"/>
    <col min="15087" max="15087" width="53.42578125" style="2" customWidth="1"/>
    <col min="15088" max="15088" width="26.5703125" style="2" bestFit="1" customWidth="1"/>
    <col min="15089" max="15089" width="17.42578125" style="2" customWidth="1"/>
    <col min="15090" max="15090" width="25.140625" style="2" customWidth="1"/>
    <col min="15091" max="15091" width="23.140625" style="2" customWidth="1"/>
    <col min="15092" max="15092" width="26.140625" style="2" customWidth="1"/>
    <col min="15093" max="15098" width="5.28515625" style="2" customWidth="1"/>
    <col min="15099" max="15100" width="4.140625" style="2" customWidth="1"/>
    <col min="15101" max="15108" width="5.140625" style="2" customWidth="1"/>
    <col min="15109" max="15300" width="12.7109375" style="2" customWidth="1"/>
    <col min="15301" max="15340" width="13.85546875" style="2"/>
    <col min="15341" max="15341" width="2" style="2" customWidth="1"/>
    <col min="15342" max="15342" width="10.7109375" style="2" customWidth="1"/>
    <col min="15343" max="15343" width="53.42578125" style="2" customWidth="1"/>
    <col min="15344" max="15344" width="26.5703125" style="2" bestFit="1" customWidth="1"/>
    <col min="15345" max="15345" width="17.42578125" style="2" customWidth="1"/>
    <col min="15346" max="15346" width="25.140625" style="2" customWidth="1"/>
    <col min="15347" max="15347" width="23.140625" style="2" customWidth="1"/>
    <col min="15348" max="15348" width="26.140625" style="2" customWidth="1"/>
    <col min="15349" max="15354" width="5.28515625" style="2" customWidth="1"/>
    <col min="15355" max="15356" width="4.140625" style="2" customWidth="1"/>
    <col min="15357" max="15364" width="5.140625" style="2" customWidth="1"/>
    <col min="15365" max="15556" width="12.7109375" style="2" customWidth="1"/>
    <col min="15557" max="15596" width="13.85546875" style="2"/>
    <col min="15597" max="15597" width="2" style="2" customWidth="1"/>
    <col min="15598" max="15598" width="10.7109375" style="2" customWidth="1"/>
    <col min="15599" max="15599" width="53.42578125" style="2" customWidth="1"/>
    <col min="15600" max="15600" width="26.5703125" style="2" bestFit="1" customWidth="1"/>
    <col min="15601" max="15601" width="17.42578125" style="2" customWidth="1"/>
    <col min="15602" max="15602" width="25.140625" style="2" customWidth="1"/>
    <col min="15603" max="15603" width="23.140625" style="2" customWidth="1"/>
    <col min="15604" max="15604" width="26.140625" style="2" customWidth="1"/>
    <col min="15605" max="15610" width="5.28515625" style="2" customWidth="1"/>
    <col min="15611" max="15612" width="4.140625" style="2" customWidth="1"/>
    <col min="15613" max="15620" width="5.140625" style="2" customWidth="1"/>
    <col min="15621" max="15812" width="12.7109375" style="2" customWidth="1"/>
    <col min="15813" max="15852" width="13.85546875" style="2"/>
    <col min="15853" max="15853" width="2" style="2" customWidth="1"/>
    <col min="15854" max="15854" width="10.7109375" style="2" customWidth="1"/>
    <col min="15855" max="15855" width="53.42578125" style="2" customWidth="1"/>
    <col min="15856" max="15856" width="26.5703125" style="2" bestFit="1" customWidth="1"/>
    <col min="15857" max="15857" width="17.42578125" style="2" customWidth="1"/>
    <col min="15858" max="15858" width="25.140625" style="2" customWidth="1"/>
    <col min="15859" max="15859" width="23.140625" style="2" customWidth="1"/>
    <col min="15860" max="15860" width="26.140625" style="2" customWidth="1"/>
    <col min="15861" max="15866" width="5.28515625" style="2" customWidth="1"/>
    <col min="15867" max="15868" width="4.140625" style="2" customWidth="1"/>
    <col min="15869" max="15876" width="5.140625" style="2" customWidth="1"/>
    <col min="15877" max="16068" width="12.7109375" style="2" customWidth="1"/>
    <col min="16069" max="16108" width="13.85546875" style="2"/>
    <col min="16109" max="16109" width="2" style="2" customWidth="1"/>
    <col min="16110" max="16110" width="10.7109375" style="2" customWidth="1"/>
    <col min="16111" max="16111" width="53.42578125" style="2" customWidth="1"/>
    <col min="16112" max="16112" width="26.5703125" style="2" bestFit="1" customWidth="1"/>
    <col min="16113" max="16113" width="17.42578125" style="2" customWidth="1"/>
    <col min="16114" max="16114" width="25.140625" style="2" customWidth="1"/>
    <col min="16115" max="16115" width="23.140625" style="2" customWidth="1"/>
    <col min="16116" max="16116" width="26.140625" style="2" customWidth="1"/>
    <col min="16117" max="16122" width="5.28515625" style="2" customWidth="1"/>
    <col min="16123" max="16124" width="4.140625" style="2" customWidth="1"/>
    <col min="16125" max="16132" width="5.140625" style="2" customWidth="1"/>
    <col min="16133" max="16324" width="12.7109375" style="2" customWidth="1"/>
    <col min="16325" max="16384" width="13.85546875" style="2"/>
  </cols>
  <sheetData>
    <row r="1" spans="1:196" x14ac:dyDescent="0.3">
      <c r="A1" s="37"/>
      <c r="B1" s="66"/>
      <c r="C1" s="38"/>
      <c r="D1" s="39"/>
      <c r="E1" s="39"/>
      <c r="F1" s="40"/>
      <c r="G1" s="41"/>
      <c r="H1" s="41"/>
      <c r="I1" s="42"/>
      <c r="J1" s="43"/>
    </row>
    <row r="2" spans="1:196" ht="23.25" customHeight="1" x14ac:dyDescent="0.3">
      <c r="A2" s="44"/>
      <c r="B2" s="246" t="s">
        <v>0</v>
      </c>
      <c r="C2" s="247"/>
      <c r="D2" s="247"/>
      <c r="E2" s="247"/>
      <c r="F2" s="248"/>
      <c r="J2" s="45"/>
    </row>
    <row r="3" spans="1:196" ht="18" customHeight="1" x14ac:dyDescent="0.3">
      <c r="A3" s="44"/>
      <c r="B3" s="221" t="s">
        <v>1</v>
      </c>
      <c r="C3" s="249" t="s">
        <v>2</v>
      </c>
      <c r="D3" s="250"/>
      <c r="E3" s="18" t="s">
        <v>3</v>
      </c>
      <c r="F3" s="47">
        <v>2</v>
      </c>
      <c r="J3" s="45"/>
    </row>
    <row r="4" spans="1:196" ht="18" customHeight="1" x14ac:dyDescent="0.3">
      <c r="A4" s="44"/>
      <c r="B4" s="222"/>
      <c r="C4" s="126"/>
      <c r="D4" s="126"/>
      <c r="E4" s="127"/>
      <c r="F4" s="126"/>
      <c r="J4" s="45"/>
    </row>
    <row r="5" spans="1:196" ht="17.25" thickBot="1" x14ac:dyDescent="0.35">
      <c r="A5" s="44"/>
      <c r="J5" s="45"/>
    </row>
    <row r="6" spans="1:196" ht="16.5" customHeight="1" thickBot="1" x14ac:dyDescent="0.35">
      <c r="A6" s="44"/>
      <c r="C6" s="251" t="s">
        <v>4</v>
      </c>
      <c r="D6" s="252"/>
      <c r="E6" s="252"/>
      <c r="F6" s="252"/>
      <c r="G6" s="252"/>
      <c r="H6" s="253"/>
      <c r="I6" s="15"/>
      <c r="J6" s="45"/>
    </row>
    <row r="7" spans="1:196" ht="30" customHeight="1" thickBot="1" x14ac:dyDescent="0.35">
      <c r="A7" s="44"/>
      <c r="C7" s="254" t="s">
        <v>5</v>
      </c>
      <c r="D7" s="255"/>
      <c r="E7" s="255"/>
      <c r="F7" s="255"/>
      <c r="G7" s="255"/>
      <c r="H7" s="256"/>
      <c r="I7" s="15"/>
      <c r="J7" s="45"/>
    </row>
    <row r="8" spans="1:196" ht="44.25" customHeight="1" thickBot="1" x14ac:dyDescent="0.35">
      <c r="A8" s="44"/>
      <c r="B8" s="68"/>
      <c r="C8" s="254" t="s">
        <v>10</v>
      </c>
      <c r="D8" s="255"/>
      <c r="E8" s="255"/>
      <c r="F8" s="255"/>
      <c r="G8" s="255"/>
      <c r="H8" s="256"/>
      <c r="I8" s="16"/>
      <c r="J8" s="45"/>
    </row>
    <row r="9" spans="1:196" s="3" customFormat="1" x14ac:dyDescent="0.3">
      <c r="A9" s="46"/>
      <c r="B9" s="69"/>
      <c r="C9" s="257" t="s">
        <v>11</v>
      </c>
      <c r="D9" s="259" t="s">
        <v>6</v>
      </c>
      <c r="E9" s="48" t="s">
        <v>12</v>
      </c>
      <c r="F9" s="48" t="s">
        <v>7</v>
      </c>
      <c r="G9" s="48" t="s">
        <v>15</v>
      </c>
      <c r="H9" s="25" t="s">
        <v>8</v>
      </c>
      <c r="I9" s="1"/>
      <c r="J9" s="45"/>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row>
    <row r="10" spans="1:196" s="3" customFormat="1" ht="17.25" thickBot="1" x14ac:dyDescent="0.35">
      <c r="A10" s="46"/>
      <c r="B10" s="69"/>
      <c r="C10" s="258"/>
      <c r="D10" s="260"/>
      <c r="E10" s="26" t="s">
        <v>13</v>
      </c>
      <c r="F10" s="26" t="s">
        <v>14</v>
      </c>
      <c r="G10" s="26" t="s">
        <v>14</v>
      </c>
      <c r="H10" s="27" t="s">
        <v>9</v>
      </c>
      <c r="I10" s="1"/>
      <c r="J10" s="45"/>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row>
    <row r="11" spans="1:196" s="3" customFormat="1" ht="27.75" customHeight="1" thickBot="1" x14ac:dyDescent="0.35">
      <c r="A11" s="46"/>
      <c r="B11" s="69"/>
      <c r="C11" s="261" t="s">
        <v>77</v>
      </c>
      <c r="D11" s="262"/>
      <c r="E11" s="262"/>
      <c r="F11" s="262"/>
      <c r="G11" s="262"/>
      <c r="H11" s="263"/>
      <c r="I11" s="1"/>
      <c r="J11" s="45"/>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row>
    <row r="12" spans="1:196" s="3" customFormat="1" ht="19.5" customHeight="1" x14ac:dyDescent="0.25">
      <c r="A12" s="46"/>
      <c r="B12" s="69"/>
      <c r="C12" s="264" t="s">
        <v>78</v>
      </c>
      <c r="D12" s="265"/>
      <c r="E12" s="265"/>
      <c r="F12" s="265"/>
      <c r="G12" s="265"/>
      <c r="H12" s="266"/>
      <c r="I12" s="1"/>
      <c r="J12" s="45"/>
      <c r="K12" s="4"/>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row>
    <row r="13" spans="1:196" s="3" customFormat="1" x14ac:dyDescent="0.3">
      <c r="A13" s="46"/>
      <c r="B13" s="69"/>
      <c r="C13" s="28">
        <v>1</v>
      </c>
      <c r="D13" s="29" t="s">
        <v>16</v>
      </c>
      <c r="E13" s="49">
        <v>7850405.5200000005</v>
      </c>
      <c r="F13" s="21">
        <v>0.5</v>
      </c>
      <c r="G13" s="21">
        <v>10</v>
      </c>
      <c r="H13" s="30">
        <f>+ROUND(E13*F13*G13,0)</f>
        <v>39252028</v>
      </c>
      <c r="I13" s="1"/>
      <c r="J13" s="45"/>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row>
    <row r="14" spans="1:196" s="3" customFormat="1" x14ac:dyDescent="0.3">
      <c r="A14" s="46"/>
      <c r="B14" s="69"/>
      <c r="C14" s="28">
        <v>2</v>
      </c>
      <c r="D14" s="31" t="s">
        <v>71</v>
      </c>
      <c r="E14" s="50">
        <v>5044650</v>
      </c>
      <c r="F14" s="21">
        <v>1</v>
      </c>
      <c r="G14" s="21">
        <v>10</v>
      </c>
      <c r="H14" s="30">
        <f t="shared" ref="H14:H16" si="0">+ROUND(E14*F14*G14,0)</f>
        <v>50446500</v>
      </c>
      <c r="I14" s="1"/>
      <c r="J14" s="45"/>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row>
    <row r="15" spans="1:196" s="3" customFormat="1" x14ac:dyDescent="0.3">
      <c r="A15" s="46"/>
      <c r="B15" s="69"/>
      <c r="C15" s="28">
        <v>3</v>
      </c>
      <c r="D15" s="31" t="s">
        <v>69</v>
      </c>
      <c r="E15" s="50">
        <v>3300000</v>
      </c>
      <c r="F15" s="21">
        <v>1</v>
      </c>
      <c r="G15" s="21">
        <v>5</v>
      </c>
      <c r="H15" s="30">
        <f t="shared" si="0"/>
        <v>16500000</v>
      </c>
      <c r="I15" s="1"/>
      <c r="J15" s="45"/>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row>
    <row r="16" spans="1:196" s="3" customFormat="1" ht="17.25" thickBot="1" x14ac:dyDescent="0.35">
      <c r="A16" s="46"/>
      <c r="B16" s="69"/>
      <c r="C16" s="106">
        <v>4</v>
      </c>
      <c r="D16" s="107" t="s">
        <v>70</v>
      </c>
      <c r="E16" s="108">
        <v>3616767</v>
      </c>
      <c r="F16" s="109">
        <v>1</v>
      </c>
      <c r="G16" s="109">
        <v>5</v>
      </c>
      <c r="H16" s="93">
        <f t="shared" si="0"/>
        <v>18083835</v>
      </c>
      <c r="I16" s="1"/>
      <c r="J16" s="45"/>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row>
    <row r="17" spans="1:196" s="3" customFormat="1" x14ac:dyDescent="0.3">
      <c r="A17" s="46"/>
      <c r="B17" s="69"/>
      <c r="C17" s="267" t="s">
        <v>17</v>
      </c>
      <c r="D17" s="268"/>
      <c r="E17" s="268"/>
      <c r="F17" s="268"/>
      <c r="G17" s="269"/>
      <c r="H17" s="105">
        <f>SUM(H13:H16)</f>
        <v>124282363</v>
      </c>
      <c r="I17" s="1"/>
      <c r="J17" s="45"/>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row>
    <row r="18" spans="1:196" s="3" customFormat="1" x14ac:dyDescent="0.3">
      <c r="A18" s="46"/>
      <c r="B18" s="69"/>
      <c r="C18" s="240" t="s">
        <v>18</v>
      </c>
      <c r="D18" s="241"/>
      <c r="E18" s="241"/>
      <c r="F18" s="241"/>
      <c r="G18" s="242"/>
      <c r="H18" s="51">
        <f>+FM!E36</f>
        <v>2.2999999999999998</v>
      </c>
      <c r="I18" s="74" t="s">
        <v>68</v>
      </c>
      <c r="J18" s="45"/>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row>
    <row r="19" spans="1:196" s="3" customFormat="1" ht="17.25" thickBot="1" x14ac:dyDescent="0.35">
      <c r="A19" s="46"/>
      <c r="B19" s="69"/>
      <c r="C19" s="243" t="s">
        <v>17</v>
      </c>
      <c r="D19" s="244"/>
      <c r="E19" s="244"/>
      <c r="F19" s="244"/>
      <c r="G19" s="245"/>
      <c r="H19" s="52">
        <f>+ROUNDUP(H17*H18,0)</f>
        <v>285849435</v>
      </c>
      <c r="I19" s="1"/>
      <c r="J19" s="45"/>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row>
    <row r="20" spans="1:196" s="3" customFormat="1" ht="17.25" thickBot="1" x14ac:dyDescent="0.35">
      <c r="A20" s="46"/>
      <c r="B20" s="69"/>
      <c r="C20" s="53"/>
      <c r="D20" s="54"/>
      <c r="E20" s="54"/>
      <c r="F20" s="54"/>
      <c r="G20" s="54"/>
      <c r="H20" s="55"/>
      <c r="I20" s="56"/>
      <c r="J20" s="45"/>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row>
    <row r="21" spans="1:196" s="3" customFormat="1" ht="16.5" customHeight="1" x14ac:dyDescent="0.3">
      <c r="A21" s="46"/>
      <c r="B21" s="69"/>
      <c r="C21" s="270" t="s">
        <v>75</v>
      </c>
      <c r="D21" s="271"/>
      <c r="E21" s="271"/>
      <c r="F21" s="271"/>
      <c r="G21" s="271"/>
      <c r="H21" s="272"/>
      <c r="I21" s="1"/>
      <c r="J21" s="45"/>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row>
    <row r="22" spans="1:196" s="3" customFormat="1" ht="30.75" thickBot="1" x14ac:dyDescent="0.35">
      <c r="A22" s="46"/>
      <c r="B22" s="69"/>
      <c r="C22" s="99" t="s">
        <v>11</v>
      </c>
      <c r="D22" s="100" t="s">
        <v>76</v>
      </c>
      <c r="E22" s="101" t="s">
        <v>80</v>
      </c>
      <c r="F22" s="101" t="s">
        <v>201</v>
      </c>
      <c r="G22" s="102" t="s">
        <v>100</v>
      </c>
      <c r="H22" s="103" t="s">
        <v>99</v>
      </c>
      <c r="I22" s="1"/>
      <c r="J22" s="45"/>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row>
    <row r="23" spans="1:196" s="3" customFormat="1" ht="30" x14ac:dyDescent="0.3">
      <c r="A23" s="46"/>
      <c r="B23" s="69"/>
      <c r="C23" s="230">
        <v>1</v>
      </c>
      <c r="D23" s="104" t="s">
        <v>73</v>
      </c>
      <c r="E23" s="227" t="s">
        <v>81</v>
      </c>
      <c r="F23" s="224">
        <f>+H23/$H$77</f>
        <v>5.8658350428383556E-2</v>
      </c>
      <c r="G23" s="94">
        <v>1</v>
      </c>
      <c r="H23" s="95">
        <v>62591999</v>
      </c>
      <c r="I23" s="74" t="s">
        <v>68</v>
      </c>
      <c r="J23" s="79"/>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row>
    <row r="24" spans="1:196" s="3" customFormat="1" x14ac:dyDescent="0.3">
      <c r="A24" s="46"/>
      <c r="B24" s="69"/>
      <c r="C24" s="229"/>
      <c r="D24" s="73" t="s">
        <v>79</v>
      </c>
      <c r="E24" s="226"/>
      <c r="F24" s="223"/>
      <c r="G24" s="75">
        <v>0.1</v>
      </c>
      <c r="H24" s="30">
        <v>6259200</v>
      </c>
      <c r="I24" s="70"/>
      <c r="J24" s="7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row>
    <row r="25" spans="1:196" s="3" customFormat="1" ht="17.25" thickBot="1" x14ac:dyDescent="0.35">
      <c r="A25" s="46"/>
      <c r="B25" s="69"/>
      <c r="C25" s="231"/>
      <c r="D25" s="91" t="s">
        <v>102</v>
      </c>
      <c r="E25" s="228"/>
      <c r="F25" s="225"/>
      <c r="G25" s="96">
        <v>0.9</v>
      </c>
      <c r="H25" s="93">
        <v>56332799</v>
      </c>
      <c r="I25" s="70"/>
      <c r="J25" s="7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row>
    <row r="26" spans="1:196" s="3" customFormat="1" x14ac:dyDescent="0.3">
      <c r="A26" s="46"/>
      <c r="B26" s="69"/>
      <c r="C26" s="229">
        <v>2</v>
      </c>
      <c r="D26" s="97" t="s">
        <v>72</v>
      </c>
      <c r="E26" s="226" t="s">
        <v>82</v>
      </c>
      <c r="F26" s="223">
        <f>+H26/$H$77</f>
        <v>2.5428596805098746E-2</v>
      </c>
      <c r="G26" s="76">
        <v>1</v>
      </c>
      <c r="H26" s="98">
        <v>27133847</v>
      </c>
      <c r="I26" s="74" t="s">
        <v>68</v>
      </c>
      <c r="J26" s="79"/>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row>
    <row r="27" spans="1:196" s="3" customFormat="1" x14ac:dyDescent="0.3">
      <c r="A27" s="46"/>
      <c r="B27" s="69"/>
      <c r="C27" s="229"/>
      <c r="D27" s="73" t="s">
        <v>79</v>
      </c>
      <c r="E27" s="226"/>
      <c r="F27" s="223"/>
      <c r="G27" s="75">
        <v>0.1</v>
      </c>
      <c r="H27" s="30">
        <v>2713385</v>
      </c>
      <c r="I27" s="1"/>
      <c r="J27" s="45"/>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row>
    <row r="28" spans="1:196" s="3" customFormat="1" ht="17.25" thickBot="1" x14ac:dyDescent="0.35">
      <c r="A28" s="46"/>
      <c r="B28" s="69"/>
      <c r="C28" s="229"/>
      <c r="D28" s="83" t="s">
        <v>102</v>
      </c>
      <c r="E28" s="226"/>
      <c r="F28" s="223"/>
      <c r="G28" s="84">
        <v>0.9</v>
      </c>
      <c r="H28" s="85">
        <v>24420462</v>
      </c>
      <c r="I28" s="1"/>
      <c r="J28" s="45"/>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row>
    <row r="29" spans="1:196" s="3" customFormat="1" ht="30" x14ac:dyDescent="0.3">
      <c r="A29" s="46"/>
      <c r="B29" s="69"/>
      <c r="C29" s="230">
        <v>3</v>
      </c>
      <c r="D29" s="87" t="s">
        <v>203</v>
      </c>
      <c r="E29" s="227" t="s">
        <v>83</v>
      </c>
      <c r="F29" s="224">
        <f>+H29/$H$77</f>
        <v>2.9949103140404054E-2</v>
      </c>
      <c r="G29" s="94">
        <v>1</v>
      </c>
      <c r="H29" s="95">
        <v>31957500</v>
      </c>
      <c r="I29" s="74" t="s">
        <v>68</v>
      </c>
      <c r="J29" s="79"/>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row>
    <row r="30" spans="1:196" s="3" customFormat="1" x14ac:dyDescent="0.3">
      <c r="A30" s="46"/>
      <c r="B30" s="69"/>
      <c r="C30" s="229"/>
      <c r="D30" s="73" t="s">
        <v>79</v>
      </c>
      <c r="E30" s="226"/>
      <c r="F30" s="223"/>
      <c r="G30" s="75">
        <v>0.1</v>
      </c>
      <c r="H30" s="30">
        <v>3195750</v>
      </c>
      <c r="I30" s="1"/>
      <c r="J30" s="45"/>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row>
    <row r="31" spans="1:196" s="3" customFormat="1" ht="17.25" thickBot="1" x14ac:dyDescent="0.35">
      <c r="A31" s="46"/>
      <c r="B31" s="69"/>
      <c r="C31" s="231"/>
      <c r="D31" s="91" t="s">
        <v>102</v>
      </c>
      <c r="E31" s="228"/>
      <c r="F31" s="225"/>
      <c r="G31" s="96">
        <v>0.9</v>
      </c>
      <c r="H31" s="93">
        <v>28761750</v>
      </c>
      <c r="I31" s="1"/>
      <c r="J31" s="45"/>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row>
    <row r="32" spans="1:196" s="3" customFormat="1" x14ac:dyDescent="0.3">
      <c r="A32" s="46"/>
      <c r="B32" s="69"/>
      <c r="C32" s="229">
        <v>4</v>
      </c>
      <c r="D32" s="97" t="s">
        <v>24</v>
      </c>
      <c r="E32" s="226" t="s">
        <v>84</v>
      </c>
      <c r="F32" s="223">
        <f>+H32/$H$77</f>
        <v>5.5877177794147109E-2</v>
      </c>
      <c r="G32" s="76">
        <v>1</v>
      </c>
      <c r="H32" s="98">
        <v>59624320</v>
      </c>
      <c r="I32" s="74" t="s">
        <v>68</v>
      </c>
      <c r="J32" s="79"/>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row>
    <row r="33" spans="1:196" s="3" customFormat="1" x14ac:dyDescent="0.3">
      <c r="A33" s="46"/>
      <c r="B33" s="69"/>
      <c r="C33" s="229"/>
      <c r="D33" s="73" t="s">
        <v>79</v>
      </c>
      <c r="E33" s="226"/>
      <c r="F33" s="223"/>
      <c r="G33" s="75">
        <v>0.1</v>
      </c>
      <c r="H33" s="30">
        <v>5962432</v>
      </c>
      <c r="I33" s="1"/>
      <c r="J33" s="45"/>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row>
    <row r="34" spans="1:196" s="3" customFormat="1" ht="17.25" thickBot="1" x14ac:dyDescent="0.35">
      <c r="A34" s="46"/>
      <c r="B34" s="69"/>
      <c r="C34" s="229"/>
      <c r="D34" s="83" t="s">
        <v>102</v>
      </c>
      <c r="E34" s="226"/>
      <c r="F34" s="223"/>
      <c r="G34" s="84">
        <v>0.9</v>
      </c>
      <c r="H34" s="85">
        <v>53661888</v>
      </c>
      <c r="I34" s="1"/>
      <c r="J34" s="45"/>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row>
    <row r="35" spans="1:196" s="3" customFormat="1" ht="30" x14ac:dyDescent="0.3">
      <c r="A35" s="46"/>
      <c r="B35" s="69"/>
      <c r="C35" s="230">
        <v>5</v>
      </c>
      <c r="D35" s="87" t="s">
        <v>25</v>
      </c>
      <c r="E35" s="227" t="s">
        <v>85</v>
      </c>
      <c r="F35" s="224">
        <f>+H35/$H$77</f>
        <v>7.0019470895260547E-2</v>
      </c>
      <c r="G35" s="94">
        <v>1</v>
      </c>
      <c r="H35" s="95">
        <v>74715000</v>
      </c>
      <c r="I35" s="74" t="s">
        <v>68</v>
      </c>
      <c r="J35" s="79"/>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row>
    <row r="36" spans="1:196" s="3" customFormat="1" x14ac:dyDescent="0.3">
      <c r="A36" s="46"/>
      <c r="B36" s="69"/>
      <c r="C36" s="229"/>
      <c r="D36" s="73" t="s">
        <v>79</v>
      </c>
      <c r="E36" s="226"/>
      <c r="F36" s="223"/>
      <c r="G36" s="75">
        <v>0.1</v>
      </c>
      <c r="H36" s="30">
        <v>7471500</v>
      </c>
      <c r="I36" s="1"/>
      <c r="J36" s="45"/>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row>
    <row r="37" spans="1:196" s="3" customFormat="1" ht="17.25" thickBot="1" x14ac:dyDescent="0.35">
      <c r="A37" s="46"/>
      <c r="B37" s="69"/>
      <c r="C37" s="231"/>
      <c r="D37" s="91" t="s">
        <v>102</v>
      </c>
      <c r="E37" s="228"/>
      <c r="F37" s="225"/>
      <c r="G37" s="96">
        <v>0.9</v>
      </c>
      <c r="H37" s="93">
        <v>67243500</v>
      </c>
      <c r="I37" s="1"/>
      <c r="J37" s="45"/>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row>
    <row r="38" spans="1:196" s="3" customFormat="1" ht="30" x14ac:dyDescent="0.3">
      <c r="A38" s="46"/>
      <c r="B38" s="69"/>
      <c r="C38" s="229">
        <v>6</v>
      </c>
      <c r="D38" s="97" t="s">
        <v>204</v>
      </c>
      <c r="E38" s="226" t="s">
        <v>86</v>
      </c>
      <c r="F38" s="223">
        <f>+H38/$H$77</f>
        <v>8.3815766691220664E-2</v>
      </c>
      <c r="G38" s="76">
        <v>1</v>
      </c>
      <c r="H38" s="98">
        <v>89436480</v>
      </c>
      <c r="I38" s="74" t="s">
        <v>68</v>
      </c>
      <c r="J38" s="79"/>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row>
    <row r="39" spans="1:196" s="3" customFormat="1" x14ac:dyDescent="0.3">
      <c r="A39" s="46"/>
      <c r="B39" s="69"/>
      <c r="C39" s="229"/>
      <c r="D39" s="73" t="s">
        <v>79</v>
      </c>
      <c r="E39" s="226"/>
      <c r="F39" s="223"/>
      <c r="G39" s="75">
        <v>0.1</v>
      </c>
      <c r="H39" s="30">
        <v>8943648</v>
      </c>
      <c r="I39" s="1"/>
      <c r="J39" s="45"/>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row>
    <row r="40" spans="1:196" s="3" customFormat="1" ht="17.25" thickBot="1" x14ac:dyDescent="0.35">
      <c r="A40" s="46"/>
      <c r="B40" s="69"/>
      <c r="C40" s="229"/>
      <c r="D40" s="83" t="s">
        <v>102</v>
      </c>
      <c r="E40" s="226"/>
      <c r="F40" s="223"/>
      <c r="G40" s="84">
        <v>0.9</v>
      </c>
      <c r="H40" s="85">
        <v>80492832</v>
      </c>
      <c r="I40" s="1"/>
      <c r="J40" s="45"/>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row>
    <row r="41" spans="1:196" s="3" customFormat="1" x14ac:dyDescent="0.3">
      <c r="A41" s="46"/>
      <c r="B41" s="69"/>
      <c r="C41" s="230">
        <v>7</v>
      </c>
      <c r="D41" s="87" t="s">
        <v>26</v>
      </c>
      <c r="E41" s="227" t="s">
        <v>87</v>
      </c>
      <c r="F41" s="224">
        <f>+H41/$H$77</f>
        <v>8.7038882470538911E-2</v>
      </c>
      <c r="G41" s="94">
        <v>1</v>
      </c>
      <c r="H41" s="95">
        <v>92875739</v>
      </c>
      <c r="I41" s="74" t="s">
        <v>68</v>
      </c>
      <c r="J41" s="79"/>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row>
    <row r="42" spans="1:196" s="3" customFormat="1" x14ac:dyDescent="0.3">
      <c r="A42" s="46"/>
      <c r="B42" s="69"/>
      <c r="C42" s="229"/>
      <c r="D42" s="73" t="s">
        <v>79</v>
      </c>
      <c r="E42" s="226"/>
      <c r="F42" s="223"/>
      <c r="G42" s="75">
        <v>0.1</v>
      </c>
      <c r="H42" s="30">
        <v>9287574</v>
      </c>
      <c r="I42" s="1"/>
      <c r="J42" s="45"/>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row>
    <row r="43" spans="1:196" s="3" customFormat="1" ht="17.25" thickBot="1" x14ac:dyDescent="0.35">
      <c r="A43" s="46"/>
      <c r="B43" s="69"/>
      <c r="C43" s="231"/>
      <c r="D43" s="91" t="s">
        <v>102</v>
      </c>
      <c r="E43" s="228"/>
      <c r="F43" s="225"/>
      <c r="G43" s="96">
        <v>0.9</v>
      </c>
      <c r="H43" s="93">
        <v>83588165</v>
      </c>
      <c r="I43" s="1"/>
      <c r="J43" s="45"/>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row>
    <row r="44" spans="1:196" s="3" customFormat="1" x14ac:dyDescent="0.3">
      <c r="A44" s="46"/>
      <c r="B44" s="69"/>
      <c r="C44" s="229">
        <v>8</v>
      </c>
      <c r="D44" s="97" t="s">
        <v>27</v>
      </c>
      <c r="E44" s="226" t="s">
        <v>88</v>
      </c>
      <c r="F44" s="223">
        <f>+H44/$H$77</f>
        <v>7.7455787987336058E-2</v>
      </c>
      <c r="G44" s="76">
        <v>1</v>
      </c>
      <c r="H44" s="98">
        <v>82649999</v>
      </c>
      <c r="I44" s="74" t="s">
        <v>68</v>
      </c>
      <c r="J44" s="79"/>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row>
    <row r="45" spans="1:196" s="3" customFormat="1" x14ac:dyDescent="0.3">
      <c r="A45" s="46"/>
      <c r="B45" s="69"/>
      <c r="C45" s="229"/>
      <c r="D45" s="73" t="s">
        <v>79</v>
      </c>
      <c r="E45" s="226"/>
      <c r="F45" s="223"/>
      <c r="G45" s="75">
        <v>0.1</v>
      </c>
      <c r="H45" s="30">
        <v>8265000</v>
      </c>
      <c r="I45" s="1"/>
      <c r="J45" s="45"/>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row>
    <row r="46" spans="1:196" s="3" customFormat="1" ht="17.25" thickBot="1" x14ac:dyDescent="0.35">
      <c r="A46" s="46"/>
      <c r="B46" s="69"/>
      <c r="C46" s="229"/>
      <c r="D46" s="83" t="s">
        <v>102</v>
      </c>
      <c r="E46" s="226"/>
      <c r="F46" s="223"/>
      <c r="G46" s="84">
        <v>0.9</v>
      </c>
      <c r="H46" s="85">
        <v>74384999</v>
      </c>
      <c r="I46" s="1"/>
      <c r="J46" s="45"/>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row>
    <row r="47" spans="1:196" s="3" customFormat="1" x14ac:dyDescent="0.3">
      <c r="A47" s="46"/>
      <c r="B47" s="69"/>
      <c r="C47" s="230">
        <v>9</v>
      </c>
      <c r="D47" s="87" t="s">
        <v>28</v>
      </c>
      <c r="E47" s="227" t="s">
        <v>89</v>
      </c>
      <c r="F47" s="224">
        <f>+H47/$H$77</f>
        <v>5.5877176856992977E-2</v>
      </c>
      <c r="G47" s="94">
        <v>1</v>
      </c>
      <c r="H47" s="95">
        <v>59624319</v>
      </c>
      <c r="I47" s="74" t="s">
        <v>68</v>
      </c>
      <c r="J47" s="79"/>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row>
    <row r="48" spans="1:196" s="3" customFormat="1" x14ac:dyDescent="0.3">
      <c r="A48" s="46"/>
      <c r="B48" s="69"/>
      <c r="C48" s="229"/>
      <c r="D48" s="73" t="s">
        <v>79</v>
      </c>
      <c r="E48" s="226"/>
      <c r="F48" s="223"/>
      <c r="G48" s="75">
        <v>0.1</v>
      </c>
      <c r="H48" s="30">
        <v>5962432</v>
      </c>
      <c r="I48" s="1"/>
      <c r="J48" s="45"/>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row>
    <row r="49" spans="1:196" s="3" customFormat="1" ht="17.25" thickBot="1" x14ac:dyDescent="0.35">
      <c r="A49" s="46"/>
      <c r="B49" s="69"/>
      <c r="C49" s="231"/>
      <c r="D49" s="91" t="s">
        <v>102</v>
      </c>
      <c r="E49" s="228"/>
      <c r="F49" s="225"/>
      <c r="G49" s="96">
        <v>0.9</v>
      </c>
      <c r="H49" s="93">
        <v>53661887</v>
      </c>
      <c r="I49" s="1"/>
      <c r="J49" s="45"/>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row>
    <row r="50" spans="1:196" s="3" customFormat="1" x14ac:dyDescent="0.3">
      <c r="A50" s="46"/>
      <c r="B50" s="69"/>
      <c r="C50" s="229">
        <v>10</v>
      </c>
      <c r="D50" s="97" t="s">
        <v>29</v>
      </c>
      <c r="E50" s="226" t="s">
        <v>90</v>
      </c>
      <c r="F50" s="223">
        <f>+H50/$H$77</f>
        <v>4.6679646326352901E-2</v>
      </c>
      <c r="G50" s="76">
        <v>1</v>
      </c>
      <c r="H50" s="98">
        <v>49809999</v>
      </c>
      <c r="I50" s="74" t="s">
        <v>68</v>
      </c>
      <c r="J50" s="79"/>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row>
    <row r="51" spans="1:196" s="3" customFormat="1" x14ac:dyDescent="0.3">
      <c r="A51" s="46"/>
      <c r="B51" s="69"/>
      <c r="C51" s="229"/>
      <c r="D51" s="73" t="s">
        <v>79</v>
      </c>
      <c r="E51" s="226"/>
      <c r="F51" s="223"/>
      <c r="G51" s="75">
        <v>0.1</v>
      </c>
      <c r="H51" s="30">
        <v>4981000</v>
      </c>
      <c r="I51" s="1"/>
      <c r="J51" s="45"/>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row>
    <row r="52" spans="1:196" s="3" customFormat="1" ht="17.25" thickBot="1" x14ac:dyDescent="0.35">
      <c r="A52" s="46"/>
      <c r="B52" s="69"/>
      <c r="C52" s="229"/>
      <c r="D52" s="83" t="s">
        <v>102</v>
      </c>
      <c r="E52" s="226"/>
      <c r="F52" s="223"/>
      <c r="G52" s="84">
        <v>0.9</v>
      </c>
      <c r="H52" s="85">
        <v>44828999</v>
      </c>
      <c r="I52" s="1"/>
      <c r="J52" s="45"/>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row>
    <row r="53" spans="1:196" s="3" customFormat="1" x14ac:dyDescent="0.3">
      <c r="A53" s="46"/>
      <c r="B53" s="69"/>
      <c r="C53" s="230">
        <v>11</v>
      </c>
      <c r="D53" s="87" t="s">
        <v>30</v>
      </c>
      <c r="E53" s="227" t="s">
        <v>91</v>
      </c>
      <c r="F53" s="224">
        <f>+H53/$H$77</f>
        <v>4.6679646326352901E-2</v>
      </c>
      <c r="G53" s="94">
        <v>1</v>
      </c>
      <c r="H53" s="95">
        <v>49809999</v>
      </c>
      <c r="I53" s="74" t="s">
        <v>68</v>
      </c>
      <c r="J53" s="79"/>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row>
    <row r="54" spans="1:196" s="3" customFormat="1" x14ac:dyDescent="0.3">
      <c r="A54" s="46"/>
      <c r="B54" s="69"/>
      <c r="C54" s="229"/>
      <c r="D54" s="73" t="s">
        <v>79</v>
      </c>
      <c r="E54" s="226"/>
      <c r="F54" s="223"/>
      <c r="G54" s="75">
        <v>0.1</v>
      </c>
      <c r="H54" s="30">
        <v>4981000</v>
      </c>
      <c r="I54" s="1"/>
      <c r="J54" s="45"/>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row>
    <row r="55" spans="1:196" s="3" customFormat="1" ht="17.25" thickBot="1" x14ac:dyDescent="0.35">
      <c r="A55" s="46"/>
      <c r="B55" s="69"/>
      <c r="C55" s="231"/>
      <c r="D55" s="91" t="s">
        <v>102</v>
      </c>
      <c r="E55" s="228"/>
      <c r="F55" s="225"/>
      <c r="G55" s="96">
        <v>0.9</v>
      </c>
      <c r="H55" s="93">
        <v>44828999</v>
      </c>
      <c r="I55" s="1"/>
      <c r="J55" s="45"/>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row>
    <row r="56" spans="1:196" s="3" customFormat="1" x14ac:dyDescent="0.3">
      <c r="A56" s="46"/>
      <c r="B56" s="69"/>
      <c r="C56" s="229">
        <v>12</v>
      </c>
      <c r="D56" s="97" t="s">
        <v>31</v>
      </c>
      <c r="E56" s="226" t="s">
        <v>92</v>
      </c>
      <c r="F56" s="223">
        <f>+H56/$H$77</f>
        <v>0.12103345601449374</v>
      </c>
      <c r="G56" s="76">
        <v>1</v>
      </c>
      <c r="H56" s="98">
        <v>129150000</v>
      </c>
      <c r="I56" s="74" t="s">
        <v>68</v>
      </c>
      <c r="J56" s="79"/>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row>
    <row r="57" spans="1:196" s="3" customFormat="1" x14ac:dyDescent="0.3">
      <c r="A57" s="46"/>
      <c r="B57" s="69"/>
      <c r="C57" s="229"/>
      <c r="D57" s="73" t="s">
        <v>79</v>
      </c>
      <c r="E57" s="226"/>
      <c r="F57" s="223"/>
      <c r="G57" s="75">
        <v>0.1</v>
      </c>
      <c r="H57" s="30">
        <v>12915000</v>
      </c>
      <c r="I57" s="1"/>
      <c r="J57" s="45"/>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row>
    <row r="58" spans="1:196" s="3" customFormat="1" ht="17.25" thickBot="1" x14ac:dyDescent="0.35">
      <c r="A58" s="46"/>
      <c r="B58" s="69"/>
      <c r="C58" s="229"/>
      <c r="D58" s="83" t="s">
        <v>102</v>
      </c>
      <c r="E58" s="226"/>
      <c r="F58" s="223"/>
      <c r="G58" s="84">
        <v>0.9</v>
      </c>
      <c r="H58" s="85">
        <v>116235000</v>
      </c>
      <c r="I58" s="1"/>
      <c r="J58" s="45"/>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row>
    <row r="59" spans="1:196" s="3" customFormat="1" ht="45" x14ac:dyDescent="0.3">
      <c r="A59" s="46"/>
      <c r="B59" s="69"/>
      <c r="C59" s="230">
        <v>13</v>
      </c>
      <c r="D59" s="87" t="s">
        <v>74</v>
      </c>
      <c r="E59" s="227" t="s">
        <v>93</v>
      </c>
      <c r="F59" s="224">
        <f>+H59/$H$77</f>
        <v>5.4281353316615738E-2</v>
      </c>
      <c r="G59" s="94">
        <v>1</v>
      </c>
      <c r="H59" s="95">
        <v>57921479</v>
      </c>
      <c r="I59" s="74" t="s">
        <v>68</v>
      </c>
      <c r="J59" s="79"/>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row>
    <row r="60" spans="1:196" s="3" customFormat="1" x14ac:dyDescent="0.3">
      <c r="A60" s="46"/>
      <c r="B60" s="69"/>
      <c r="C60" s="229"/>
      <c r="D60" s="73" t="s">
        <v>79</v>
      </c>
      <c r="E60" s="226"/>
      <c r="F60" s="223"/>
      <c r="G60" s="75">
        <v>0.1</v>
      </c>
      <c r="H60" s="30">
        <v>5792148</v>
      </c>
      <c r="I60" s="1"/>
      <c r="J60" s="45"/>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row>
    <row r="61" spans="1:196" s="3" customFormat="1" ht="17.25" thickBot="1" x14ac:dyDescent="0.35">
      <c r="A61" s="46"/>
      <c r="B61" s="69"/>
      <c r="C61" s="231"/>
      <c r="D61" s="91" t="s">
        <v>102</v>
      </c>
      <c r="E61" s="228"/>
      <c r="F61" s="225"/>
      <c r="G61" s="96">
        <v>0.9</v>
      </c>
      <c r="H61" s="93">
        <v>52129331</v>
      </c>
      <c r="I61" s="1"/>
      <c r="J61" s="45"/>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row>
    <row r="62" spans="1:196" s="3" customFormat="1" x14ac:dyDescent="0.3">
      <c r="A62" s="46"/>
      <c r="B62" s="69"/>
      <c r="C62" s="230">
        <v>14</v>
      </c>
      <c r="D62" s="87" t="s">
        <v>33</v>
      </c>
      <c r="E62" s="227" t="s">
        <v>94</v>
      </c>
      <c r="F62" s="224">
        <f>+H62/$H$77</f>
        <v>1.999780923353112E-2</v>
      </c>
      <c r="G62" s="94">
        <v>1</v>
      </c>
      <c r="H62" s="95">
        <v>21338869</v>
      </c>
      <c r="I62" s="74" t="s">
        <v>68</v>
      </c>
      <c r="J62" s="79"/>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row>
    <row r="63" spans="1:196" s="3" customFormat="1" x14ac:dyDescent="0.3">
      <c r="A63" s="46"/>
      <c r="B63" s="69"/>
      <c r="C63" s="229"/>
      <c r="D63" s="73" t="s">
        <v>79</v>
      </c>
      <c r="E63" s="226"/>
      <c r="F63" s="223"/>
      <c r="G63" s="75">
        <v>0.1</v>
      </c>
      <c r="H63" s="30">
        <v>2133887</v>
      </c>
      <c r="I63" s="1"/>
      <c r="J63" s="45"/>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row>
    <row r="64" spans="1:196" s="3" customFormat="1" ht="17.25" thickBot="1" x14ac:dyDescent="0.35">
      <c r="A64" s="46"/>
      <c r="B64" s="69"/>
      <c r="C64" s="231"/>
      <c r="D64" s="91" t="s">
        <v>102</v>
      </c>
      <c r="E64" s="228"/>
      <c r="F64" s="225"/>
      <c r="G64" s="96">
        <v>0.9</v>
      </c>
      <c r="H64" s="93">
        <v>19204982</v>
      </c>
      <c r="I64" s="1"/>
      <c r="J64" s="45"/>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row>
    <row r="65" spans="1:196" s="3" customFormat="1" x14ac:dyDescent="0.3">
      <c r="A65" s="46"/>
      <c r="B65" s="69"/>
      <c r="C65" s="229">
        <v>15</v>
      </c>
      <c r="D65" s="97" t="s">
        <v>34</v>
      </c>
      <c r="E65" s="226" t="s">
        <v>95</v>
      </c>
      <c r="F65" s="223">
        <f>+H65/$H$77</f>
        <v>1.748729514670536E-2</v>
      </c>
      <c r="G65" s="76">
        <v>1</v>
      </c>
      <c r="H65" s="98">
        <v>18659999</v>
      </c>
      <c r="I65" s="74" t="s">
        <v>68</v>
      </c>
      <c r="J65" s="79"/>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row>
    <row r="66" spans="1:196" s="3" customFormat="1" x14ac:dyDescent="0.3">
      <c r="A66" s="46"/>
      <c r="B66" s="69"/>
      <c r="C66" s="229"/>
      <c r="D66" s="73" t="s">
        <v>79</v>
      </c>
      <c r="E66" s="226"/>
      <c r="F66" s="223"/>
      <c r="G66" s="75">
        <v>0.1</v>
      </c>
      <c r="H66" s="30">
        <v>1866000</v>
      </c>
      <c r="I66" s="1"/>
      <c r="J66" s="45"/>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row>
    <row r="67" spans="1:196" s="3" customFormat="1" ht="17.25" thickBot="1" x14ac:dyDescent="0.35">
      <c r="A67" s="46"/>
      <c r="B67" s="69"/>
      <c r="C67" s="229"/>
      <c r="D67" s="83" t="s">
        <v>102</v>
      </c>
      <c r="E67" s="226"/>
      <c r="F67" s="223"/>
      <c r="G67" s="84">
        <v>0.9</v>
      </c>
      <c r="H67" s="85">
        <v>16793999</v>
      </c>
      <c r="I67" s="1"/>
      <c r="J67" s="45"/>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row>
    <row r="68" spans="1:196" s="3" customFormat="1" x14ac:dyDescent="0.3">
      <c r="A68" s="46"/>
      <c r="B68" s="69"/>
      <c r="C68" s="230">
        <v>16</v>
      </c>
      <c r="D68" s="87" t="s">
        <v>35</v>
      </c>
      <c r="E68" s="227" t="s">
        <v>96</v>
      </c>
      <c r="F68" s="224">
        <f>+H68/$H$77</f>
        <v>5.078708792112218E-2</v>
      </c>
      <c r="G68" s="94">
        <v>1</v>
      </c>
      <c r="H68" s="95">
        <v>54192887</v>
      </c>
      <c r="I68" s="74" t="s">
        <v>68</v>
      </c>
      <c r="J68" s="79"/>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row>
    <row r="69" spans="1:196" s="3" customFormat="1" x14ac:dyDescent="0.3">
      <c r="A69" s="46"/>
      <c r="B69" s="69"/>
      <c r="C69" s="229"/>
      <c r="D69" s="73" t="s">
        <v>79</v>
      </c>
      <c r="E69" s="226"/>
      <c r="F69" s="223"/>
      <c r="G69" s="75">
        <v>0.1</v>
      </c>
      <c r="H69" s="30">
        <v>5419289</v>
      </c>
      <c r="I69" s="1"/>
      <c r="J69" s="45"/>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row>
    <row r="70" spans="1:196" s="3" customFormat="1" ht="17.25" thickBot="1" x14ac:dyDescent="0.35">
      <c r="A70" s="46"/>
      <c r="B70" s="69"/>
      <c r="C70" s="231"/>
      <c r="D70" s="91" t="s">
        <v>102</v>
      </c>
      <c r="E70" s="228"/>
      <c r="F70" s="225"/>
      <c r="G70" s="96">
        <v>0.9</v>
      </c>
      <c r="H70" s="93">
        <v>48773598</v>
      </c>
      <c r="I70" s="1"/>
      <c r="J70" s="45"/>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row>
    <row r="71" spans="1:196" s="3" customFormat="1" x14ac:dyDescent="0.3">
      <c r="A71" s="46"/>
      <c r="B71" s="69"/>
      <c r="C71" s="230">
        <v>17</v>
      </c>
      <c r="D71" s="87" t="s">
        <v>36</v>
      </c>
      <c r="E71" s="227" t="s">
        <v>97</v>
      </c>
      <c r="F71" s="224">
        <f>+H71/$H$77</f>
        <v>9.8933392645443416E-2</v>
      </c>
      <c r="G71" s="94">
        <v>1</v>
      </c>
      <c r="H71" s="95">
        <v>105567899</v>
      </c>
      <c r="I71" s="74" t="s">
        <v>68</v>
      </c>
      <c r="J71" s="79"/>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row>
    <row r="72" spans="1:196" s="3" customFormat="1" x14ac:dyDescent="0.3">
      <c r="A72" s="46"/>
      <c r="B72" s="69"/>
      <c r="C72" s="229"/>
      <c r="D72" s="73" t="s">
        <v>79</v>
      </c>
      <c r="E72" s="226"/>
      <c r="F72" s="223"/>
      <c r="G72" s="75">
        <v>0.1</v>
      </c>
      <c r="H72" s="30">
        <v>10556790</v>
      </c>
      <c r="I72" s="1"/>
      <c r="J72" s="45"/>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row>
    <row r="73" spans="1:196" s="3" customFormat="1" ht="17.25" thickBot="1" x14ac:dyDescent="0.35">
      <c r="A73" s="46"/>
      <c r="B73" s="69"/>
      <c r="C73" s="231"/>
      <c r="D73" s="91" t="s">
        <v>102</v>
      </c>
      <c r="E73" s="228"/>
      <c r="F73" s="225"/>
      <c r="G73" s="96">
        <v>0.9</v>
      </c>
      <c r="H73" s="93">
        <v>95011109</v>
      </c>
      <c r="I73" s="1"/>
      <c r="J73" s="45"/>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row>
    <row r="74" spans="1:196" s="3" customFormat="1" x14ac:dyDescent="0.3">
      <c r="A74" s="46"/>
      <c r="B74" s="69"/>
      <c r="C74" s="232">
        <v>18</v>
      </c>
      <c r="D74" s="87" t="s">
        <v>101</v>
      </c>
      <c r="E74" s="227" t="s">
        <v>98</v>
      </c>
      <c r="F74" s="224">
        <f>+H74/H77</f>
        <v>0</v>
      </c>
      <c r="G74" s="88">
        <v>1</v>
      </c>
      <c r="H74" s="89">
        <v>0</v>
      </c>
      <c r="I74" s="74" t="s">
        <v>68</v>
      </c>
      <c r="J74" s="45"/>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row>
    <row r="75" spans="1:196" s="3" customFormat="1" x14ac:dyDescent="0.3">
      <c r="A75" s="46"/>
      <c r="B75" s="69"/>
      <c r="C75" s="233"/>
      <c r="D75" s="73" t="s">
        <v>79</v>
      </c>
      <c r="E75" s="226"/>
      <c r="F75" s="223"/>
      <c r="G75" s="78">
        <v>0.1</v>
      </c>
      <c r="H75" s="77"/>
      <c r="I75" s="1"/>
      <c r="J75" s="45"/>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row>
    <row r="76" spans="1:196" s="3" customFormat="1" ht="17.25" thickBot="1" x14ac:dyDescent="0.35">
      <c r="A76" s="46"/>
      <c r="B76" s="69"/>
      <c r="C76" s="234"/>
      <c r="D76" s="91" t="s">
        <v>102</v>
      </c>
      <c r="E76" s="228"/>
      <c r="F76" s="225"/>
      <c r="G76" s="92">
        <v>0.9</v>
      </c>
      <c r="H76" s="93"/>
      <c r="I76" s="1"/>
      <c r="J76" s="45"/>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row>
    <row r="77" spans="1:196" s="3" customFormat="1" ht="17.25" thickBot="1" x14ac:dyDescent="0.35">
      <c r="A77" s="46"/>
      <c r="B77" s="69"/>
      <c r="C77" s="273" t="s">
        <v>104</v>
      </c>
      <c r="D77" s="274"/>
      <c r="E77" s="274"/>
      <c r="F77" s="274"/>
      <c r="G77" s="275"/>
      <c r="H77" s="86">
        <f>+H23+H26+H29+H32+H35+H38+H41+H44+H47+H50+H53+H56+H59+H62+H65+H68+H71+H74</f>
        <v>1067060334</v>
      </c>
      <c r="I77" s="74" t="s">
        <v>68</v>
      </c>
      <c r="J77" s="45"/>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row>
    <row r="78" spans="1:196" s="3" customFormat="1" x14ac:dyDescent="0.3">
      <c r="A78" s="46"/>
      <c r="B78" s="69"/>
      <c r="C78" s="81" t="s">
        <v>105</v>
      </c>
      <c r="D78" s="235" t="s">
        <v>106</v>
      </c>
      <c r="E78" s="236"/>
      <c r="F78" s="236"/>
      <c r="G78" s="236"/>
      <c r="H78" s="237"/>
      <c r="I78" s="1"/>
      <c r="J78" s="45"/>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row>
    <row r="79" spans="1:196" s="3" customFormat="1" ht="17.25" thickBot="1" x14ac:dyDescent="0.35">
      <c r="A79" s="46"/>
      <c r="B79" s="69"/>
      <c r="C79" s="82"/>
      <c r="D79" s="238" t="s">
        <v>107</v>
      </c>
      <c r="E79" s="238"/>
      <c r="F79" s="238"/>
      <c r="G79" s="238"/>
      <c r="H79" s="239"/>
      <c r="I79" s="1"/>
      <c r="J79" s="45"/>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row>
    <row r="80" spans="1:196" s="3" customFormat="1" ht="7.5" customHeight="1" thickBot="1" x14ac:dyDescent="0.35">
      <c r="A80" s="46"/>
      <c r="B80" s="69"/>
      <c r="C80" s="110"/>
      <c r="D80" s="111"/>
      <c r="E80" s="112"/>
      <c r="F80" s="112"/>
      <c r="G80" s="113"/>
      <c r="H80" s="114"/>
      <c r="I80" s="1"/>
      <c r="J80" s="45"/>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row>
    <row r="81" spans="1:196" s="3" customFormat="1" x14ac:dyDescent="0.3">
      <c r="A81" s="46"/>
      <c r="B81" s="69"/>
      <c r="C81" s="276" t="s">
        <v>103</v>
      </c>
      <c r="D81" s="277"/>
      <c r="E81" s="277"/>
      <c r="F81" s="277"/>
      <c r="G81" s="277"/>
      <c r="H81" s="278"/>
      <c r="I81" s="1"/>
      <c r="J81" s="45"/>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row>
    <row r="82" spans="1:196" s="3" customFormat="1" ht="17.25" thickBot="1" x14ac:dyDescent="0.35">
      <c r="A82" s="46"/>
      <c r="B82" s="69"/>
      <c r="C82" s="90" t="s">
        <v>11</v>
      </c>
      <c r="D82" s="115" t="s">
        <v>19</v>
      </c>
      <c r="E82" s="116" t="s">
        <v>20</v>
      </c>
      <c r="F82" s="116" t="s">
        <v>21</v>
      </c>
      <c r="G82" s="117" t="s">
        <v>22</v>
      </c>
      <c r="H82" s="118" t="s">
        <v>23</v>
      </c>
      <c r="I82" s="1"/>
      <c r="J82" s="45"/>
      <c r="K82" s="5"/>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row>
    <row r="83" spans="1:196" s="3" customFormat="1" ht="28.5" x14ac:dyDescent="0.3">
      <c r="A83" s="46"/>
      <c r="B83" s="69"/>
      <c r="C83" s="133">
        <v>1</v>
      </c>
      <c r="D83" s="134" t="s">
        <v>108</v>
      </c>
      <c r="E83" s="135" t="s">
        <v>54</v>
      </c>
      <c r="F83" s="136">
        <v>10</v>
      </c>
      <c r="G83" s="137">
        <v>1000000</v>
      </c>
      <c r="H83" s="138">
        <f t="shared" ref="H83:H101" si="1">+ROUND(G83*F83,0)</f>
        <v>10000000</v>
      </c>
      <c r="I83" s="80"/>
      <c r="J83" s="45"/>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row>
    <row r="84" spans="1:196" s="3" customFormat="1" x14ac:dyDescent="0.3">
      <c r="A84" s="46"/>
      <c r="B84" s="69"/>
      <c r="C84" s="28">
        <v>2</v>
      </c>
      <c r="D84" s="29" t="s">
        <v>37</v>
      </c>
      <c r="E84" s="20" t="s">
        <v>54</v>
      </c>
      <c r="F84" s="21">
        <v>10</v>
      </c>
      <c r="G84" s="49">
        <v>600000</v>
      </c>
      <c r="H84" s="30">
        <f t="shared" si="1"/>
        <v>6000000</v>
      </c>
      <c r="I84" s="80"/>
      <c r="J84" s="45"/>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row>
    <row r="85" spans="1:196" s="3" customFormat="1" x14ac:dyDescent="0.3">
      <c r="A85" s="46"/>
      <c r="B85" s="69"/>
      <c r="C85" s="28">
        <v>3</v>
      </c>
      <c r="D85" s="29" t="s">
        <v>38</v>
      </c>
      <c r="E85" s="20" t="s">
        <v>54</v>
      </c>
      <c r="F85" s="21">
        <v>10</v>
      </c>
      <c r="G85" s="49">
        <v>300000</v>
      </c>
      <c r="H85" s="30">
        <f t="shared" si="1"/>
        <v>3000000</v>
      </c>
      <c r="I85" s="80"/>
      <c r="J85" s="45"/>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row>
    <row r="86" spans="1:196" s="3" customFormat="1" ht="42.75" x14ac:dyDescent="0.3">
      <c r="A86" s="46"/>
      <c r="B86" s="69"/>
      <c r="C86" s="28">
        <v>4</v>
      </c>
      <c r="D86" s="19" t="s">
        <v>39</v>
      </c>
      <c r="E86" s="20" t="s">
        <v>54</v>
      </c>
      <c r="F86" s="21">
        <v>7</v>
      </c>
      <c r="G86" s="49">
        <v>6000000</v>
      </c>
      <c r="H86" s="30">
        <f t="shared" si="1"/>
        <v>42000000</v>
      </c>
      <c r="I86" s="56"/>
      <c r="J86" s="45"/>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row>
    <row r="87" spans="1:196" s="3" customFormat="1" ht="28.5" x14ac:dyDescent="0.3">
      <c r="A87" s="46"/>
      <c r="B87" s="69"/>
      <c r="C87" s="28">
        <v>5</v>
      </c>
      <c r="D87" s="29" t="s">
        <v>40</v>
      </c>
      <c r="E87" s="20" t="s">
        <v>55</v>
      </c>
      <c r="F87" s="21">
        <v>72</v>
      </c>
      <c r="G87" s="49">
        <v>500000</v>
      </c>
      <c r="H87" s="30">
        <f t="shared" si="1"/>
        <v>36000000</v>
      </c>
      <c r="I87" s="1"/>
      <c r="J87" s="45"/>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row>
    <row r="88" spans="1:196" s="3" customFormat="1" x14ac:dyDescent="0.3">
      <c r="A88" s="46"/>
      <c r="B88" s="69"/>
      <c r="C88" s="28">
        <v>6</v>
      </c>
      <c r="D88" s="19" t="s">
        <v>41</v>
      </c>
      <c r="E88" s="20" t="s">
        <v>56</v>
      </c>
      <c r="F88" s="21">
        <v>300</v>
      </c>
      <c r="G88" s="49">
        <v>280000</v>
      </c>
      <c r="H88" s="30">
        <f t="shared" si="1"/>
        <v>84000000</v>
      </c>
      <c r="I88" s="1"/>
      <c r="J88" s="45"/>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row>
    <row r="89" spans="1:196" s="3" customFormat="1" ht="28.5" x14ac:dyDescent="0.3">
      <c r="A89" s="46"/>
      <c r="B89" s="69"/>
      <c r="C89" s="28">
        <v>7</v>
      </c>
      <c r="D89" s="19" t="s">
        <v>42</v>
      </c>
      <c r="E89" s="20" t="s">
        <v>56</v>
      </c>
      <c r="F89" s="21">
        <v>240</v>
      </c>
      <c r="G89" s="49">
        <v>380000</v>
      </c>
      <c r="H89" s="30">
        <f t="shared" si="1"/>
        <v>91200000</v>
      </c>
      <c r="I89" s="1"/>
      <c r="J89" s="45"/>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row>
    <row r="90" spans="1:196" s="3" customFormat="1" x14ac:dyDescent="0.3">
      <c r="A90" s="46"/>
      <c r="B90" s="69"/>
      <c r="C90" s="28">
        <v>8</v>
      </c>
      <c r="D90" s="19" t="s">
        <v>43</v>
      </c>
      <c r="E90" s="20" t="s">
        <v>57</v>
      </c>
      <c r="F90" s="21">
        <v>26</v>
      </c>
      <c r="G90" s="49">
        <v>2000000</v>
      </c>
      <c r="H90" s="30">
        <f t="shared" si="1"/>
        <v>52000000</v>
      </c>
      <c r="I90" s="1"/>
      <c r="J90" s="45"/>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row>
    <row r="91" spans="1:196" s="3" customFormat="1" ht="28.5" x14ac:dyDescent="0.3">
      <c r="A91" s="46"/>
      <c r="B91" s="69"/>
      <c r="C91" s="59">
        <v>9</v>
      </c>
      <c r="D91" s="60" t="s">
        <v>44</v>
      </c>
      <c r="E91" s="61" t="s">
        <v>58</v>
      </c>
      <c r="F91" s="62">
        <v>1</v>
      </c>
      <c r="G91" s="63">
        <v>80000000</v>
      </c>
      <c r="H91" s="64">
        <f t="shared" si="1"/>
        <v>80000000</v>
      </c>
      <c r="I91" s="74" t="s">
        <v>68</v>
      </c>
      <c r="J91" s="45"/>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row>
    <row r="92" spans="1:196" s="3" customFormat="1" ht="28.5" x14ac:dyDescent="0.3">
      <c r="A92" s="46"/>
      <c r="B92" s="69"/>
      <c r="C92" s="65">
        <v>10</v>
      </c>
      <c r="D92" s="60" t="s">
        <v>45</v>
      </c>
      <c r="E92" s="61" t="s">
        <v>58</v>
      </c>
      <c r="F92" s="62">
        <v>1</v>
      </c>
      <c r="G92" s="63">
        <v>15000000</v>
      </c>
      <c r="H92" s="64">
        <f t="shared" si="1"/>
        <v>15000000</v>
      </c>
      <c r="I92" s="74" t="s">
        <v>68</v>
      </c>
      <c r="J92" s="45"/>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row>
    <row r="93" spans="1:196" s="3" customFormat="1" ht="28.5" x14ac:dyDescent="0.3">
      <c r="A93" s="46"/>
      <c r="B93" s="69"/>
      <c r="C93" s="59">
        <v>11</v>
      </c>
      <c r="D93" s="60" t="s">
        <v>46</v>
      </c>
      <c r="E93" s="61" t="s">
        <v>58</v>
      </c>
      <c r="F93" s="62">
        <v>1</v>
      </c>
      <c r="G93" s="63">
        <v>25400000</v>
      </c>
      <c r="H93" s="64">
        <f t="shared" si="1"/>
        <v>25400000</v>
      </c>
      <c r="I93" s="74" t="s">
        <v>68</v>
      </c>
      <c r="J93" s="45"/>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row>
    <row r="94" spans="1:196" s="3" customFormat="1" x14ac:dyDescent="0.3">
      <c r="A94" s="46"/>
      <c r="B94" s="69"/>
      <c r="C94" s="59">
        <v>12</v>
      </c>
      <c r="D94" s="60" t="s">
        <v>47</v>
      </c>
      <c r="E94" s="61" t="s">
        <v>58</v>
      </c>
      <c r="F94" s="62">
        <v>1</v>
      </c>
      <c r="G94" s="63">
        <v>25400000</v>
      </c>
      <c r="H94" s="64">
        <f t="shared" si="1"/>
        <v>25400000</v>
      </c>
      <c r="I94" s="74" t="s">
        <v>68</v>
      </c>
      <c r="J94" s="45"/>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row>
    <row r="95" spans="1:196" s="3" customFormat="1" x14ac:dyDescent="0.3">
      <c r="A95" s="46"/>
      <c r="B95" s="69"/>
      <c r="C95" s="28">
        <v>13</v>
      </c>
      <c r="D95" s="29" t="s">
        <v>48</v>
      </c>
      <c r="E95" s="20" t="s">
        <v>59</v>
      </c>
      <c r="F95" s="21">
        <v>50</v>
      </c>
      <c r="G95" s="49">
        <v>300000</v>
      </c>
      <c r="H95" s="30">
        <f t="shared" si="1"/>
        <v>15000000</v>
      </c>
      <c r="I95" s="1"/>
      <c r="J95" s="45"/>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row>
    <row r="96" spans="1:196" s="3" customFormat="1" ht="28.5" x14ac:dyDescent="0.3">
      <c r="A96" s="46"/>
      <c r="B96" s="69"/>
      <c r="C96" s="28">
        <v>14</v>
      </c>
      <c r="D96" s="29" t="s">
        <v>49</v>
      </c>
      <c r="E96" s="20" t="s">
        <v>59</v>
      </c>
      <c r="F96" s="21">
        <v>90</v>
      </c>
      <c r="G96" s="49">
        <v>300000</v>
      </c>
      <c r="H96" s="30">
        <f t="shared" si="1"/>
        <v>27000000</v>
      </c>
      <c r="I96" s="1"/>
      <c r="J96" s="45"/>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row>
    <row r="97" spans="1:196" s="3" customFormat="1" ht="28.5" x14ac:dyDescent="0.3">
      <c r="A97" s="46"/>
      <c r="B97" s="69"/>
      <c r="C97" s="28">
        <v>15</v>
      </c>
      <c r="D97" s="29" t="s">
        <v>50</v>
      </c>
      <c r="E97" s="20" t="s">
        <v>60</v>
      </c>
      <c r="F97" s="21">
        <v>24</v>
      </c>
      <c r="G97" s="49">
        <v>800000</v>
      </c>
      <c r="H97" s="30">
        <f t="shared" si="1"/>
        <v>19200000</v>
      </c>
      <c r="I97" s="1"/>
      <c r="J97" s="45"/>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row>
    <row r="98" spans="1:196" s="3" customFormat="1" ht="28.5" x14ac:dyDescent="0.3">
      <c r="A98" s="46"/>
      <c r="B98" s="69"/>
      <c r="C98" s="28">
        <v>16</v>
      </c>
      <c r="D98" s="29" t="s">
        <v>51</v>
      </c>
      <c r="E98" s="20" t="s">
        <v>60</v>
      </c>
      <c r="F98" s="21">
        <v>44</v>
      </c>
      <c r="G98" s="49">
        <v>800000</v>
      </c>
      <c r="H98" s="30">
        <f t="shared" si="1"/>
        <v>35200000</v>
      </c>
      <c r="I98" s="1"/>
      <c r="J98" s="45"/>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row>
    <row r="99" spans="1:196" s="3" customFormat="1" ht="28.5" x14ac:dyDescent="0.3">
      <c r="A99" s="46"/>
      <c r="B99" s="69"/>
      <c r="C99" s="28">
        <v>17</v>
      </c>
      <c r="D99" s="29" t="s">
        <v>109</v>
      </c>
      <c r="E99" s="20" t="s">
        <v>61</v>
      </c>
      <c r="F99" s="21">
        <v>10</v>
      </c>
      <c r="G99" s="49">
        <v>2000000</v>
      </c>
      <c r="H99" s="30">
        <f t="shared" si="1"/>
        <v>20000000</v>
      </c>
      <c r="I99" s="1"/>
      <c r="J99" s="45"/>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row>
    <row r="100" spans="1:196" s="3" customFormat="1" x14ac:dyDescent="0.3">
      <c r="A100" s="46"/>
      <c r="B100" s="69"/>
      <c r="C100" s="59">
        <v>18</v>
      </c>
      <c r="D100" s="60" t="s">
        <v>52</v>
      </c>
      <c r="E100" s="61" t="s">
        <v>58</v>
      </c>
      <c r="F100" s="62">
        <v>1</v>
      </c>
      <c r="G100" s="63">
        <v>7194005</v>
      </c>
      <c r="H100" s="64">
        <f t="shared" si="1"/>
        <v>7194005</v>
      </c>
      <c r="I100" s="74" t="s">
        <v>68</v>
      </c>
      <c r="J100" s="45"/>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row>
    <row r="101" spans="1:196" s="3" customFormat="1" ht="43.5" thickBot="1" x14ac:dyDescent="0.35">
      <c r="A101" s="46"/>
      <c r="B101" s="69"/>
      <c r="C101" s="119">
        <v>19</v>
      </c>
      <c r="D101" s="120" t="s">
        <v>53</v>
      </c>
      <c r="E101" s="121" t="s">
        <v>58</v>
      </c>
      <c r="F101" s="122">
        <v>1</v>
      </c>
      <c r="G101" s="123">
        <v>7000000</v>
      </c>
      <c r="H101" s="124">
        <f t="shared" si="1"/>
        <v>7000000</v>
      </c>
      <c r="I101" s="74" t="s">
        <v>68</v>
      </c>
      <c r="J101" s="45"/>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row>
    <row r="102" spans="1:196" s="3" customFormat="1" ht="16.5" customHeight="1" x14ac:dyDescent="0.3">
      <c r="A102" s="46"/>
      <c r="B102" s="69"/>
      <c r="C102" s="279" t="s">
        <v>62</v>
      </c>
      <c r="D102" s="280"/>
      <c r="E102" s="280"/>
      <c r="F102" s="280"/>
      <c r="G102" s="281"/>
      <c r="H102" s="32">
        <f>SUM(H83:H101)</f>
        <v>600594005</v>
      </c>
      <c r="I102" s="6"/>
      <c r="J102" s="45"/>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row>
    <row r="103" spans="1:196" s="3" customFormat="1" ht="16.5" customHeight="1" x14ac:dyDescent="0.25">
      <c r="A103" s="46"/>
      <c r="B103" s="69"/>
      <c r="C103" s="240" t="s">
        <v>63</v>
      </c>
      <c r="D103" s="241"/>
      <c r="E103" s="241"/>
      <c r="F103" s="241"/>
      <c r="G103" s="242"/>
      <c r="H103" s="33">
        <f>+H19+H77+H102</f>
        <v>1953503774</v>
      </c>
      <c r="I103" s="7"/>
      <c r="J103" s="45"/>
      <c r="K103" s="8"/>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row>
    <row r="104" spans="1:196" s="3" customFormat="1" x14ac:dyDescent="0.25">
      <c r="A104" s="46"/>
      <c r="B104" s="69"/>
      <c r="C104" s="240" t="s">
        <v>64</v>
      </c>
      <c r="D104" s="241"/>
      <c r="E104" s="241"/>
      <c r="F104" s="241"/>
      <c r="G104" s="242"/>
      <c r="H104" s="57">
        <f>+ROUNDUP(H103*19%,0)</f>
        <v>371165718</v>
      </c>
      <c r="I104" s="14"/>
      <c r="J104" s="45"/>
      <c r="K104" s="8"/>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row>
    <row r="105" spans="1:196" s="3" customFormat="1" ht="17.25" thickBot="1" x14ac:dyDescent="0.35">
      <c r="A105" s="46"/>
      <c r="B105" s="69"/>
      <c r="C105" s="243" t="s">
        <v>65</v>
      </c>
      <c r="D105" s="244"/>
      <c r="E105" s="244"/>
      <c r="F105" s="244"/>
      <c r="G105" s="245"/>
      <c r="H105" s="34">
        <f>+ROUND(H103+H104,0)</f>
        <v>2324669492</v>
      </c>
      <c r="I105" s="125"/>
      <c r="J105" s="45"/>
      <c r="K105" s="9"/>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row>
    <row r="106" spans="1:196" x14ac:dyDescent="0.3">
      <c r="I106" s="1"/>
    </row>
    <row r="107" spans="1:196" x14ac:dyDescent="0.3">
      <c r="I107" s="1"/>
    </row>
    <row r="108" spans="1:196" x14ac:dyDescent="0.3">
      <c r="I108" s="1"/>
    </row>
    <row r="109" spans="1:196" x14ac:dyDescent="0.3">
      <c r="I109" s="1"/>
    </row>
    <row r="110" spans="1:196" x14ac:dyDescent="0.3">
      <c r="I110" s="1"/>
    </row>
    <row r="111" spans="1:196" s="1" customFormat="1" x14ac:dyDescent="0.3">
      <c r="A111" s="2"/>
      <c r="B111" s="67"/>
      <c r="C111" s="10"/>
      <c r="D111" s="11"/>
      <c r="E111" s="11"/>
      <c r="F111" s="12"/>
    </row>
    <row r="112" spans="1:196" s="1" customFormat="1" x14ac:dyDescent="0.3">
      <c r="A112" s="2"/>
      <c r="B112" s="67"/>
      <c r="C112" s="10"/>
      <c r="D112" s="11"/>
      <c r="E112" s="11"/>
      <c r="F112" s="12"/>
    </row>
    <row r="113" spans="2:6" s="1" customFormat="1" x14ac:dyDescent="0.3">
      <c r="B113" s="67"/>
      <c r="C113" s="10"/>
      <c r="D113" s="11"/>
      <c r="E113" s="11"/>
      <c r="F113" s="12"/>
    </row>
    <row r="114" spans="2:6" s="1" customFormat="1" x14ac:dyDescent="0.3">
      <c r="B114" s="56"/>
      <c r="C114" s="10"/>
      <c r="D114" s="11"/>
      <c r="E114" s="11"/>
      <c r="F114" s="12"/>
    </row>
    <row r="115" spans="2:6" s="1" customFormat="1" x14ac:dyDescent="0.3">
      <c r="B115" s="56"/>
      <c r="C115" s="10"/>
      <c r="D115" s="11"/>
      <c r="E115" s="11"/>
      <c r="F115" s="12"/>
    </row>
    <row r="116" spans="2:6" s="1" customFormat="1" x14ac:dyDescent="0.3">
      <c r="B116" s="56"/>
      <c r="C116" s="10"/>
      <c r="D116" s="11"/>
      <c r="E116" s="11"/>
      <c r="F116" s="12"/>
    </row>
    <row r="117" spans="2:6" s="1" customFormat="1" x14ac:dyDescent="0.3">
      <c r="B117" s="56"/>
      <c r="C117" s="10"/>
      <c r="D117" s="11"/>
      <c r="E117" s="11"/>
      <c r="F117" s="12"/>
    </row>
    <row r="118" spans="2:6" s="1" customFormat="1" x14ac:dyDescent="0.3">
      <c r="B118" s="56"/>
      <c r="C118" s="10"/>
      <c r="D118" s="11"/>
      <c r="E118" s="11"/>
      <c r="F118" s="12"/>
    </row>
    <row r="119" spans="2:6" s="1" customFormat="1" x14ac:dyDescent="0.3">
      <c r="B119" s="56"/>
      <c r="C119" s="10"/>
      <c r="D119" s="11"/>
      <c r="E119" s="11"/>
      <c r="F119" s="12"/>
    </row>
    <row r="120" spans="2:6" s="1" customFormat="1" x14ac:dyDescent="0.3">
      <c r="B120" s="56"/>
      <c r="C120" s="10"/>
      <c r="D120" s="11"/>
      <c r="E120" s="11"/>
      <c r="F120" s="12"/>
    </row>
    <row r="121" spans="2:6" s="1" customFormat="1" x14ac:dyDescent="0.3">
      <c r="B121" s="56"/>
      <c r="C121" s="10"/>
      <c r="D121" s="11"/>
      <c r="E121" s="11"/>
      <c r="F121" s="12"/>
    </row>
    <row r="122" spans="2:6" s="1" customFormat="1" x14ac:dyDescent="0.3">
      <c r="B122" s="56"/>
      <c r="C122" s="10"/>
      <c r="D122" s="11"/>
      <c r="E122" s="11"/>
      <c r="F122" s="12"/>
    </row>
    <row r="123" spans="2:6" s="1" customFormat="1" x14ac:dyDescent="0.3">
      <c r="B123" s="56"/>
      <c r="C123" s="10"/>
      <c r="D123" s="11"/>
      <c r="E123" s="11"/>
      <c r="F123" s="12"/>
    </row>
    <row r="124" spans="2:6" s="1" customFormat="1" x14ac:dyDescent="0.3">
      <c r="B124" s="56"/>
      <c r="C124" s="10"/>
      <c r="D124" s="11"/>
      <c r="E124" s="11"/>
      <c r="F124" s="12"/>
    </row>
    <row r="125" spans="2:6" s="1" customFormat="1" x14ac:dyDescent="0.3">
      <c r="B125" s="56"/>
      <c r="C125" s="10"/>
      <c r="D125" s="11"/>
      <c r="E125" s="11"/>
      <c r="F125" s="12"/>
    </row>
    <row r="126" spans="2:6" s="1" customFormat="1" x14ac:dyDescent="0.3">
      <c r="B126" s="56"/>
      <c r="C126" s="10"/>
      <c r="D126" s="11"/>
      <c r="E126" s="11"/>
      <c r="F126" s="12"/>
    </row>
    <row r="127" spans="2:6" s="1" customFormat="1" x14ac:dyDescent="0.3">
      <c r="B127" s="56"/>
      <c r="C127" s="10"/>
      <c r="D127" s="11"/>
      <c r="E127" s="11"/>
      <c r="F127" s="12"/>
    </row>
    <row r="128" spans="2:6" s="1" customFormat="1" x14ac:dyDescent="0.3">
      <c r="B128" s="56"/>
      <c r="C128" s="10"/>
      <c r="D128" s="11"/>
      <c r="E128" s="11"/>
      <c r="F128" s="12"/>
    </row>
    <row r="129" spans="2:6" s="1" customFormat="1" x14ac:dyDescent="0.3">
      <c r="B129" s="56"/>
      <c r="C129" s="10"/>
      <c r="D129" s="11"/>
      <c r="E129" s="11"/>
      <c r="F129" s="12"/>
    </row>
    <row r="130" spans="2:6" s="1" customFormat="1" x14ac:dyDescent="0.3">
      <c r="B130" s="56"/>
      <c r="C130" s="10"/>
      <c r="D130" s="11"/>
      <c r="E130" s="11"/>
      <c r="F130" s="12"/>
    </row>
    <row r="131" spans="2:6" s="1" customFormat="1" x14ac:dyDescent="0.3">
      <c r="B131" s="56"/>
      <c r="C131" s="10"/>
      <c r="D131" s="11"/>
      <c r="E131" s="11"/>
      <c r="F131" s="12"/>
    </row>
    <row r="132" spans="2:6" s="1" customFormat="1" x14ac:dyDescent="0.3">
      <c r="B132" s="56"/>
      <c r="C132" s="10"/>
      <c r="D132" s="11"/>
      <c r="E132" s="11"/>
      <c r="F132" s="12"/>
    </row>
    <row r="133" spans="2:6" s="1" customFormat="1" x14ac:dyDescent="0.3">
      <c r="B133" s="56"/>
      <c r="C133" s="10"/>
      <c r="D133" s="11"/>
      <c r="E133" s="11"/>
      <c r="F133" s="12"/>
    </row>
    <row r="134" spans="2:6" s="1" customFormat="1" x14ac:dyDescent="0.3">
      <c r="B134" s="56"/>
      <c r="C134" s="10"/>
      <c r="D134" s="11"/>
      <c r="E134" s="11"/>
      <c r="F134" s="12"/>
    </row>
    <row r="135" spans="2:6" s="1" customFormat="1" x14ac:dyDescent="0.3">
      <c r="B135" s="56"/>
      <c r="C135" s="10"/>
      <c r="D135" s="11"/>
      <c r="E135" s="11"/>
      <c r="F135" s="12"/>
    </row>
    <row r="136" spans="2:6" s="1" customFormat="1" x14ac:dyDescent="0.3">
      <c r="B136" s="56"/>
      <c r="C136" s="10"/>
      <c r="D136" s="11"/>
      <c r="E136" s="11"/>
      <c r="F136" s="12"/>
    </row>
    <row r="137" spans="2:6" s="1" customFormat="1" x14ac:dyDescent="0.3">
      <c r="B137" s="56"/>
      <c r="C137" s="10"/>
      <c r="D137" s="11"/>
      <c r="E137" s="11"/>
      <c r="F137" s="12"/>
    </row>
    <row r="138" spans="2:6" s="1" customFormat="1" x14ac:dyDescent="0.3">
      <c r="B138" s="56"/>
      <c r="C138" s="10"/>
      <c r="D138" s="11"/>
      <c r="E138" s="11"/>
      <c r="F138" s="12"/>
    </row>
    <row r="139" spans="2:6" s="1" customFormat="1" x14ac:dyDescent="0.3">
      <c r="B139" s="56"/>
      <c r="C139" s="10"/>
      <c r="D139" s="11"/>
      <c r="E139" s="11"/>
      <c r="F139" s="12"/>
    </row>
    <row r="140" spans="2:6" s="1" customFormat="1" x14ac:dyDescent="0.3">
      <c r="B140" s="56"/>
      <c r="C140" s="10"/>
      <c r="D140" s="11"/>
      <c r="E140" s="11"/>
      <c r="F140" s="12"/>
    </row>
    <row r="141" spans="2:6" s="1" customFormat="1" x14ac:dyDescent="0.3">
      <c r="B141" s="56"/>
      <c r="C141" s="10"/>
      <c r="D141" s="11"/>
      <c r="E141" s="11"/>
      <c r="F141" s="12"/>
    </row>
    <row r="142" spans="2:6" s="1" customFormat="1" x14ac:dyDescent="0.3">
      <c r="B142" s="56"/>
      <c r="C142" s="10"/>
      <c r="D142" s="11"/>
      <c r="E142" s="11"/>
      <c r="F142" s="12"/>
    </row>
    <row r="143" spans="2:6" s="1" customFormat="1" x14ac:dyDescent="0.3">
      <c r="B143" s="56"/>
      <c r="C143" s="10"/>
      <c r="D143" s="11"/>
      <c r="E143" s="11"/>
      <c r="F143" s="12"/>
    </row>
    <row r="144" spans="2:6" s="1" customFormat="1" x14ac:dyDescent="0.3">
      <c r="B144" s="56"/>
      <c r="C144" s="10"/>
      <c r="D144" s="11"/>
      <c r="E144" s="11"/>
      <c r="F144" s="12"/>
    </row>
    <row r="145" spans="2:6" s="1" customFormat="1" x14ac:dyDescent="0.3">
      <c r="B145" s="56"/>
      <c r="C145" s="10"/>
      <c r="D145" s="11"/>
      <c r="E145" s="11"/>
      <c r="F145" s="12"/>
    </row>
    <row r="146" spans="2:6" s="1" customFormat="1" x14ac:dyDescent="0.3">
      <c r="B146" s="56"/>
      <c r="C146" s="10"/>
      <c r="D146" s="11"/>
      <c r="E146" s="11"/>
      <c r="F146" s="12"/>
    </row>
    <row r="147" spans="2:6" s="1" customFormat="1" x14ac:dyDescent="0.3">
      <c r="B147" s="56"/>
      <c r="C147" s="10"/>
      <c r="D147" s="11"/>
      <c r="E147" s="11"/>
      <c r="F147" s="12"/>
    </row>
    <row r="148" spans="2:6" s="1" customFormat="1" x14ac:dyDescent="0.3">
      <c r="B148" s="56"/>
      <c r="C148" s="10"/>
      <c r="D148" s="11"/>
      <c r="E148" s="11"/>
      <c r="F148" s="12"/>
    </row>
    <row r="149" spans="2:6" s="1" customFormat="1" x14ac:dyDescent="0.3">
      <c r="B149" s="56"/>
      <c r="C149" s="10"/>
      <c r="D149" s="11"/>
      <c r="E149" s="11"/>
      <c r="F149" s="12"/>
    </row>
    <row r="150" spans="2:6" s="1" customFormat="1" x14ac:dyDescent="0.3">
      <c r="B150" s="56"/>
      <c r="C150" s="10"/>
      <c r="D150" s="11"/>
      <c r="E150" s="11"/>
      <c r="F150" s="12"/>
    </row>
    <row r="151" spans="2:6" s="1" customFormat="1" x14ac:dyDescent="0.3">
      <c r="B151" s="56"/>
      <c r="C151" s="10"/>
      <c r="D151" s="11"/>
      <c r="E151" s="11"/>
      <c r="F151" s="12"/>
    </row>
    <row r="152" spans="2:6" s="1" customFormat="1" x14ac:dyDescent="0.3">
      <c r="B152" s="56"/>
      <c r="C152" s="10"/>
      <c r="D152" s="11"/>
      <c r="E152" s="11"/>
      <c r="F152" s="12"/>
    </row>
    <row r="153" spans="2:6" s="1" customFormat="1" x14ac:dyDescent="0.3">
      <c r="B153" s="56"/>
      <c r="C153" s="10"/>
      <c r="D153" s="11"/>
      <c r="E153" s="11"/>
      <c r="F153" s="12"/>
    </row>
    <row r="154" spans="2:6" s="1" customFormat="1" x14ac:dyDescent="0.3">
      <c r="B154" s="56"/>
      <c r="C154" s="10"/>
      <c r="D154" s="11"/>
      <c r="E154" s="11"/>
      <c r="F154" s="12"/>
    </row>
    <row r="155" spans="2:6" s="1" customFormat="1" x14ac:dyDescent="0.3">
      <c r="B155" s="56"/>
      <c r="C155" s="10"/>
      <c r="D155" s="11"/>
      <c r="E155" s="11"/>
      <c r="F155" s="12"/>
    </row>
    <row r="156" spans="2:6" s="1" customFormat="1" x14ac:dyDescent="0.3">
      <c r="B156" s="56"/>
      <c r="C156" s="10"/>
      <c r="D156" s="11"/>
      <c r="E156" s="11"/>
      <c r="F156" s="12"/>
    </row>
    <row r="157" spans="2:6" s="1" customFormat="1" x14ac:dyDescent="0.3">
      <c r="B157" s="56"/>
      <c r="C157" s="10"/>
      <c r="D157" s="11"/>
      <c r="E157" s="11"/>
      <c r="F157" s="12"/>
    </row>
    <row r="158" spans="2:6" s="1" customFormat="1" x14ac:dyDescent="0.3">
      <c r="B158" s="56"/>
      <c r="C158" s="10"/>
      <c r="D158" s="11"/>
      <c r="E158" s="11"/>
      <c r="F158" s="12"/>
    </row>
    <row r="159" spans="2:6" s="1" customFormat="1" x14ac:dyDescent="0.3">
      <c r="B159" s="56"/>
      <c r="C159" s="10"/>
      <c r="D159" s="11"/>
      <c r="E159" s="11"/>
      <c r="F159" s="12"/>
    </row>
    <row r="160" spans="2:6" s="1" customFormat="1" x14ac:dyDescent="0.3">
      <c r="B160" s="56"/>
      <c r="C160" s="10"/>
      <c r="D160" s="11"/>
      <c r="E160" s="11"/>
      <c r="F160" s="12"/>
    </row>
    <row r="161" spans="2:6" s="1" customFormat="1" x14ac:dyDescent="0.3">
      <c r="B161" s="56"/>
      <c r="C161" s="10"/>
      <c r="D161" s="11"/>
      <c r="E161" s="11"/>
      <c r="F161" s="12"/>
    </row>
    <row r="162" spans="2:6" s="1" customFormat="1" x14ac:dyDescent="0.3">
      <c r="B162" s="56"/>
      <c r="C162" s="10"/>
      <c r="D162" s="11"/>
      <c r="E162" s="11"/>
      <c r="F162" s="12"/>
    </row>
    <row r="163" spans="2:6" s="1" customFormat="1" x14ac:dyDescent="0.3">
      <c r="B163" s="56"/>
      <c r="C163" s="10"/>
      <c r="D163" s="11"/>
      <c r="E163" s="11"/>
      <c r="F163" s="12"/>
    </row>
    <row r="164" spans="2:6" s="1" customFormat="1" x14ac:dyDescent="0.3">
      <c r="B164" s="56"/>
      <c r="C164" s="10"/>
      <c r="D164" s="11"/>
      <c r="E164" s="11"/>
      <c r="F164" s="12"/>
    </row>
    <row r="165" spans="2:6" s="1" customFormat="1" x14ac:dyDescent="0.3">
      <c r="B165" s="56"/>
      <c r="C165" s="10"/>
      <c r="D165" s="11"/>
      <c r="E165" s="11"/>
      <c r="F165" s="12"/>
    </row>
    <row r="166" spans="2:6" s="1" customFormat="1" x14ac:dyDescent="0.3">
      <c r="B166" s="56"/>
      <c r="C166" s="10"/>
      <c r="D166" s="11"/>
      <c r="E166" s="11"/>
      <c r="F166" s="12"/>
    </row>
    <row r="167" spans="2:6" s="1" customFormat="1" x14ac:dyDescent="0.3">
      <c r="B167" s="56"/>
      <c r="C167" s="10"/>
      <c r="D167" s="11"/>
      <c r="E167" s="11"/>
      <c r="F167" s="12"/>
    </row>
    <row r="168" spans="2:6" s="1" customFormat="1" x14ac:dyDescent="0.3">
      <c r="B168" s="56"/>
      <c r="C168" s="10"/>
      <c r="D168" s="11"/>
      <c r="E168" s="11"/>
      <c r="F168" s="12"/>
    </row>
    <row r="169" spans="2:6" s="1" customFormat="1" x14ac:dyDescent="0.3">
      <c r="B169" s="56"/>
      <c r="C169" s="10"/>
      <c r="D169" s="11"/>
      <c r="E169" s="11"/>
      <c r="F169" s="12"/>
    </row>
    <row r="170" spans="2:6" s="1" customFormat="1" x14ac:dyDescent="0.3">
      <c r="B170" s="56"/>
      <c r="C170" s="10"/>
      <c r="D170" s="11"/>
      <c r="E170" s="11"/>
      <c r="F170" s="12"/>
    </row>
    <row r="171" spans="2:6" s="1" customFormat="1" x14ac:dyDescent="0.3">
      <c r="B171" s="56"/>
      <c r="C171" s="10"/>
      <c r="D171" s="11"/>
      <c r="E171" s="11"/>
      <c r="F171" s="12"/>
    </row>
    <row r="172" spans="2:6" s="1" customFormat="1" x14ac:dyDescent="0.3">
      <c r="B172" s="56"/>
      <c r="C172" s="10"/>
      <c r="D172" s="11"/>
      <c r="E172" s="11"/>
      <c r="F172" s="12"/>
    </row>
    <row r="173" spans="2:6" s="1" customFormat="1" x14ac:dyDescent="0.3">
      <c r="B173" s="56"/>
      <c r="C173" s="10"/>
      <c r="D173" s="11"/>
      <c r="E173" s="11"/>
      <c r="F173" s="12"/>
    </row>
    <row r="174" spans="2:6" s="1" customFormat="1" x14ac:dyDescent="0.3">
      <c r="B174" s="56"/>
      <c r="C174" s="10"/>
      <c r="D174" s="11"/>
      <c r="E174" s="11"/>
      <c r="F174" s="12"/>
    </row>
    <row r="175" spans="2:6" s="1" customFormat="1" x14ac:dyDescent="0.3">
      <c r="B175" s="56"/>
      <c r="C175" s="10"/>
      <c r="D175" s="11"/>
      <c r="E175" s="11"/>
      <c r="F175" s="12"/>
    </row>
    <row r="176" spans="2:6" s="1" customFormat="1" x14ac:dyDescent="0.3">
      <c r="B176" s="56"/>
      <c r="C176" s="10"/>
      <c r="D176" s="11"/>
      <c r="E176" s="11"/>
      <c r="F176" s="12"/>
    </row>
    <row r="177" spans="2:6" s="1" customFormat="1" x14ac:dyDescent="0.3">
      <c r="B177" s="56"/>
      <c r="C177" s="10"/>
      <c r="D177" s="11"/>
      <c r="E177" s="11"/>
      <c r="F177" s="12"/>
    </row>
    <row r="178" spans="2:6" s="1" customFormat="1" x14ac:dyDescent="0.3">
      <c r="B178" s="56"/>
      <c r="C178" s="10"/>
      <c r="D178" s="11"/>
      <c r="E178" s="11"/>
      <c r="F178" s="12"/>
    </row>
    <row r="179" spans="2:6" s="1" customFormat="1" x14ac:dyDescent="0.3">
      <c r="B179" s="56"/>
      <c r="C179" s="10"/>
      <c r="D179" s="11"/>
      <c r="E179" s="11"/>
      <c r="F179" s="12"/>
    </row>
    <row r="180" spans="2:6" s="1" customFormat="1" x14ac:dyDescent="0.3">
      <c r="B180" s="56"/>
      <c r="C180" s="10"/>
      <c r="D180" s="11"/>
      <c r="E180" s="11"/>
      <c r="F180" s="12"/>
    </row>
    <row r="181" spans="2:6" s="1" customFormat="1" x14ac:dyDescent="0.3">
      <c r="B181" s="56"/>
      <c r="C181" s="10"/>
      <c r="D181" s="11"/>
      <c r="E181" s="11"/>
      <c r="F181" s="12"/>
    </row>
    <row r="182" spans="2:6" s="1" customFormat="1" x14ac:dyDescent="0.3">
      <c r="B182" s="56"/>
      <c r="C182" s="10"/>
      <c r="D182" s="11"/>
      <c r="E182" s="11"/>
      <c r="F182" s="12"/>
    </row>
    <row r="183" spans="2:6" s="1" customFormat="1" x14ac:dyDescent="0.3">
      <c r="B183" s="56"/>
      <c r="C183" s="10"/>
      <c r="D183" s="11"/>
      <c r="E183" s="11"/>
      <c r="F183" s="12"/>
    </row>
    <row r="184" spans="2:6" s="1" customFormat="1" x14ac:dyDescent="0.3">
      <c r="B184" s="56"/>
      <c r="C184" s="10"/>
      <c r="D184" s="11"/>
      <c r="E184" s="11"/>
      <c r="F184" s="12"/>
    </row>
    <row r="185" spans="2:6" s="1" customFormat="1" x14ac:dyDescent="0.3">
      <c r="B185" s="56"/>
      <c r="C185" s="10"/>
      <c r="D185" s="11"/>
      <c r="E185" s="11"/>
      <c r="F185" s="12"/>
    </row>
    <row r="186" spans="2:6" s="1" customFormat="1" x14ac:dyDescent="0.3">
      <c r="B186" s="56"/>
      <c r="C186" s="10"/>
      <c r="D186" s="11"/>
      <c r="E186" s="11"/>
      <c r="F186" s="12"/>
    </row>
    <row r="187" spans="2:6" s="1" customFormat="1" x14ac:dyDescent="0.3">
      <c r="B187" s="56"/>
      <c r="C187" s="10"/>
      <c r="D187" s="11"/>
      <c r="E187" s="11"/>
      <c r="F187" s="12"/>
    </row>
    <row r="188" spans="2:6" s="1" customFormat="1" x14ac:dyDescent="0.3">
      <c r="B188" s="56"/>
      <c r="C188" s="10"/>
      <c r="D188" s="11"/>
      <c r="E188" s="11"/>
      <c r="F188" s="12"/>
    </row>
    <row r="189" spans="2:6" s="1" customFormat="1" x14ac:dyDescent="0.3">
      <c r="B189" s="56"/>
      <c r="C189" s="10"/>
      <c r="D189" s="11"/>
      <c r="E189" s="11"/>
      <c r="F189" s="12"/>
    </row>
    <row r="190" spans="2:6" s="1" customFormat="1" x14ac:dyDescent="0.3">
      <c r="B190" s="56"/>
      <c r="C190" s="10"/>
      <c r="D190" s="11"/>
      <c r="E190" s="11"/>
      <c r="F190" s="12"/>
    </row>
    <row r="191" spans="2:6" s="1" customFormat="1" x14ac:dyDescent="0.3">
      <c r="B191" s="56"/>
      <c r="C191" s="10"/>
      <c r="D191" s="11"/>
      <c r="E191" s="11"/>
      <c r="F191" s="12"/>
    </row>
    <row r="192" spans="2:6" s="1" customFormat="1" x14ac:dyDescent="0.3">
      <c r="B192" s="56"/>
      <c r="C192" s="10"/>
      <c r="D192" s="11"/>
      <c r="E192" s="11"/>
      <c r="F192" s="12"/>
    </row>
    <row r="193" spans="2:6" s="1" customFormat="1" x14ac:dyDescent="0.3">
      <c r="B193" s="56"/>
      <c r="C193" s="10"/>
      <c r="D193" s="11"/>
      <c r="E193" s="11"/>
      <c r="F193" s="12"/>
    </row>
    <row r="194" spans="2:6" s="1" customFormat="1" x14ac:dyDescent="0.3">
      <c r="B194" s="56"/>
      <c r="C194" s="10"/>
      <c r="D194" s="11"/>
      <c r="E194" s="11"/>
      <c r="F194" s="12"/>
    </row>
    <row r="195" spans="2:6" s="1" customFormat="1" x14ac:dyDescent="0.3">
      <c r="B195" s="56"/>
      <c r="C195" s="10"/>
      <c r="D195" s="11"/>
      <c r="E195" s="11"/>
      <c r="F195" s="12"/>
    </row>
    <row r="196" spans="2:6" s="1" customFormat="1" x14ac:dyDescent="0.3">
      <c r="B196" s="56"/>
      <c r="C196" s="10"/>
      <c r="D196" s="11"/>
      <c r="E196" s="11"/>
      <c r="F196" s="12"/>
    </row>
    <row r="197" spans="2:6" s="1" customFormat="1" x14ac:dyDescent="0.3">
      <c r="B197" s="56"/>
      <c r="C197" s="10"/>
      <c r="D197" s="11"/>
      <c r="E197" s="11"/>
      <c r="F197" s="12"/>
    </row>
    <row r="198" spans="2:6" s="1" customFormat="1" x14ac:dyDescent="0.3">
      <c r="B198" s="56"/>
      <c r="C198" s="10"/>
      <c r="D198" s="11"/>
      <c r="E198" s="11"/>
      <c r="F198" s="12"/>
    </row>
    <row r="199" spans="2:6" s="1" customFormat="1" x14ac:dyDescent="0.3">
      <c r="B199" s="56"/>
      <c r="C199" s="10"/>
      <c r="D199" s="11"/>
      <c r="E199" s="11"/>
      <c r="F199" s="12"/>
    </row>
    <row r="200" spans="2:6" s="1" customFormat="1" x14ac:dyDescent="0.3">
      <c r="B200" s="56"/>
      <c r="C200" s="10"/>
      <c r="D200" s="11"/>
      <c r="E200" s="11"/>
      <c r="F200" s="12"/>
    </row>
    <row r="201" spans="2:6" s="1" customFormat="1" x14ac:dyDescent="0.3">
      <c r="B201" s="56"/>
      <c r="C201" s="10"/>
      <c r="D201" s="11"/>
      <c r="E201" s="11"/>
      <c r="F201" s="12"/>
    </row>
    <row r="202" spans="2:6" s="1" customFormat="1" x14ac:dyDescent="0.3">
      <c r="B202" s="56"/>
      <c r="C202" s="10"/>
      <c r="D202" s="11"/>
      <c r="E202" s="11"/>
      <c r="F202" s="12"/>
    </row>
    <row r="203" spans="2:6" s="1" customFormat="1" x14ac:dyDescent="0.3">
      <c r="B203" s="56"/>
      <c r="C203" s="10"/>
      <c r="D203" s="11"/>
      <c r="E203" s="11"/>
      <c r="F203" s="12"/>
    </row>
    <row r="204" spans="2:6" s="1" customFormat="1" x14ac:dyDescent="0.3">
      <c r="B204" s="56"/>
      <c r="C204" s="10"/>
      <c r="D204" s="11"/>
      <c r="E204" s="11"/>
      <c r="F204" s="12"/>
    </row>
    <row r="205" spans="2:6" s="1" customFormat="1" x14ac:dyDescent="0.3">
      <c r="B205" s="56"/>
      <c r="C205" s="10"/>
      <c r="D205" s="11"/>
      <c r="E205" s="11"/>
      <c r="F205" s="12"/>
    </row>
    <row r="206" spans="2:6" s="1" customFormat="1" x14ac:dyDescent="0.3">
      <c r="B206" s="56"/>
      <c r="C206" s="10"/>
      <c r="D206" s="11"/>
      <c r="E206" s="11"/>
      <c r="F206" s="12"/>
    </row>
    <row r="207" spans="2:6" s="1" customFormat="1" x14ac:dyDescent="0.3">
      <c r="B207" s="56"/>
      <c r="C207" s="10"/>
      <c r="D207" s="11"/>
      <c r="E207" s="11"/>
      <c r="F207" s="12"/>
    </row>
    <row r="208" spans="2:6" s="1" customFormat="1" x14ac:dyDescent="0.3">
      <c r="B208" s="56"/>
      <c r="C208" s="10"/>
      <c r="D208" s="11"/>
      <c r="E208" s="11"/>
      <c r="F208" s="12"/>
    </row>
    <row r="209" spans="2:6" s="1" customFormat="1" x14ac:dyDescent="0.3">
      <c r="B209" s="56"/>
      <c r="C209" s="10"/>
      <c r="D209" s="11"/>
      <c r="E209" s="11"/>
      <c r="F209" s="12"/>
    </row>
    <row r="210" spans="2:6" s="1" customFormat="1" x14ac:dyDescent="0.3">
      <c r="B210" s="56"/>
      <c r="C210" s="10"/>
      <c r="D210" s="11"/>
      <c r="E210" s="11"/>
      <c r="F210" s="12"/>
    </row>
    <row r="211" spans="2:6" s="1" customFormat="1" x14ac:dyDescent="0.3">
      <c r="B211" s="56"/>
      <c r="C211" s="10"/>
      <c r="D211" s="11"/>
      <c r="E211" s="11"/>
      <c r="F211" s="12"/>
    </row>
    <row r="212" spans="2:6" s="1" customFormat="1" x14ac:dyDescent="0.3">
      <c r="B212" s="56"/>
      <c r="C212" s="10"/>
      <c r="D212" s="11"/>
      <c r="E212" s="11"/>
      <c r="F212" s="12"/>
    </row>
    <row r="213" spans="2:6" s="1" customFormat="1" x14ac:dyDescent="0.3">
      <c r="B213" s="56"/>
      <c r="C213" s="10"/>
      <c r="D213" s="11"/>
      <c r="E213" s="11"/>
      <c r="F213" s="12"/>
    </row>
    <row r="214" spans="2:6" s="1" customFormat="1" x14ac:dyDescent="0.3">
      <c r="B214" s="56"/>
      <c r="C214" s="10"/>
      <c r="D214" s="11"/>
      <c r="E214" s="11"/>
      <c r="F214" s="12"/>
    </row>
    <row r="215" spans="2:6" s="1" customFormat="1" x14ac:dyDescent="0.3">
      <c r="B215" s="56"/>
      <c r="C215" s="10"/>
      <c r="D215" s="11"/>
      <c r="E215" s="11"/>
      <c r="F215" s="12"/>
    </row>
    <row r="216" spans="2:6" s="1" customFormat="1" x14ac:dyDescent="0.3">
      <c r="B216" s="56"/>
      <c r="C216" s="10"/>
      <c r="D216" s="11"/>
      <c r="E216" s="11"/>
      <c r="F216" s="12"/>
    </row>
    <row r="217" spans="2:6" s="1" customFormat="1" x14ac:dyDescent="0.3">
      <c r="B217" s="56"/>
      <c r="C217" s="10"/>
      <c r="D217" s="11"/>
      <c r="E217" s="11"/>
      <c r="F217" s="12"/>
    </row>
    <row r="218" spans="2:6" s="1" customFormat="1" x14ac:dyDescent="0.3">
      <c r="B218" s="56"/>
      <c r="C218" s="10"/>
      <c r="D218" s="11"/>
      <c r="E218" s="11"/>
      <c r="F218" s="12"/>
    </row>
    <row r="219" spans="2:6" s="1" customFormat="1" x14ac:dyDescent="0.3">
      <c r="B219" s="56"/>
      <c r="C219" s="10"/>
      <c r="D219" s="11"/>
      <c r="E219" s="11"/>
      <c r="F219" s="12"/>
    </row>
    <row r="220" spans="2:6" s="1" customFormat="1" x14ac:dyDescent="0.3">
      <c r="B220" s="56"/>
      <c r="C220" s="10"/>
      <c r="D220" s="11"/>
      <c r="E220" s="11"/>
      <c r="F220" s="12"/>
    </row>
    <row r="221" spans="2:6" s="1" customFormat="1" x14ac:dyDescent="0.3">
      <c r="B221" s="56"/>
      <c r="C221" s="10"/>
      <c r="D221" s="11"/>
      <c r="E221" s="11"/>
      <c r="F221" s="12"/>
    </row>
    <row r="222" spans="2:6" s="1" customFormat="1" x14ac:dyDescent="0.3">
      <c r="B222" s="56"/>
      <c r="C222" s="10"/>
      <c r="D222" s="11"/>
      <c r="E222" s="11"/>
      <c r="F222" s="12"/>
    </row>
    <row r="223" spans="2:6" s="1" customFormat="1" x14ac:dyDescent="0.3">
      <c r="B223" s="56"/>
      <c r="C223" s="10"/>
      <c r="D223" s="11"/>
      <c r="E223" s="11"/>
      <c r="F223" s="12"/>
    </row>
    <row r="224" spans="2:6" s="1" customFormat="1" x14ac:dyDescent="0.3">
      <c r="B224" s="56"/>
      <c r="C224" s="10"/>
      <c r="D224" s="11"/>
      <c r="E224" s="11"/>
      <c r="F224" s="12"/>
    </row>
    <row r="225" spans="2:6" s="1" customFormat="1" x14ac:dyDescent="0.3">
      <c r="B225" s="56"/>
      <c r="C225" s="10"/>
      <c r="D225" s="11"/>
      <c r="E225" s="11"/>
      <c r="F225" s="12"/>
    </row>
    <row r="226" spans="2:6" s="1" customFormat="1" x14ac:dyDescent="0.3">
      <c r="B226" s="56"/>
      <c r="C226" s="10"/>
      <c r="D226" s="11"/>
      <c r="E226" s="11"/>
      <c r="F226" s="12"/>
    </row>
    <row r="227" spans="2:6" s="1" customFormat="1" x14ac:dyDescent="0.3">
      <c r="B227" s="56"/>
      <c r="C227" s="10"/>
      <c r="D227" s="11"/>
      <c r="E227" s="11"/>
      <c r="F227" s="12"/>
    </row>
    <row r="228" spans="2:6" s="1" customFormat="1" x14ac:dyDescent="0.3">
      <c r="B228" s="56"/>
      <c r="C228" s="10"/>
      <c r="D228" s="11"/>
      <c r="E228" s="11"/>
      <c r="F228" s="12"/>
    </row>
    <row r="229" spans="2:6" s="1" customFormat="1" x14ac:dyDescent="0.3">
      <c r="B229" s="56"/>
      <c r="C229" s="10"/>
      <c r="D229" s="11"/>
      <c r="E229" s="11"/>
      <c r="F229" s="12"/>
    </row>
    <row r="230" spans="2:6" s="1" customFormat="1" x14ac:dyDescent="0.3">
      <c r="B230" s="56"/>
      <c r="C230" s="10"/>
      <c r="D230" s="11"/>
      <c r="E230" s="11"/>
      <c r="F230" s="12"/>
    </row>
    <row r="231" spans="2:6" s="1" customFormat="1" x14ac:dyDescent="0.3">
      <c r="B231" s="56"/>
      <c r="C231" s="10"/>
      <c r="D231" s="11"/>
      <c r="E231" s="11"/>
      <c r="F231" s="12"/>
    </row>
    <row r="232" spans="2:6" s="1" customFormat="1" x14ac:dyDescent="0.3">
      <c r="B232" s="56"/>
      <c r="C232" s="10"/>
      <c r="D232" s="11"/>
      <c r="E232" s="11"/>
      <c r="F232" s="12"/>
    </row>
    <row r="233" spans="2:6" s="1" customFormat="1" x14ac:dyDescent="0.3">
      <c r="B233" s="56"/>
      <c r="C233" s="10"/>
      <c r="D233" s="11"/>
      <c r="E233" s="11"/>
      <c r="F233" s="12"/>
    </row>
    <row r="234" spans="2:6" s="1" customFormat="1" x14ac:dyDescent="0.3">
      <c r="B234" s="56"/>
      <c r="C234" s="10"/>
      <c r="D234" s="11"/>
      <c r="E234" s="11"/>
      <c r="F234" s="12"/>
    </row>
    <row r="235" spans="2:6" s="1" customFormat="1" x14ac:dyDescent="0.3">
      <c r="B235" s="56"/>
      <c r="C235" s="10"/>
      <c r="D235" s="11"/>
      <c r="E235" s="11"/>
      <c r="F235" s="12"/>
    </row>
    <row r="236" spans="2:6" s="1" customFormat="1" x14ac:dyDescent="0.3">
      <c r="B236" s="56"/>
      <c r="C236" s="10"/>
      <c r="D236" s="11"/>
      <c r="E236" s="11"/>
      <c r="F236" s="12"/>
    </row>
    <row r="237" spans="2:6" s="1" customFormat="1" x14ac:dyDescent="0.3">
      <c r="B237" s="56"/>
      <c r="C237" s="10"/>
      <c r="D237" s="11"/>
      <c r="E237" s="11"/>
      <c r="F237" s="12"/>
    </row>
    <row r="238" spans="2:6" s="1" customFormat="1" x14ac:dyDescent="0.3">
      <c r="B238" s="56"/>
      <c r="C238" s="10"/>
      <c r="D238" s="11"/>
      <c r="E238" s="11"/>
      <c r="F238" s="12"/>
    </row>
    <row r="239" spans="2:6" s="1" customFormat="1" x14ac:dyDescent="0.3">
      <c r="B239" s="56"/>
      <c r="C239" s="10"/>
      <c r="D239" s="11"/>
      <c r="E239" s="11"/>
      <c r="F239" s="12"/>
    </row>
    <row r="240" spans="2:6" s="1" customFormat="1" x14ac:dyDescent="0.3">
      <c r="B240" s="56"/>
      <c r="C240" s="10"/>
      <c r="D240" s="11"/>
      <c r="E240" s="11"/>
      <c r="F240" s="12"/>
    </row>
    <row r="241" spans="2:6" s="1" customFormat="1" x14ac:dyDescent="0.3">
      <c r="B241" s="56"/>
      <c r="C241" s="10"/>
      <c r="D241" s="11"/>
      <c r="E241" s="11"/>
      <c r="F241" s="12"/>
    </row>
    <row r="242" spans="2:6" s="1" customFormat="1" x14ac:dyDescent="0.3">
      <c r="B242" s="56"/>
      <c r="C242" s="10"/>
      <c r="D242" s="11"/>
      <c r="E242" s="11"/>
      <c r="F242" s="12"/>
    </row>
    <row r="243" spans="2:6" s="1" customFormat="1" x14ac:dyDescent="0.3">
      <c r="B243" s="56"/>
      <c r="C243" s="10"/>
      <c r="D243" s="11"/>
      <c r="E243" s="11"/>
      <c r="F243" s="12"/>
    </row>
    <row r="244" spans="2:6" s="1" customFormat="1" x14ac:dyDescent="0.3">
      <c r="B244" s="56"/>
      <c r="C244" s="10"/>
      <c r="D244" s="11"/>
      <c r="E244" s="11"/>
      <c r="F244" s="12"/>
    </row>
    <row r="245" spans="2:6" s="1" customFormat="1" x14ac:dyDescent="0.3">
      <c r="B245" s="56"/>
      <c r="C245" s="10"/>
      <c r="D245" s="11"/>
      <c r="E245" s="11"/>
      <c r="F245" s="12"/>
    </row>
    <row r="246" spans="2:6" s="1" customFormat="1" x14ac:dyDescent="0.3">
      <c r="B246" s="56"/>
      <c r="C246" s="10"/>
      <c r="D246" s="11"/>
      <c r="E246" s="11"/>
      <c r="F246" s="12"/>
    </row>
    <row r="247" spans="2:6" s="1" customFormat="1" x14ac:dyDescent="0.3">
      <c r="B247" s="56"/>
      <c r="C247" s="10"/>
      <c r="D247" s="11"/>
      <c r="E247" s="11"/>
      <c r="F247" s="12"/>
    </row>
    <row r="248" spans="2:6" s="1" customFormat="1" x14ac:dyDescent="0.3">
      <c r="B248" s="56"/>
      <c r="C248" s="10"/>
      <c r="D248" s="11"/>
      <c r="E248" s="11"/>
      <c r="F248" s="12"/>
    </row>
    <row r="249" spans="2:6" s="1" customFormat="1" x14ac:dyDescent="0.3">
      <c r="B249" s="56"/>
      <c r="C249" s="10"/>
      <c r="D249" s="11"/>
      <c r="E249" s="11"/>
      <c r="F249" s="12"/>
    </row>
    <row r="250" spans="2:6" s="1" customFormat="1" x14ac:dyDescent="0.3">
      <c r="B250" s="56"/>
      <c r="C250" s="10"/>
      <c r="D250" s="11"/>
      <c r="E250" s="11"/>
      <c r="F250" s="12"/>
    </row>
    <row r="251" spans="2:6" s="1" customFormat="1" x14ac:dyDescent="0.3">
      <c r="B251" s="56"/>
      <c r="C251" s="10"/>
      <c r="D251" s="11"/>
      <c r="E251" s="11"/>
      <c r="F251" s="12"/>
    </row>
    <row r="252" spans="2:6" s="1" customFormat="1" x14ac:dyDescent="0.3">
      <c r="B252" s="56"/>
      <c r="C252" s="10"/>
      <c r="D252" s="11"/>
      <c r="E252" s="11"/>
      <c r="F252" s="12"/>
    </row>
    <row r="253" spans="2:6" s="1" customFormat="1" x14ac:dyDescent="0.3">
      <c r="B253" s="56"/>
      <c r="C253" s="10"/>
      <c r="D253" s="11"/>
      <c r="E253" s="11"/>
      <c r="F253" s="12"/>
    </row>
    <row r="254" spans="2:6" s="1" customFormat="1" x14ac:dyDescent="0.3">
      <c r="B254" s="56"/>
      <c r="C254" s="10"/>
      <c r="D254" s="11"/>
      <c r="E254" s="11"/>
      <c r="F254" s="12"/>
    </row>
    <row r="255" spans="2:6" s="1" customFormat="1" x14ac:dyDescent="0.3">
      <c r="B255" s="56"/>
      <c r="C255" s="10"/>
      <c r="D255" s="11"/>
      <c r="E255" s="11"/>
      <c r="F255" s="12"/>
    </row>
    <row r="256" spans="2:6" s="1" customFormat="1" x14ac:dyDescent="0.3">
      <c r="B256" s="56"/>
      <c r="C256" s="10"/>
      <c r="D256" s="11"/>
      <c r="E256" s="11"/>
      <c r="F256" s="12"/>
    </row>
    <row r="257" spans="2:6" s="1" customFormat="1" x14ac:dyDescent="0.3">
      <c r="B257" s="56"/>
      <c r="C257" s="10"/>
      <c r="D257" s="11"/>
      <c r="E257" s="11"/>
      <c r="F257" s="12"/>
    </row>
    <row r="258" spans="2:6" s="1" customFormat="1" x14ac:dyDescent="0.3">
      <c r="B258" s="56"/>
      <c r="C258" s="10"/>
      <c r="D258" s="11"/>
      <c r="E258" s="11"/>
      <c r="F258" s="12"/>
    </row>
    <row r="259" spans="2:6" s="1" customFormat="1" x14ac:dyDescent="0.3">
      <c r="B259" s="56"/>
      <c r="C259" s="10"/>
      <c r="D259" s="11"/>
      <c r="E259" s="11"/>
      <c r="F259" s="12"/>
    </row>
    <row r="260" spans="2:6" s="1" customFormat="1" x14ac:dyDescent="0.3">
      <c r="B260" s="56"/>
      <c r="C260" s="10"/>
      <c r="D260" s="11"/>
      <c r="E260" s="11"/>
      <c r="F260" s="12"/>
    </row>
    <row r="261" spans="2:6" s="1" customFormat="1" x14ac:dyDescent="0.3">
      <c r="B261" s="56"/>
      <c r="C261" s="10"/>
      <c r="D261" s="11"/>
      <c r="E261" s="11"/>
      <c r="F261" s="12"/>
    </row>
    <row r="262" spans="2:6" s="1" customFormat="1" x14ac:dyDescent="0.3">
      <c r="B262" s="56"/>
      <c r="C262" s="10"/>
      <c r="D262" s="11"/>
      <c r="E262" s="11"/>
      <c r="F262" s="12"/>
    </row>
    <row r="263" spans="2:6" s="1" customFormat="1" x14ac:dyDescent="0.3">
      <c r="B263" s="56"/>
      <c r="C263" s="10"/>
      <c r="D263" s="11"/>
      <c r="E263" s="11"/>
      <c r="F263" s="12"/>
    </row>
    <row r="264" spans="2:6" s="1" customFormat="1" x14ac:dyDescent="0.3">
      <c r="B264" s="56"/>
      <c r="C264" s="10"/>
      <c r="D264" s="11"/>
      <c r="E264" s="11"/>
      <c r="F264" s="12"/>
    </row>
    <row r="265" spans="2:6" s="1" customFormat="1" x14ac:dyDescent="0.3">
      <c r="B265" s="56"/>
      <c r="C265" s="10"/>
      <c r="D265" s="11"/>
      <c r="E265" s="11"/>
      <c r="F265" s="12"/>
    </row>
    <row r="266" spans="2:6" s="1" customFormat="1" x14ac:dyDescent="0.3">
      <c r="B266" s="56"/>
      <c r="C266" s="10"/>
      <c r="D266" s="11"/>
      <c r="E266" s="11"/>
      <c r="F266" s="12"/>
    </row>
    <row r="267" spans="2:6" s="1" customFormat="1" x14ac:dyDescent="0.3">
      <c r="B267" s="56"/>
      <c r="C267" s="10"/>
      <c r="D267" s="11"/>
      <c r="E267" s="11"/>
      <c r="F267" s="12"/>
    </row>
    <row r="268" spans="2:6" s="1" customFormat="1" x14ac:dyDescent="0.3">
      <c r="B268" s="56"/>
      <c r="C268" s="10"/>
      <c r="D268" s="11"/>
      <c r="E268" s="11"/>
      <c r="F268" s="12"/>
    </row>
    <row r="269" spans="2:6" s="1" customFormat="1" x14ac:dyDescent="0.3">
      <c r="B269" s="56"/>
      <c r="C269" s="10"/>
      <c r="D269" s="11"/>
      <c r="E269" s="11"/>
      <c r="F269" s="12"/>
    </row>
    <row r="270" spans="2:6" s="1" customFormat="1" x14ac:dyDescent="0.3">
      <c r="B270" s="56"/>
      <c r="C270" s="10"/>
      <c r="D270" s="11"/>
      <c r="E270" s="11"/>
      <c r="F270" s="12"/>
    </row>
    <row r="271" spans="2:6" s="1" customFormat="1" x14ac:dyDescent="0.3">
      <c r="B271" s="56"/>
      <c r="C271" s="10"/>
      <c r="D271" s="11"/>
      <c r="E271" s="11"/>
      <c r="F271" s="12"/>
    </row>
    <row r="272" spans="2:6" s="1" customFormat="1" x14ac:dyDescent="0.3">
      <c r="B272" s="56"/>
      <c r="C272" s="10"/>
      <c r="D272" s="11"/>
      <c r="E272" s="11"/>
      <c r="F272" s="12"/>
    </row>
    <row r="273" spans="2:6" s="1" customFormat="1" x14ac:dyDescent="0.3">
      <c r="B273" s="56"/>
      <c r="C273" s="10"/>
      <c r="D273" s="11"/>
      <c r="E273" s="11"/>
      <c r="F273" s="12"/>
    </row>
    <row r="274" spans="2:6" s="1" customFormat="1" x14ac:dyDescent="0.3">
      <c r="B274" s="56"/>
      <c r="C274" s="10"/>
      <c r="D274" s="11"/>
      <c r="E274" s="11"/>
      <c r="F274" s="12"/>
    </row>
    <row r="275" spans="2:6" s="1" customFormat="1" x14ac:dyDescent="0.3">
      <c r="B275" s="56"/>
      <c r="C275" s="10"/>
      <c r="D275" s="11"/>
      <c r="E275" s="11"/>
      <c r="F275" s="12"/>
    </row>
    <row r="276" spans="2:6" s="1" customFormat="1" x14ac:dyDescent="0.3">
      <c r="B276" s="56"/>
      <c r="C276" s="10"/>
      <c r="D276" s="11"/>
      <c r="E276" s="11"/>
      <c r="F276" s="12"/>
    </row>
    <row r="277" spans="2:6" s="1" customFormat="1" x14ac:dyDescent="0.3">
      <c r="B277" s="56"/>
      <c r="C277" s="10"/>
      <c r="D277" s="11"/>
      <c r="E277" s="11"/>
      <c r="F277" s="12"/>
    </row>
    <row r="278" spans="2:6" s="1" customFormat="1" x14ac:dyDescent="0.3">
      <c r="B278" s="56"/>
      <c r="C278" s="10"/>
      <c r="D278" s="11"/>
      <c r="E278" s="11"/>
      <c r="F278" s="12"/>
    </row>
    <row r="279" spans="2:6" s="1" customFormat="1" x14ac:dyDescent="0.3">
      <c r="B279" s="56"/>
      <c r="C279" s="10"/>
      <c r="D279" s="11"/>
      <c r="E279" s="11"/>
      <c r="F279" s="12"/>
    </row>
    <row r="280" spans="2:6" s="1" customFormat="1" x14ac:dyDescent="0.3">
      <c r="B280" s="56"/>
      <c r="C280" s="10"/>
      <c r="D280" s="11"/>
      <c r="E280" s="11"/>
      <c r="F280" s="12"/>
    </row>
    <row r="281" spans="2:6" s="1" customFormat="1" x14ac:dyDescent="0.3">
      <c r="B281" s="56"/>
      <c r="C281" s="10"/>
      <c r="D281" s="11"/>
      <c r="E281" s="11"/>
      <c r="F281" s="12"/>
    </row>
    <row r="282" spans="2:6" s="1" customFormat="1" x14ac:dyDescent="0.3">
      <c r="B282" s="56"/>
      <c r="C282" s="10"/>
      <c r="D282" s="11"/>
      <c r="E282" s="11"/>
      <c r="F282" s="12"/>
    </row>
    <row r="283" spans="2:6" s="1" customFormat="1" x14ac:dyDescent="0.3">
      <c r="B283" s="56"/>
      <c r="C283" s="10"/>
      <c r="D283" s="11"/>
      <c r="E283" s="11"/>
      <c r="F283" s="12"/>
    </row>
    <row r="284" spans="2:6" s="1" customFormat="1" x14ac:dyDescent="0.3">
      <c r="B284" s="56"/>
      <c r="C284" s="10"/>
      <c r="D284" s="11"/>
      <c r="E284" s="11"/>
      <c r="F284" s="12"/>
    </row>
    <row r="285" spans="2:6" s="1" customFormat="1" x14ac:dyDescent="0.3">
      <c r="B285" s="56"/>
      <c r="C285" s="10"/>
      <c r="D285" s="11"/>
      <c r="E285" s="11"/>
      <c r="F285" s="12"/>
    </row>
    <row r="286" spans="2:6" s="1" customFormat="1" x14ac:dyDescent="0.3">
      <c r="B286" s="56"/>
      <c r="C286" s="10"/>
      <c r="D286" s="11"/>
      <c r="E286" s="11"/>
      <c r="F286" s="12"/>
    </row>
    <row r="287" spans="2:6" s="1" customFormat="1" x14ac:dyDescent="0.3">
      <c r="B287" s="56"/>
      <c r="C287" s="10"/>
      <c r="D287" s="11"/>
      <c r="E287" s="11"/>
      <c r="F287" s="12"/>
    </row>
    <row r="288" spans="2:6" s="1" customFormat="1" x14ac:dyDescent="0.3">
      <c r="B288" s="56"/>
      <c r="C288" s="10"/>
      <c r="D288" s="11"/>
      <c r="E288" s="11"/>
      <c r="F288" s="12"/>
    </row>
    <row r="289" spans="2:6" s="1" customFormat="1" x14ac:dyDescent="0.3">
      <c r="B289" s="56"/>
      <c r="C289" s="10"/>
      <c r="D289" s="11"/>
      <c r="E289" s="11"/>
      <c r="F289" s="12"/>
    </row>
    <row r="290" spans="2:6" s="1" customFormat="1" x14ac:dyDescent="0.3">
      <c r="B290" s="56"/>
      <c r="C290" s="10"/>
      <c r="D290" s="11"/>
      <c r="E290" s="11"/>
      <c r="F290" s="12"/>
    </row>
    <row r="291" spans="2:6" s="1" customFormat="1" x14ac:dyDescent="0.3">
      <c r="B291" s="56"/>
      <c r="C291" s="10"/>
      <c r="D291" s="11"/>
      <c r="E291" s="11"/>
      <c r="F291" s="12"/>
    </row>
    <row r="292" spans="2:6" s="1" customFormat="1" x14ac:dyDescent="0.3">
      <c r="B292" s="56"/>
      <c r="C292" s="10"/>
      <c r="D292" s="11"/>
      <c r="E292" s="11"/>
      <c r="F292" s="12"/>
    </row>
    <row r="293" spans="2:6" s="1" customFormat="1" x14ac:dyDescent="0.3">
      <c r="B293" s="56"/>
      <c r="C293" s="10"/>
      <c r="D293" s="11"/>
      <c r="E293" s="11"/>
      <c r="F293" s="12"/>
    </row>
    <row r="294" spans="2:6" s="1" customFormat="1" x14ac:dyDescent="0.3">
      <c r="B294" s="56"/>
      <c r="C294" s="10"/>
      <c r="D294" s="11"/>
      <c r="E294" s="11"/>
      <c r="F294" s="12"/>
    </row>
    <row r="295" spans="2:6" s="1" customFormat="1" x14ac:dyDescent="0.3">
      <c r="B295" s="56"/>
      <c r="C295" s="10"/>
      <c r="D295" s="11"/>
      <c r="E295" s="11"/>
      <c r="F295" s="12"/>
    </row>
    <row r="296" spans="2:6" s="1" customFormat="1" x14ac:dyDescent="0.3">
      <c r="B296" s="56"/>
      <c r="C296" s="10"/>
      <c r="D296" s="11"/>
      <c r="E296" s="11"/>
      <c r="F296" s="12"/>
    </row>
    <row r="297" spans="2:6" s="1" customFormat="1" x14ac:dyDescent="0.3">
      <c r="B297" s="56"/>
      <c r="C297" s="10"/>
      <c r="D297" s="11"/>
      <c r="E297" s="11"/>
      <c r="F297" s="12"/>
    </row>
    <row r="298" spans="2:6" s="1" customFormat="1" x14ac:dyDescent="0.3">
      <c r="B298" s="56"/>
      <c r="C298" s="10"/>
      <c r="D298" s="11"/>
      <c r="E298" s="11"/>
      <c r="F298" s="12"/>
    </row>
    <row r="299" spans="2:6" s="1" customFormat="1" x14ac:dyDescent="0.3">
      <c r="B299" s="56"/>
      <c r="C299" s="10"/>
      <c r="D299" s="11"/>
      <c r="E299" s="11"/>
      <c r="F299" s="12"/>
    </row>
    <row r="300" spans="2:6" s="1" customFormat="1" x14ac:dyDescent="0.3">
      <c r="B300" s="56"/>
      <c r="C300" s="10"/>
      <c r="D300" s="11"/>
      <c r="E300" s="11"/>
      <c r="F300" s="12"/>
    </row>
    <row r="301" spans="2:6" s="1" customFormat="1" x14ac:dyDescent="0.3">
      <c r="B301" s="56"/>
      <c r="C301" s="10"/>
      <c r="D301" s="11"/>
      <c r="E301" s="11"/>
      <c r="F301" s="12"/>
    </row>
    <row r="302" spans="2:6" s="1" customFormat="1" x14ac:dyDescent="0.3">
      <c r="B302" s="56"/>
      <c r="C302" s="10"/>
      <c r="D302" s="11"/>
      <c r="E302" s="11"/>
      <c r="F302" s="12"/>
    </row>
    <row r="303" spans="2:6" s="1" customFormat="1" x14ac:dyDescent="0.3">
      <c r="B303" s="56"/>
      <c r="C303" s="10"/>
      <c r="D303" s="11"/>
      <c r="E303" s="11"/>
      <c r="F303" s="12"/>
    </row>
    <row r="304" spans="2:6" s="1" customFormat="1" x14ac:dyDescent="0.3">
      <c r="B304" s="56"/>
      <c r="C304" s="10"/>
      <c r="D304" s="11"/>
      <c r="E304" s="11"/>
      <c r="F304" s="12"/>
    </row>
    <row r="305" spans="2:6" s="1" customFormat="1" x14ac:dyDescent="0.3">
      <c r="B305" s="56"/>
      <c r="C305" s="10"/>
      <c r="D305" s="11"/>
      <c r="E305" s="11"/>
      <c r="F305" s="12"/>
    </row>
    <row r="306" spans="2:6" s="1" customFormat="1" x14ac:dyDescent="0.3">
      <c r="B306" s="56"/>
      <c r="C306" s="10"/>
      <c r="D306" s="11"/>
      <c r="E306" s="11"/>
      <c r="F306" s="12"/>
    </row>
    <row r="307" spans="2:6" s="1" customFormat="1" x14ac:dyDescent="0.3">
      <c r="B307" s="56"/>
      <c r="C307" s="10"/>
      <c r="D307" s="11"/>
      <c r="E307" s="11"/>
      <c r="F307" s="12"/>
    </row>
    <row r="308" spans="2:6" s="1" customFormat="1" x14ac:dyDescent="0.3">
      <c r="B308" s="56"/>
      <c r="C308" s="10"/>
      <c r="D308" s="11"/>
      <c r="E308" s="11"/>
      <c r="F308" s="12"/>
    </row>
    <row r="309" spans="2:6" s="1" customFormat="1" x14ac:dyDescent="0.3">
      <c r="B309" s="56"/>
      <c r="C309" s="10"/>
      <c r="D309" s="11"/>
      <c r="E309" s="11"/>
      <c r="F309" s="12"/>
    </row>
    <row r="310" spans="2:6" s="1" customFormat="1" x14ac:dyDescent="0.3">
      <c r="B310" s="56"/>
      <c r="C310" s="10"/>
      <c r="D310" s="11"/>
      <c r="E310" s="11"/>
      <c r="F310" s="12"/>
    </row>
    <row r="311" spans="2:6" s="1" customFormat="1" x14ac:dyDescent="0.3">
      <c r="B311" s="56"/>
      <c r="C311" s="10"/>
      <c r="D311" s="11"/>
      <c r="E311" s="11"/>
      <c r="F311" s="12"/>
    </row>
    <row r="312" spans="2:6" s="1" customFormat="1" x14ac:dyDescent="0.3">
      <c r="B312" s="56"/>
      <c r="C312" s="10"/>
      <c r="D312" s="11"/>
      <c r="E312" s="11"/>
      <c r="F312" s="12"/>
    </row>
    <row r="313" spans="2:6" s="1" customFormat="1" x14ac:dyDescent="0.3">
      <c r="B313" s="56"/>
      <c r="C313" s="10"/>
      <c r="D313" s="11"/>
      <c r="E313" s="11"/>
      <c r="F313" s="12"/>
    </row>
    <row r="314" spans="2:6" s="1" customFormat="1" x14ac:dyDescent="0.3">
      <c r="B314" s="56"/>
      <c r="C314" s="10"/>
      <c r="D314" s="11"/>
      <c r="E314" s="11"/>
      <c r="F314" s="12"/>
    </row>
    <row r="315" spans="2:6" s="1" customFormat="1" x14ac:dyDescent="0.3">
      <c r="B315" s="56"/>
      <c r="C315" s="10"/>
      <c r="D315" s="11"/>
      <c r="E315" s="11"/>
      <c r="F315" s="12"/>
    </row>
    <row r="316" spans="2:6" s="1" customFormat="1" x14ac:dyDescent="0.3">
      <c r="B316" s="56"/>
      <c r="C316" s="10"/>
      <c r="D316" s="11"/>
      <c r="E316" s="11"/>
      <c r="F316" s="12"/>
    </row>
    <row r="317" spans="2:6" s="1" customFormat="1" x14ac:dyDescent="0.3">
      <c r="B317" s="56"/>
      <c r="C317" s="10"/>
      <c r="D317" s="11"/>
      <c r="E317" s="11"/>
      <c r="F317" s="12"/>
    </row>
    <row r="318" spans="2:6" s="1" customFormat="1" x14ac:dyDescent="0.3">
      <c r="B318" s="56"/>
      <c r="C318" s="10"/>
      <c r="D318" s="11"/>
      <c r="E318" s="11"/>
      <c r="F318" s="12"/>
    </row>
    <row r="319" spans="2:6" s="1" customFormat="1" x14ac:dyDescent="0.3">
      <c r="B319" s="56"/>
      <c r="C319" s="10"/>
      <c r="D319" s="11"/>
      <c r="E319" s="11"/>
      <c r="F319" s="12"/>
    </row>
    <row r="320" spans="2:6" s="1" customFormat="1" x14ac:dyDescent="0.3">
      <c r="B320" s="56"/>
      <c r="C320" s="10"/>
      <c r="D320" s="11"/>
      <c r="E320" s="11"/>
      <c r="F320" s="12"/>
    </row>
    <row r="321" spans="2:6" s="1" customFormat="1" x14ac:dyDescent="0.3">
      <c r="B321" s="56"/>
      <c r="C321" s="10"/>
      <c r="D321" s="11"/>
      <c r="E321" s="11"/>
      <c r="F321" s="12"/>
    </row>
    <row r="322" spans="2:6" s="1" customFormat="1" x14ac:dyDescent="0.3">
      <c r="B322" s="56"/>
      <c r="C322" s="10"/>
      <c r="D322" s="11"/>
      <c r="E322" s="11"/>
      <c r="F322" s="12"/>
    </row>
    <row r="323" spans="2:6" s="1" customFormat="1" x14ac:dyDescent="0.3">
      <c r="B323" s="56"/>
      <c r="C323" s="10"/>
      <c r="D323" s="11"/>
      <c r="E323" s="11"/>
      <c r="F323" s="12"/>
    </row>
    <row r="324" spans="2:6" s="1" customFormat="1" x14ac:dyDescent="0.3">
      <c r="B324" s="56"/>
      <c r="C324" s="10"/>
      <c r="D324" s="11"/>
      <c r="E324" s="11"/>
      <c r="F324" s="12"/>
    </row>
    <row r="325" spans="2:6" s="1" customFormat="1" x14ac:dyDescent="0.3">
      <c r="B325" s="56"/>
      <c r="C325" s="10"/>
      <c r="D325" s="11"/>
      <c r="E325" s="11"/>
      <c r="F325" s="12"/>
    </row>
    <row r="326" spans="2:6" s="1" customFormat="1" x14ac:dyDescent="0.3">
      <c r="B326" s="56"/>
      <c r="C326" s="10"/>
      <c r="D326" s="11"/>
      <c r="E326" s="11"/>
      <c r="F326" s="12"/>
    </row>
    <row r="327" spans="2:6" s="1" customFormat="1" x14ac:dyDescent="0.3">
      <c r="B327" s="56"/>
      <c r="C327" s="10"/>
      <c r="D327" s="11"/>
      <c r="E327" s="11"/>
      <c r="F327" s="12"/>
    </row>
    <row r="328" spans="2:6" s="1" customFormat="1" x14ac:dyDescent="0.3">
      <c r="B328" s="56"/>
      <c r="C328" s="10"/>
      <c r="D328" s="11"/>
      <c r="E328" s="11"/>
      <c r="F328" s="12"/>
    </row>
    <row r="329" spans="2:6" s="1" customFormat="1" x14ac:dyDescent="0.3">
      <c r="B329" s="56"/>
      <c r="C329" s="10"/>
      <c r="D329" s="11"/>
      <c r="E329" s="11"/>
      <c r="F329" s="12"/>
    </row>
    <row r="330" spans="2:6" s="1" customFormat="1" x14ac:dyDescent="0.3">
      <c r="B330" s="56"/>
      <c r="C330" s="10"/>
      <c r="D330" s="11"/>
      <c r="E330" s="11"/>
      <c r="F330" s="12"/>
    </row>
    <row r="331" spans="2:6" s="1" customFormat="1" x14ac:dyDescent="0.3">
      <c r="B331" s="56"/>
      <c r="C331" s="10"/>
      <c r="D331" s="11"/>
      <c r="E331" s="11"/>
      <c r="F331" s="12"/>
    </row>
    <row r="332" spans="2:6" s="1" customFormat="1" x14ac:dyDescent="0.3">
      <c r="B332" s="56"/>
      <c r="C332" s="10"/>
      <c r="D332" s="11"/>
      <c r="E332" s="11"/>
      <c r="F332" s="12"/>
    </row>
    <row r="333" spans="2:6" s="1" customFormat="1" x14ac:dyDescent="0.3">
      <c r="B333" s="56"/>
      <c r="C333" s="10"/>
      <c r="D333" s="11"/>
      <c r="E333" s="11"/>
      <c r="F333" s="12"/>
    </row>
    <row r="334" spans="2:6" s="1" customFormat="1" x14ac:dyDescent="0.3">
      <c r="B334" s="56"/>
      <c r="C334" s="10"/>
      <c r="D334" s="11"/>
      <c r="E334" s="11"/>
      <c r="F334" s="12"/>
    </row>
    <row r="335" spans="2:6" s="1" customFormat="1" x14ac:dyDescent="0.3">
      <c r="B335" s="56"/>
      <c r="C335" s="10"/>
      <c r="D335" s="11"/>
      <c r="E335" s="11"/>
      <c r="F335" s="12"/>
    </row>
    <row r="336" spans="2:6" s="1" customFormat="1" x14ac:dyDescent="0.3">
      <c r="B336" s="56"/>
      <c r="C336" s="10"/>
      <c r="D336" s="11"/>
      <c r="E336" s="11"/>
      <c r="F336" s="12"/>
    </row>
    <row r="337" spans="2:6" s="1" customFormat="1" x14ac:dyDescent="0.3">
      <c r="B337" s="56"/>
      <c r="C337" s="10"/>
      <c r="D337" s="11"/>
      <c r="E337" s="11"/>
      <c r="F337" s="12"/>
    </row>
    <row r="338" spans="2:6" s="1" customFormat="1" x14ac:dyDescent="0.3">
      <c r="B338" s="56"/>
      <c r="C338" s="10"/>
      <c r="D338" s="11"/>
      <c r="E338" s="11"/>
      <c r="F338" s="12"/>
    </row>
    <row r="339" spans="2:6" s="1" customFormat="1" x14ac:dyDescent="0.3">
      <c r="B339" s="56"/>
      <c r="C339" s="10"/>
      <c r="D339" s="11"/>
      <c r="E339" s="11"/>
      <c r="F339" s="12"/>
    </row>
    <row r="340" spans="2:6" s="1" customFormat="1" x14ac:dyDescent="0.3">
      <c r="B340" s="56"/>
      <c r="C340" s="10"/>
      <c r="D340" s="11"/>
      <c r="E340" s="11"/>
      <c r="F340" s="12"/>
    </row>
    <row r="341" spans="2:6" s="1" customFormat="1" x14ac:dyDescent="0.3">
      <c r="B341" s="56"/>
      <c r="C341" s="10"/>
      <c r="D341" s="11"/>
      <c r="E341" s="11"/>
      <c r="F341" s="12"/>
    </row>
    <row r="342" spans="2:6" s="1" customFormat="1" x14ac:dyDescent="0.3">
      <c r="B342" s="56"/>
      <c r="C342" s="10"/>
      <c r="D342" s="11"/>
      <c r="E342" s="11"/>
      <c r="F342" s="12"/>
    </row>
    <row r="343" spans="2:6" s="1" customFormat="1" x14ac:dyDescent="0.3">
      <c r="B343" s="56"/>
      <c r="C343" s="10"/>
      <c r="D343" s="11"/>
      <c r="E343" s="11"/>
      <c r="F343" s="12"/>
    </row>
    <row r="344" spans="2:6" s="1" customFormat="1" x14ac:dyDescent="0.3">
      <c r="B344" s="56"/>
      <c r="C344" s="10"/>
      <c r="D344" s="11"/>
      <c r="E344" s="11"/>
      <c r="F344" s="12"/>
    </row>
    <row r="345" spans="2:6" s="1" customFormat="1" x14ac:dyDescent="0.3">
      <c r="B345" s="56"/>
      <c r="C345" s="10"/>
      <c r="D345" s="11"/>
      <c r="E345" s="11"/>
      <c r="F345" s="12"/>
    </row>
    <row r="346" spans="2:6" s="1" customFormat="1" x14ac:dyDescent="0.3">
      <c r="B346" s="56"/>
      <c r="C346" s="10"/>
      <c r="D346" s="11"/>
      <c r="E346" s="11"/>
      <c r="F346" s="12"/>
    </row>
    <row r="347" spans="2:6" s="1" customFormat="1" x14ac:dyDescent="0.3">
      <c r="B347" s="56"/>
      <c r="C347" s="10"/>
      <c r="D347" s="11"/>
      <c r="E347" s="11"/>
      <c r="F347" s="12"/>
    </row>
    <row r="348" spans="2:6" s="1" customFormat="1" x14ac:dyDescent="0.3">
      <c r="B348" s="56"/>
      <c r="C348" s="10"/>
      <c r="D348" s="11"/>
      <c r="E348" s="11"/>
      <c r="F348" s="12"/>
    </row>
    <row r="349" spans="2:6" s="1" customFormat="1" x14ac:dyDescent="0.3">
      <c r="B349" s="56"/>
      <c r="C349" s="10"/>
      <c r="D349" s="11"/>
      <c r="E349" s="11"/>
      <c r="F349" s="12"/>
    </row>
    <row r="350" spans="2:6" s="1" customFormat="1" x14ac:dyDescent="0.3">
      <c r="B350" s="56"/>
      <c r="C350" s="10"/>
      <c r="D350" s="11"/>
      <c r="E350" s="11"/>
      <c r="F350" s="12"/>
    </row>
    <row r="351" spans="2:6" s="1" customFormat="1" x14ac:dyDescent="0.3">
      <c r="B351" s="56"/>
      <c r="C351" s="10"/>
      <c r="D351" s="11"/>
      <c r="E351" s="11"/>
      <c r="F351" s="12"/>
    </row>
    <row r="352" spans="2:6" s="1" customFormat="1" x14ac:dyDescent="0.3">
      <c r="B352" s="56"/>
      <c r="C352" s="10"/>
      <c r="D352" s="11"/>
      <c r="E352" s="11"/>
      <c r="F352" s="12"/>
    </row>
    <row r="353" spans="2:6" s="1" customFormat="1" x14ac:dyDescent="0.3">
      <c r="B353" s="56"/>
      <c r="C353" s="10"/>
      <c r="D353" s="11"/>
      <c r="E353" s="11"/>
      <c r="F353" s="12"/>
    </row>
    <row r="354" spans="2:6" s="1" customFormat="1" x14ac:dyDescent="0.3">
      <c r="B354" s="56"/>
      <c r="C354" s="10"/>
      <c r="D354" s="11"/>
      <c r="E354" s="11"/>
      <c r="F354" s="12"/>
    </row>
    <row r="355" spans="2:6" s="1" customFormat="1" x14ac:dyDescent="0.3">
      <c r="B355" s="56"/>
      <c r="C355" s="10"/>
      <c r="D355" s="11"/>
      <c r="E355" s="11"/>
      <c r="F355" s="12"/>
    </row>
    <row r="356" spans="2:6" s="1" customFormat="1" x14ac:dyDescent="0.3">
      <c r="B356" s="56"/>
      <c r="C356" s="10"/>
      <c r="D356" s="11"/>
      <c r="E356" s="11"/>
      <c r="F356" s="12"/>
    </row>
    <row r="357" spans="2:6" s="1" customFormat="1" x14ac:dyDescent="0.3">
      <c r="B357" s="56"/>
      <c r="C357" s="10"/>
      <c r="D357" s="11"/>
      <c r="E357" s="11"/>
      <c r="F357" s="12"/>
    </row>
    <row r="358" spans="2:6" s="1" customFormat="1" x14ac:dyDescent="0.3">
      <c r="B358" s="56"/>
      <c r="C358" s="10"/>
      <c r="D358" s="11"/>
      <c r="E358" s="11"/>
      <c r="F358" s="12"/>
    </row>
    <row r="359" spans="2:6" s="1" customFormat="1" x14ac:dyDescent="0.3">
      <c r="B359" s="56"/>
      <c r="C359" s="10"/>
      <c r="D359" s="11"/>
      <c r="E359" s="11"/>
      <c r="F359" s="12"/>
    </row>
    <row r="360" spans="2:6" s="1" customFormat="1" x14ac:dyDescent="0.3">
      <c r="B360" s="56"/>
      <c r="C360" s="10"/>
      <c r="D360" s="11"/>
      <c r="E360" s="11"/>
      <c r="F360" s="12"/>
    </row>
    <row r="361" spans="2:6" s="1" customFormat="1" x14ac:dyDescent="0.3">
      <c r="B361" s="56"/>
      <c r="C361" s="10"/>
      <c r="D361" s="11"/>
      <c r="E361" s="11"/>
      <c r="F361" s="12"/>
    </row>
    <row r="362" spans="2:6" s="1" customFormat="1" x14ac:dyDescent="0.3">
      <c r="B362" s="56"/>
      <c r="C362" s="10"/>
      <c r="D362" s="11"/>
      <c r="E362" s="11"/>
      <c r="F362" s="12"/>
    </row>
    <row r="363" spans="2:6" s="1" customFormat="1" x14ac:dyDescent="0.3">
      <c r="B363" s="56"/>
      <c r="C363" s="10"/>
      <c r="D363" s="11"/>
      <c r="E363" s="11"/>
      <c r="F363" s="12"/>
    </row>
    <row r="364" spans="2:6" s="1" customFormat="1" x14ac:dyDescent="0.3">
      <c r="B364" s="56"/>
      <c r="C364" s="10"/>
      <c r="D364" s="11"/>
      <c r="E364" s="11"/>
      <c r="F364" s="12"/>
    </row>
    <row r="365" spans="2:6" s="1" customFormat="1" x14ac:dyDescent="0.3">
      <c r="B365" s="56"/>
      <c r="C365" s="10"/>
      <c r="D365" s="11"/>
      <c r="E365" s="11"/>
      <c r="F365" s="12"/>
    </row>
    <row r="366" spans="2:6" s="1" customFormat="1" x14ac:dyDescent="0.3">
      <c r="B366" s="56"/>
      <c r="C366" s="10"/>
      <c r="D366" s="11"/>
      <c r="E366" s="11"/>
      <c r="F366" s="12"/>
    </row>
    <row r="367" spans="2:6" s="1" customFormat="1" x14ac:dyDescent="0.3">
      <c r="B367" s="56"/>
      <c r="C367" s="10"/>
      <c r="D367" s="11"/>
      <c r="E367" s="11"/>
      <c r="F367" s="12"/>
    </row>
    <row r="368" spans="2:6" s="1" customFormat="1" x14ac:dyDescent="0.3">
      <c r="B368" s="56"/>
      <c r="C368" s="10"/>
      <c r="D368" s="11"/>
      <c r="E368" s="11"/>
      <c r="F368" s="12"/>
    </row>
    <row r="369" spans="2:6" s="1" customFormat="1" x14ac:dyDescent="0.3">
      <c r="B369" s="56"/>
      <c r="C369" s="10"/>
      <c r="D369" s="11"/>
      <c r="E369" s="11"/>
      <c r="F369" s="12"/>
    </row>
    <row r="370" spans="2:6" s="1" customFormat="1" x14ac:dyDescent="0.3">
      <c r="B370" s="56"/>
      <c r="C370" s="10"/>
      <c r="D370" s="11"/>
      <c r="E370" s="11"/>
      <c r="F370" s="12"/>
    </row>
    <row r="371" spans="2:6" s="1" customFormat="1" x14ac:dyDescent="0.3">
      <c r="B371" s="56"/>
      <c r="C371" s="10"/>
      <c r="D371" s="11"/>
      <c r="E371" s="11"/>
      <c r="F371" s="12"/>
    </row>
    <row r="372" spans="2:6" s="1" customFormat="1" x14ac:dyDescent="0.3">
      <c r="B372" s="56"/>
      <c r="C372" s="10"/>
      <c r="D372" s="11"/>
      <c r="E372" s="11"/>
      <c r="F372" s="12"/>
    </row>
    <row r="373" spans="2:6" s="1" customFormat="1" x14ac:dyDescent="0.3">
      <c r="B373" s="56"/>
      <c r="C373" s="10"/>
      <c r="D373" s="11"/>
      <c r="E373" s="11"/>
      <c r="F373" s="12"/>
    </row>
    <row r="374" spans="2:6" s="1" customFormat="1" x14ac:dyDescent="0.3">
      <c r="B374" s="56"/>
      <c r="C374" s="10"/>
      <c r="D374" s="11"/>
      <c r="E374" s="11"/>
      <c r="F374" s="12"/>
    </row>
    <row r="375" spans="2:6" s="1" customFormat="1" x14ac:dyDescent="0.3">
      <c r="B375" s="56"/>
      <c r="C375" s="10"/>
      <c r="D375" s="11"/>
      <c r="E375" s="11"/>
      <c r="F375" s="12"/>
    </row>
    <row r="376" spans="2:6" s="1" customFormat="1" x14ac:dyDescent="0.3">
      <c r="B376" s="56"/>
      <c r="C376" s="10"/>
      <c r="D376" s="11"/>
      <c r="E376" s="11"/>
      <c r="F376" s="12"/>
    </row>
    <row r="377" spans="2:6" s="1" customFormat="1" x14ac:dyDescent="0.3">
      <c r="B377" s="56"/>
      <c r="C377" s="10"/>
      <c r="D377" s="11"/>
      <c r="E377" s="11"/>
      <c r="F377" s="12"/>
    </row>
    <row r="378" spans="2:6" s="1" customFormat="1" x14ac:dyDescent="0.3">
      <c r="B378" s="56"/>
      <c r="C378" s="10"/>
      <c r="D378" s="11"/>
      <c r="E378" s="11"/>
      <c r="F378" s="12"/>
    </row>
    <row r="379" spans="2:6" s="1" customFormat="1" x14ac:dyDescent="0.3">
      <c r="B379" s="56"/>
      <c r="C379" s="10"/>
      <c r="D379" s="11"/>
      <c r="E379" s="11"/>
      <c r="F379" s="12"/>
    </row>
    <row r="380" spans="2:6" s="1" customFormat="1" x14ac:dyDescent="0.3">
      <c r="B380" s="56"/>
      <c r="C380" s="10"/>
      <c r="D380" s="11"/>
      <c r="E380" s="11"/>
      <c r="F380" s="12"/>
    </row>
    <row r="381" spans="2:6" s="1" customFormat="1" x14ac:dyDescent="0.3">
      <c r="B381" s="56"/>
      <c r="C381" s="10"/>
      <c r="D381" s="11"/>
      <c r="E381" s="11"/>
      <c r="F381" s="12"/>
    </row>
    <row r="382" spans="2:6" s="1" customFormat="1" x14ac:dyDescent="0.3">
      <c r="B382" s="56"/>
      <c r="C382" s="10"/>
      <c r="D382" s="11"/>
      <c r="E382" s="11"/>
      <c r="F382" s="12"/>
    </row>
    <row r="383" spans="2:6" s="1" customFormat="1" x14ac:dyDescent="0.3">
      <c r="B383" s="56"/>
      <c r="C383" s="10"/>
      <c r="D383" s="11"/>
      <c r="E383" s="11"/>
      <c r="F383" s="12"/>
    </row>
    <row r="384" spans="2:6" s="1" customFormat="1" x14ac:dyDescent="0.3">
      <c r="B384" s="56"/>
      <c r="C384" s="10"/>
      <c r="D384" s="11"/>
      <c r="E384" s="11"/>
      <c r="F384" s="12"/>
    </row>
    <row r="385" spans="2:6" s="1" customFormat="1" x14ac:dyDescent="0.3">
      <c r="B385" s="56"/>
      <c r="C385" s="10"/>
      <c r="D385" s="11"/>
      <c r="E385" s="11"/>
      <c r="F385" s="12"/>
    </row>
    <row r="386" spans="2:6" s="1" customFormat="1" x14ac:dyDescent="0.3">
      <c r="B386" s="56"/>
      <c r="C386" s="10"/>
      <c r="D386" s="11"/>
      <c r="E386" s="11"/>
      <c r="F386" s="12"/>
    </row>
    <row r="387" spans="2:6" s="1" customFormat="1" x14ac:dyDescent="0.3">
      <c r="B387" s="56"/>
      <c r="C387" s="10"/>
      <c r="D387" s="11"/>
      <c r="E387" s="11"/>
      <c r="F387" s="12"/>
    </row>
    <row r="388" spans="2:6" s="1" customFormat="1" x14ac:dyDescent="0.3">
      <c r="B388" s="56"/>
      <c r="C388" s="10"/>
      <c r="D388" s="11"/>
      <c r="E388" s="11"/>
      <c r="F388" s="12"/>
    </row>
    <row r="389" spans="2:6" s="1" customFormat="1" x14ac:dyDescent="0.3">
      <c r="B389" s="56"/>
      <c r="C389" s="10"/>
      <c r="D389" s="11"/>
      <c r="E389" s="11"/>
      <c r="F389" s="12"/>
    </row>
    <row r="390" spans="2:6" s="1" customFormat="1" x14ac:dyDescent="0.3">
      <c r="B390" s="56"/>
      <c r="C390" s="10"/>
      <c r="D390" s="11"/>
      <c r="E390" s="11"/>
      <c r="F390" s="12"/>
    </row>
    <row r="391" spans="2:6" s="1" customFormat="1" x14ac:dyDescent="0.3">
      <c r="B391" s="56"/>
      <c r="C391" s="10"/>
      <c r="D391" s="11"/>
      <c r="E391" s="11"/>
      <c r="F391" s="12"/>
    </row>
    <row r="392" spans="2:6" s="1" customFormat="1" x14ac:dyDescent="0.3">
      <c r="B392" s="56"/>
      <c r="C392" s="10"/>
      <c r="D392" s="11"/>
      <c r="E392" s="11"/>
      <c r="F392" s="12"/>
    </row>
    <row r="393" spans="2:6" s="1" customFormat="1" x14ac:dyDescent="0.3">
      <c r="B393" s="56"/>
      <c r="C393" s="10"/>
      <c r="D393" s="11"/>
      <c r="E393" s="11"/>
      <c r="F393" s="12"/>
    </row>
    <row r="394" spans="2:6" s="1" customFormat="1" x14ac:dyDescent="0.3">
      <c r="B394" s="56"/>
      <c r="C394" s="10"/>
      <c r="D394" s="11"/>
      <c r="E394" s="11"/>
      <c r="F394" s="12"/>
    </row>
    <row r="395" spans="2:6" s="1" customFormat="1" x14ac:dyDescent="0.3">
      <c r="B395" s="56"/>
      <c r="C395" s="10"/>
      <c r="D395" s="11"/>
      <c r="E395" s="11"/>
      <c r="F395" s="12"/>
    </row>
    <row r="396" spans="2:6" s="1" customFormat="1" x14ac:dyDescent="0.3">
      <c r="B396" s="56"/>
      <c r="C396" s="10"/>
      <c r="D396" s="11"/>
      <c r="E396" s="11"/>
      <c r="F396" s="12"/>
    </row>
    <row r="397" spans="2:6" s="1" customFormat="1" x14ac:dyDescent="0.3">
      <c r="B397" s="56"/>
      <c r="C397" s="10"/>
      <c r="D397" s="11"/>
      <c r="E397" s="11"/>
      <c r="F397" s="12"/>
    </row>
    <row r="398" spans="2:6" s="1" customFormat="1" x14ac:dyDescent="0.3">
      <c r="B398" s="56"/>
      <c r="C398" s="10"/>
      <c r="D398" s="11"/>
      <c r="E398" s="11"/>
      <c r="F398" s="12"/>
    </row>
    <row r="399" spans="2:6" s="1" customFormat="1" x14ac:dyDescent="0.3">
      <c r="B399" s="56"/>
      <c r="C399" s="10"/>
      <c r="D399" s="11"/>
      <c r="E399" s="11"/>
      <c r="F399" s="12"/>
    </row>
    <row r="400" spans="2:6" s="1" customFormat="1" x14ac:dyDescent="0.3">
      <c r="B400" s="56"/>
      <c r="C400" s="10"/>
      <c r="D400" s="11"/>
      <c r="E400" s="11"/>
      <c r="F400" s="12"/>
    </row>
    <row r="401" spans="1:9" s="1" customFormat="1" x14ac:dyDescent="0.3">
      <c r="B401" s="56"/>
      <c r="C401" s="10"/>
      <c r="D401" s="11"/>
      <c r="E401" s="11"/>
      <c r="F401" s="12"/>
    </row>
    <row r="402" spans="1:9" s="1" customFormat="1" x14ac:dyDescent="0.3">
      <c r="B402" s="56"/>
      <c r="C402" s="10"/>
      <c r="D402" s="11"/>
      <c r="E402" s="11"/>
      <c r="F402" s="12"/>
    </row>
    <row r="403" spans="1:9" s="1" customFormat="1" x14ac:dyDescent="0.3">
      <c r="B403" s="56"/>
      <c r="C403" s="10"/>
      <c r="D403" s="11"/>
      <c r="E403" s="11"/>
      <c r="F403" s="12"/>
    </row>
    <row r="404" spans="1:9" s="1" customFormat="1" x14ac:dyDescent="0.3">
      <c r="B404" s="56"/>
      <c r="C404" s="10"/>
      <c r="D404" s="11"/>
      <c r="E404" s="11"/>
      <c r="F404" s="12"/>
    </row>
    <row r="405" spans="1:9" s="1" customFormat="1" x14ac:dyDescent="0.3">
      <c r="B405" s="56"/>
      <c r="C405" s="10"/>
      <c r="D405" s="11"/>
      <c r="E405" s="11"/>
      <c r="F405" s="12"/>
    </row>
    <row r="406" spans="1:9" s="1" customFormat="1" x14ac:dyDescent="0.3">
      <c r="B406" s="56"/>
      <c r="C406" s="10"/>
      <c r="D406" s="11"/>
      <c r="E406" s="11"/>
      <c r="F406" s="12"/>
    </row>
    <row r="407" spans="1:9" s="1" customFormat="1" x14ac:dyDescent="0.3">
      <c r="B407" s="56"/>
      <c r="C407" s="10"/>
      <c r="D407" s="11"/>
      <c r="E407" s="11"/>
      <c r="F407" s="12"/>
    </row>
    <row r="408" spans="1:9" s="1" customFormat="1" x14ac:dyDescent="0.3">
      <c r="B408" s="56"/>
      <c r="C408" s="10"/>
      <c r="D408" s="11"/>
      <c r="E408" s="11"/>
      <c r="F408" s="12"/>
    </row>
    <row r="409" spans="1:9" s="1" customFormat="1" x14ac:dyDescent="0.3">
      <c r="B409" s="56"/>
      <c r="C409" s="10"/>
      <c r="D409" s="11"/>
      <c r="E409" s="11"/>
      <c r="F409" s="12"/>
    </row>
    <row r="410" spans="1:9" s="1" customFormat="1" x14ac:dyDescent="0.3">
      <c r="B410" s="56"/>
      <c r="C410" s="10"/>
      <c r="D410" s="11"/>
      <c r="E410" s="11"/>
      <c r="F410" s="12"/>
    </row>
    <row r="411" spans="1:9" s="1" customFormat="1" x14ac:dyDescent="0.3">
      <c r="A411" s="2"/>
      <c r="B411" s="56"/>
      <c r="C411" s="10"/>
      <c r="D411" s="11"/>
      <c r="E411" s="11"/>
      <c r="F411" s="12"/>
      <c r="I411" s="13"/>
    </row>
  </sheetData>
  <mergeCells count="75">
    <mergeCell ref="C21:H21"/>
    <mergeCell ref="C77:G77"/>
    <mergeCell ref="C81:H81"/>
    <mergeCell ref="C103:G103"/>
    <mergeCell ref="C102:G102"/>
    <mergeCell ref="C23:C25"/>
    <mergeCell ref="C26:C28"/>
    <mergeCell ref="C29:C31"/>
    <mergeCell ref="C32:C34"/>
    <mergeCell ref="C35:C37"/>
    <mergeCell ref="C11:H11"/>
    <mergeCell ref="C12:H12"/>
    <mergeCell ref="C17:G17"/>
    <mergeCell ref="C18:G18"/>
    <mergeCell ref="C19:G19"/>
    <mergeCell ref="B2:F2"/>
    <mergeCell ref="C3:D3"/>
    <mergeCell ref="C6:H6"/>
    <mergeCell ref="C8:H8"/>
    <mergeCell ref="C9:C10"/>
    <mergeCell ref="D9:D10"/>
    <mergeCell ref="C7:H7"/>
    <mergeCell ref="C38:C40"/>
    <mergeCell ref="C41:C43"/>
    <mergeCell ref="C44:C46"/>
    <mergeCell ref="C47:C49"/>
    <mergeCell ref="C50:C52"/>
    <mergeCell ref="E38:E40"/>
    <mergeCell ref="E41:E43"/>
    <mergeCell ref="E44:E46"/>
    <mergeCell ref="E47:E49"/>
    <mergeCell ref="E50:E52"/>
    <mergeCell ref="E23:E25"/>
    <mergeCell ref="E26:E28"/>
    <mergeCell ref="E29:E31"/>
    <mergeCell ref="E32:E34"/>
    <mergeCell ref="E35:E37"/>
    <mergeCell ref="F62:F64"/>
    <mergeCell ref="F65:F67"/>
    <mergeCell ref="F68:F70"/>
    <mergeCell ref="C53:C55"/>
    <mergeCell ref="C56:C58"/>
    <mergeCell ref="C59:C61"/>
    <mergeCell ref="C62:C64"/>
    <mergeCell ref="E62:E64"/>
    <mergeCell ref="F53:F55"/>
    <mergeCell ref="F56:F58"/>
    <mergeCell ref="F59:F61"/>
    <mergeCell ref="E59:E61"/>
    <mergeCell ref="E53:E55"/>
    <mergeCell ref="E56:E58"/>
    <mergeCell ref="C104:G104"/>
    <mergeCell ref="C105:G105"/>
    <mergeCell ref="F23:F25"/>
    <mergeCell ref="F26:F28"/>
    <mergeCell ref="F29:F31"/>
    <mergeCell ref="F32:F34"/>
    <mergeCell ref="F35:F37"/>
    <mergeCell ref="F38:F40"/>
    <mergeCell ref="F41:F43"/>
    <mergeCell ref="F44:F46"/>
    <mergeCell ref="F47:F49"/>
    <mergeCell ref="F50:F52"/>
    <mergeCell ref="E65:E67"/>
    <mergeCell ref="E68:E70"/>
    <mergeCell ref="C65:C67"/>
    <mergeCell ref="C68:C70"/>
    <mergeCell ref="C74:C76"/>
    <mergeCell ref="E74:E76"/>
    <mergeCell ref="F74:F76"/>
    <mergeCell ref="D78:H78"/>
    <mergeCell ref="D79:H79"/>
    <mergeCell ref="F71:F73"/>
    <mergeCell ref="E71:E73"/>
    <mergeCell ref="C71:C73"/>
  </mergeCells>
  <printOptions horizontalCentered="1" verticalCentered="1"/>
  <pageMargins left="0" right="0.11811023622047245" top="0" bottom="0" header="0" footer="0"/>
  <pageSetup scale="5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4FD0D-774A-468F-9070-7277C6D35DF0}">
  <sheetPr>
    <tabColor rgb="FF92D050"/>
  </sheetPr>
  <dimension ref="A1:E37"/>
  <sheetViews>
    <sheetView tabSelected="1" topLeftCell="A27" workbookViewId="0">
      <selection activeCell="H40" sqref="H40"/>
    </sheetView>
  </sheetViews>
  <sheetFormatPr baseColWidth="10" defaultColWidth="11.42578125" defaultRowHeight="15" x14ac:dyDescent="0.25"/>
  <cols>
    <col min="1" max="1" width="5.28515625" style="176" customWidth="1"/>
    <col min="2" max="2" width="44.5703125" style="140" customWidth="1"/>
    <col min="3" max="3" width="13.7109375" style="140" customWidth="1"/>
    <col min="4" max="4" width="14.5703125" style="140" customWidth="1"/>
    <col min="5" max="5" width="17.42578125" style="140" customWidth="1"/>
    <col min="6" max="16384" width="11.42578125" style="140"/>
  </cols>
  <sheetData>
    <row r="1" spans="1:5" ht="15.75" thickBot="1" x14ac:dyDescent="0.3"/>
    <row r="2" spans="1:5" ht="15.75" thickBot="1" x14ac:dyDescent="0.3">
      <c r="A2" s="139"/>
      <c r="B2" s="291" t="s">
        <v>124</v>
      </c>
      <c r="C2" s="292"/>
      <c r="D2" s="292"/>
      <c r="E2" s="293"/>
    </row>
    <row r="3" spans="1:5" x14ac:dyDescent="0.25">
      <c r="A3" s="139"/>
      <c r="B3" s="141"/>
      <c r="C3" s="141"/>
      <c r="D3" s="141"/>
      <c r="E3" s="141"/>
    </row>
    <row r="4" spans="1:5" x14ac:dyDescent="0.25">
      <c r="A4" s="139"/>
      <c r="B4" s="141"/>
      <c r="C4" s="141"/>
      <c r="D4" s="142" t="s">
        <v>125</v>
      </c>
      <c r="E4" s="142" t="s">
        <v>126</v>
      </c>
    </row>
    <row r="5" spans="1:5" x14ac:dyDescent="0.25">
      <c r="A5" s="143">
        <v>1</v>
      </c>
      <c r="B5" s="287" t="s">
        <v>127</v>
      </c>
      <c r="C5" s="294"/>
      <c r="D5" s="144"/>
      <c r="E5" s="145"/>
    </row>
    <row r="6" spans="1:5" x14ac:dyDescent="0.25">
      <c r="A6" s="146" t="s">
        <v>128</v>
      </c>
      <c r="B6" s="285" t="s">
        <v>129</v>
      </c>
      <c r="C6" s="286"/>
      <c r="D6" s="147">
        <v>100</v>
      </c>
      <c r="E6" s="148">
        <v>100</v>
      </c>
    </row>
    <row r="7" spans="1:5" x14ac:dyDescent="0.25">
      <c r="A7" s="146" t="s">
        <v>130</v>
      </c>
      <c r="B7" s="285" t="s">
        <v>131</v>
      </c>
      <c r="C7" s="286"/>
      <c r="D7" s="149">
        <v>12.12</v>
      </c>
      <c r="E7" s="150"/>
    </row>
    <row r="8" spans="1:5" x14ac:dyDescent="0.25">
      <c r="A8" s="146" t="s">
        <v>132</v>
      </c>
      <c r="B8" s="285" t="s">
        <v>133</v>
      </c>
      <c r="C8" s="286"/>
      <c r="D8" s="147">
        <v>9</v>
      </c>
      <c r="E8" s="147">
        <v>9</v>
      </c>
    </row>
    <row r="9" spans="1:5" x14ac:dyDescent="0.25">
      <c r="A9" s="146" t="s">
        <v>134</v>
      </c>
      <c r="B9" s="285" t="s">
        <v>135</v>
      </c>
      <c r="C9" s="286"/>
      <c r="D9" s="147">
        <v>9</v>
      </c>
      <c r="E9" s="147">
        <v>9</v>
      </c>
    </row>
    <row r="10" spans="1:5" x14ac:dyDescent="0.25">
      <c r="A10" s="146" t="s">
        <v>136</v>
      </c>
      <c r="B10" s="285" t="s">
        <v>137</v>
      </c>
      <c r="C10" s="286"/>
      <c r="D10" s="147">
        <v>1</v>
      </c>
      <c r="E10" s="147">
        <v>1</v>
      </c>
    </row>
    <row r="11" spans="1:5" x14ac:dyDescent="0.25">
      <c r="A11" s="146" t="s">
        <v>138</v>
      </c>
      <c r="B11" s="285" t="s">
        <v>139</v>
      </c>
      <c r="C11" s="286"/>
      <c r="D11" s="147">
        <v>4</v>
      </c>
      <c r="E11" s="147">
        <v>4</v>
      </c>
    </row>
    <row r="12" spans="1:5" x14ac:dyDescent="0.25">
      <c r="A12" s="146" t="s">
        <v>140</v>
      </c>
      <c r="B12" s="285" t="s">
        <v>141</v>
      </c>
      <c r="C12" s="286"/>
      <c r="D12" s="147">
        <v>8.5</v>
      </c>
      <c r="E12" s="147">
        <v>8.5</v>
      </c>
    </row>
    <row r="13" spans="1:5" x14ac:dyDescent="0.25">
      <c r="A13" s="146" t="s">
        <v>142</v>
      </c>
      <c r="B13" s="285" t="s">
        <v>143</v>
      </c>
      <c r="C13" s="286"/>
      <c r="D13" s="147">
        <v>12</v>
      </c>
      <c r="E13" s="147">
        <v>12</v>
      </c>
    </row>
    <row r="14" spans="1:5" x14ac:dyDescent="0.25">
      <c r="A14" s="146" t="s">
        <v>144</v>
      </c>
      <c r="B14" s="285" t="s">
        <v>145</v>
      </c>
      <c r="C14" s="286"/>
      <c r="D14" s="147">
        <v>6.96</v>
      </c>
      <c r="E14" s="147">
        <v>6.96</v>
      </c>
    </row>
    <row r="15" spans="1:5" x14ac:dyDescent="0.25">
      <c r="A15" s="146" t="s">
        <v>146</v>
      </c>
      <c r="B15" s="285" t="s">
        <v>147</v>
      </c>
      <c r="C15" s="286"/>
      <c r="D15" s="147">
        <v>2</v>
      </c>
      <c r="E15" s="147">
        <v>2</v>
      </c>
    </row>
    <row r="16" spans="1:5" x14ac:dyDescent="0.25">
      <c r="A16" s="146" t="s">
        <v>148</v>
      </c>
      <c r="B16" s="285" t="s">
        <v>149</v>
      </c>
      <c r="C16" s="286"/>
      <c r="D16" s="147">
        <v>2.5</v>
      </c>
      <c r="E16" s="147">
        <v>2.5</v>
      </c>
    </row>
    <row r="17" spans="1:5" x14ac:dyDescent="0.25">
      <c r="A17" s="146" t="s">
        <v>150</v>
      </c>
      <c r="B17" s="285" t="s">
        <v>151</v>
      </c>
      <c r="C17" s="286"/>
      <c r="D17" s="147">
        <v>5</v>
      </c>
      <c r="E17" s="147">
        <v>5</v>
      </c>
    </row>
    <row r="18" spans="1:5" x14ac:dyDescent="0.25">
      <c r="A18" s="146" t="s">
        <v>152</v>
      </c>
      <c r="B18" s="285" t="s">
        <v>153</v>
      </c>
      <c r="C18" s="286"/>
      <c r="D18" s="147">
        <v>0.43</v>
      </c>
      <c r="E18" s="147">
        <v>0.5</v>
      </c>
    </row>
    <row r="19" spans="1:5" x14ac:dyDescent="0.25">
      <c r="A19" s="146" t="s">
        <v>154</v>
      </c>
      <c r="B19" s="285" t="s">
        <v>155</v>
      </c>
      <c r="C19" s="286"/>
      <c r="D19" s="147">
        <v>5</v>
      </c>
      <c r="E19" s="147">
        <v>5</v>
      </c>
    </row>
    <row r="20" spans="1:5" x14ac:dyDescent="0.25">
      <c r="A20" s="146" t="s">
        <v>156</v>
      </c>
      <c r="B20" s="285" t="s">
        <v>157</v>
      </c>
      <c r="C20" s="286"/>
      <c r="D20" s="147">
        <v>4.09</v>
      </c>
      <c r="E20" s="147"/>
    </row>
    <row r="21" spans="1:5" x14ac:dyDescent="0.25">
      <c r="A21" s="151" t="s">
        <v>158</v>
      </c>
      <c r="B21" s="285" t="s">
        <v>159</v>
      </c>
      <c r="C21" s="286"/>
      <c r="D21" s="152">
        <v>2</v>
      </c>
      <c r="E21" s="152">
        <v>2</v>
      </c>
    </row>
    <row r="22" spans="1:5" x14ac:dyDescent="0.25">
      <c r="A22" s="146" t="s">
        <v>160</v>
      </c>
      <c r="B22" s="285" t="s">
        <v>161</v>
      </c>
      <c r="C22" s="286"/>
      <c r="D22" s="152">
        <v>3</v>
      </c>
      <c r="E22" s="152">
        <v>3</v>
      </c>
    </row>
    <row r="23" spans="1:5" x14ac:dyDescent="0.25">
      <c r="A23" s="151" t="s">
        <v>162</v>
      </c>
      <c r="B23" s="285" t="s">
        <v>163</v>
      </c>
      <c r="C23" s="286"/>
      <c r="D23" s="152">
        <v>10</v>
      </c>
      <c r="E23" s="152">
        <v>10</v>
      </c>
    </row>
    <row r="24" spans="1:5" x14ac:dyDescent="0.25">
      <c r="A24" s="151" t="s">
        <v>162</v>
      </c>
      <c r="B24" s="285" t="s">
        <v>164</v>
      </c>
      <c r="C24" s="286"/>
      <c r="D24" s="152">
        <v>5</v>
      </c>
      <c r="E24" s="152">
        <v>10</v>
      </c>
    </row>
    <row r="25" spans="1:5" x14ac:dyDescent="0.25">
      <c r="A25" s="139"/>
      <c r="B25" s="282" t="s">
        <v>165</v>
      </c>
      <c r="C25" s="284"/>
      <c r="D25" s="153">
        <f>SUM(D6:D24)</f>
        <v>201.60000000000002</v>
      </c>
      <c r="E25" s="153">
        <f>SUM(E6:E24)</f>
        <v>190.46</v>
      </c>
    </row>
    <row r="26" spans="1:5" x14ac:dyDescent="0.25">
      <c r="A26" s="143">
        <v>2</v>
      </c>
      <c r="B26" s="287" t="s">
        <v>166</v>
      </c>
      <c r="C26" s="288"/>
      <c r="D26" s="154"/>
      <c r="E26" s="155"/>
    </row>
    <row r="27" spans="1:5" x14ac:dyDescent="0.25">
      <c r="A27" s="149"/>
      <c r="B27" s="289"/>
      <c r="C27" s="290"/>
      <c r="D27" s="147"/>
      <c r="E27" s="147"/>
    </row>
    <row r="28" spans="1:5" x14ac:dyDescent="0.25">
      <c r="A28" s="139"/>
      <c r="B28" s="282" t="s">
        <v>167</v>
      </c>
      <c r="C28" s="283"/>
      <c r="D28" s="156">
        <f>SUM(D27:D27)</f>
        <v>0</v>
      </c>
      <c r="E28" s="156">
        <f>SUM(E27:E27)</f>
        <v>0</v>
      </c>
    </row>
    <row r="29" spans="1:5" x14ac:dyDescent="0.25">
      <c r="A29" s="143">
        <v>3</v>
      </c>
      <c r="B29" s="157" t="s">
        <v>168</v>
      </c>
      <c r="C29" s="158" t="s">
        <v>169</v>
      </c>
      <c r="D29" s="159"/>
      <c r="E29" s="155"/>
    </row>
    <row r="30" spans="1:5" x14ac:dyDescent="0.25">
      <c r="A30" s="146" t="s">
        <v>170</v>
      </c>
      <c r="B30" s="160" t="s">
        <v>171</v>
      </c>
      <c r="C30" s="161">
        <v>0.08</v>
      </c>
      <c r="D30" s="147">
        <f>C30*(D$28+D$25)</f>
        <v>16.128000000000004</v>
      </c>
      <c r="E30" s="147">
        <f>C30*(E$28+E$25)</f>
        <v>15.236800000000001</v>
      </c>
    </row>
    <row r="31" spans="1:5" x14ac:dyDescent="0.25">
      <c r="A31" s="139"/>
      <c r="B31" s="282" t="s">
        <v>172</v>
      </c>
      <c r="C31" s="284"/>
      <c r="D31" s="153">
        <f>SUM(D30:D30)</f>
        <v>16.128000000000004</v>
      </c>
      <c r="E31" s="153">
        <f>SUM(E30:E30)</f>
        <v>15.236800000000001</v>
      </c>
    </row>
    <row r="32" spans="1:5" x14ac:dyDescent="0.25">
      <c r="A32" s="143">
        <v>4</v>
      </c>
      <c r="B32" s="162" t="s">
        <v>202</v>
      </c>
      <c r="C32" s="163">
        <v>0.1</v>
      </c>
      <c r="D32" s="153">
        <f>C32*(D28+D25+D31)</f>
        <v>21.772800000000004</v>
      </c>
      <c r="E32" s="153">
        <f>C32*(E28+E25+E31)</f>
        <v>20.569680000000002</v>
      </c>
    </row>
    <row r="33" spans="1:5" x14ac:dyDescent="0.25">
      <c r="A33" s="139"/>
      <c r="B33" s="164"/>
      <c r="C33" s="141"/>
      <c r="D33" s="141"/>
      <c r="E33" s="165"/>
    </row>
    <row r="34" spans="1:5" x14ac:dyDescent="0.25">
      <c r="A34" s="166">
        <v>5</v>
      </c>
      <c r="B34" s="162" t="s">
        <v>173</v>
      </c>
      <c r="C34" s="167"/>
      <c r="D34" s="168">
        <f>+D5+D25+D31+D32</f>
        <v>239.50080000000003</v>
      </c>
      <c r="E34" s="168">
        <f>+E5+E25+E31+E32</f>
        <v>226.26648</v>
      </c>
    </row>
    <row r="35" spans="1:5" x14ac:dyDescent="0.25">
      <c r="A35" s="139"/>
      <c r="B35" s="164"/>
      <c r="C35" s="141"/>
      <c r="D35" s="141"/>
      <c r="E35" s="169"/>
    </row>
    <row r="36" spans="1:5" ht="15.75" x14ac:dyDescent="0.25">
      <c r="A36" s="139"/>
      <c r="B36" s="170" t="s">
        <v>174</v>
      </c>
      <c r="C36" s="171"/>
      <c r="D36" s="172">
        <f>+ROUND(D34/100,1)</f>
        <v>2.4</v>
      </c>
      <c r="E36" s="172">
        <f>+ROUND(E34/100,1)</f>
        <v>2.2999999999999998</v>
      </c>
    </row>
    <row r="37" spans="1:5" x14ac:dyDescent="0.25">
      <c r="A37" s="139"/>
      <c r="B37" s="173" t="s">
        <v>175</v>
      </c>
      <c r="C37" s="174"/>
      <c r="D37" s="174"/>
      <c r="E37" s="175"/>
    </row>
  </sheetData>
  <mergeCells count="26">
    <mergeCell ref="B9:C9"/>
    <mergeCell ref="B2:E2"/>
    <mergeCell ref="B5:C5"/>
    <mergeCell ref="B6:C6"/>
    <mergeCell ref="B7:C7"/>
    <mergeCell ref="B8:C8"/>
    <mergeCell ref="B21:C21"/>
    <mergeCell ref="B10:C10"/>
    <mergeCell ref="B11:C11"/>
    <mergeCell ref="B12:C12"/>
    <mergeCell ref="B13:C13"/>
    <mergeCell ref="B14:C14"/>
    <mergeCell ref="B15:C15"/>
    <mergeCell ref="B16:C16"/>
    <mergeCell ref="B17:C17"/>
    <mergeCell ref="B18:C18"/>
    <mergeCell ref="B19:C19"/>
    <mergeCell ref="B20:C20"/>
    <mergeCell ref="B28:C28"/>
    <mergeCell ref="B31:C31"/>
    <mergeCell ref="B22:C22"/>
    <mergeCell ref="B23:C23"/>
    <mergeCell ref="B24:C24"/>
    <mergeCell ref="B25:C25"/>
    <mergeCell ref="B26:C26"/>
    <mergeCell ref="B27:C27"/>
  </mergeCells>
  <pageMargins left="0.7" right="0.7" top="0.75" bottom="0.75" header="0.3" footer="0.3"/>
  <pageSetup scale="8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D096E-933B-48CA-8DE0-7205A045416D}">
  <sheetPr>
    <tabColor rgb="FF00B050"/>
  </sheetPr>
  <dimension ref="A1:GN431"/>
  <sheetViews>
    <sheetView showGridLines="0" view="pageBreakPreview" topLeftCell="A112" zoomScale="86" zoomScaleNormal="85" zoomScaleSheetLayoutView="85" workbookViewId="0">
      <selection activeCell="G98" sqref="G98"/>
    </sheetView>
  </sheetViews>
  <sheetFormatPr baseColWidth="10" defaultColWidth="13.85546875" defaultRowHeight="16.5" x14ac:dyDescent="0.3"/>
  <cols>
    <col min="1" max="1" width="2" style="2" customWidth="1"/>
    <col min="2" max="2" width="8.7109375" style="67" customWidth="1"/>
    <col min="3" max="3" width="10.7109375" style="10" customWidth="1"/>
    <col min="4" max="4" width="76" style="11" customWidth="1"/>
    <col min="5" max="5" width="18.5703125" style="11" customWidth="1"/>
    <col min="6" max="6" width="29.85546875" style="12" customWidth="1"/>
    <col min="7" max="7" width="25.140625" style="1" customWidth="1"/>
    <col min="8" max="8" width="23.140625" style="1" customWidth="1"/>
    <col min="9" max="9" width="22" style="13" customWidth="1"/>
    <col min="10" max="10" width="15.5703125" style="1" bestFit="1" customWidth="1"/>
    <col min="11" max="14" width="5.28515625" style="1" customWidth="1"/>
    <col min="15" max="16" width="4.140625" style="1" customWidth="1"/>
    <col min="17" max="196" width="12.7109375" style="1" customWidth="1"/>
    <col min="197" max="236" width="13.85546875" style="2"/>
    <col min="237" max="237" width="2" style="2" customWidth="1"/>
    <col min="238" max="238" width="10.7109375" style="2" customWidth="1"/>
    <col min="239" max="239" width="53.42578125" style="2" customWidth="1"/>
    <col min="240" max="240" width="26.5703125" style="2" bestFit="1" customWidth="1"/>
    <col min="241" max="241" width="17.42578125" style="2" customWidth="1"/>
    <col min="242" max="242" width="25.140625" style="2" customWidth="1"/>
    <col min="243" max="243" width="23.140625" style="2" customWidth="1"/>
    <col min="244" max="244" width="26.140625" style="2" customWidth="1"/>
    <col min="245" max="250" width="5.28515625" style="2" customWidth="1"/>
    <col min="251" max="252" width="4.140625" style="2" customWidth="1"/>
    <col min="253" max="260" width="5.140625" style="2" customWidth="1"/>
    <col min="261" max="452" width="12.7109375" style="2" customWidth="1"/>
    <col min="453" max="492" width="13.85546875" style="2"/>
    <col min="493" max="493" width="2" style="2" customWidth="1"/>
    <col min="494" max="494" width="10.7109375" style="2" customWidth="1"/>
    <col min="495" max="495" width="53.42578125" style="2" customWidth="1"/>
    <col min="496" max="496" width="26.5703125" style="2" bestFit="1" customWidth="1"/>
    <col min="497" max="497" width="17.42578125" style="2" customWidth="1"/>
    <col min="498" max="498" width="25.140625" style="2" customWidth="1"/>
    <col min="499" max="499" width="23.140625" style="2" customWidth="1"/>
    <col min="500" max="500" width="26.140625" style="2" customWidth="1"/>
    <col min="501" max="506" width="5.28515625" style="2" customWidth="1"/>
    <col min="507" max="508" width="4.140625" style="2" customWidth="1"/>
    <col min="509" max="516" width="5.140625" style="2" customWidth="1"/>
    <col min="517" max="708" width="12.7109375" style="2" customWidth="1"/>
    <col min="709" max="748" width="13.85546875" style="2"/>
    <col min="749" max="749" width="2" style="2" customWidth="1"/>
    <col min="750" max="750" width="10.7109375" style="2" customWidth="1"/>
    <col min="751" max="751" width="53.42578125" style="2" customWidth="1"/>
    <col min="752" max="752" width="26.5703125" style="2" bestFit="1" customWidth="1"/>
    <col min="753" max="753" width="17.42578125" style="2" customWidth="1"/>
    <col min="754" max="754" width="25.140625" style="2" customWidth="1"/>
    <col min="755" max="755" width="23.140625" style="2" customWidth="1"/>
    <col min="756" max="756" width="26.140625" style="2" customWidth="1"/>
    <col min="757" max="762" width="5.28515625" style="2" customWidth="1"/>
    <col min="763" max="764" width="4.140625" style="2" customWidth="1"/>
    <col min="765" max="772" width="5.140625" style="2" customWidth="1"/>
    <col min="773" max="964" width="12.7109375" style="2" customWidth="1"/>
    <col min="965" max="1004" width="13.85546875" style="2"/>
    <col min="1005" max="1005" width="2" style="2" customWidth="1"/>
    <col min="1006" max="1006" width="10.7109375" style="2" customWidth="1"/>
    <col min="1007" max="1007" width="53.42578125" style="2" customWidth="1"/>
    <col min="1008" max="1008" width="26.5703125" style="2" bestFit="1" customWidth="1"/>
    <col min="1009" max="1009" width="17.42578125" style="2" customWidth="1"/>
    <col min="1010" max="1010" width="25.140625" style="2" customWidth="1"/>
    <col min="1011" max="1011" width="23.140625" style="2" customWidth="1"/>
    <col min="1012" max="1012" width="26.140625" style="2" customWidth="1"/>
    <col min="1013" max="1018" width="5.28515625" style="2" customWidth="1"/>
    <col min="1019" max="1020" width="4.140625" style="2" customWidth="1"/>
    <col min="1021" max="1028" width="5.140625" style="2" customWidth="1"/>
    <col min="1029" max="1220" width="12.7109375" style="2" customWidth="1"/>
    <col min="1221" max="1260" width="13.85546875" style="2"/>
    <col min="1261" max="1261" width="2" style="2" customWidth="1"/>
    <col min="1262" max="1262" width="10.7109375" style="2" customWidth="1"/>
    <col min="1263" max="1263" width="53.42578125" style="2" customWidth="1"/>
    <col min="1264" max="1264" width="26.5703125" style="2" bestFit="1" customWidth="1"/>
    <col min="1265" max="1265" width="17.42578125" style="2" customWidth="1"/>
    <col min="1266" max="1266" width="25.140625" style="2" customWidth="1"/>
    <col min="1267" max="1267" width="23.140625" style="2" customWidth="1"/>
    <col min="1268" max="1268" width="26.140625" style="2" customWidth="1"/>
    <col min="1269" max="1274" width="5.28515625" style="2" customWidth="1"/>
    <col min="1275" max="1276" width="4.140625" style="2" customWidth="1"/>
    <col min="1277" max="1284" width="5.140625" style="2" customWidth="1"/>
    <col min="1285" max="1476" width="12.7109375" style="2" customWidth="1"/>
    <col min="1477" max="1516" width="13.85546875" style="2"/>
    <col min="1517" max="1517" width="2" style="2" customWidth="1"/>
    <col min="1518" max="1518" width="10.7109375" style="2" customWidth="1"/>
    <col min="1519" max="1519" width="53.42578125" style="2" customWidth="1"/>
    <col min="1520" max="1520" width="26.5703125" style="2" bestFit="1" customWidth="1"/>
    <col min="1521" max="1521" width="17.42578125" style="2" customWidth="1"/>
    <col min="1522" max="1522" width="25.140625" style="2" customWidth="1"/>
    <col min="1523" max="1523" width="23.140625" style="2" customWidth="1"/>
    <col min="1524" max="1524" width="26.140625" style="2" customWidth="1"/>
    <col min="1525" max="1530" width="5.28515625" style="2" customWidth="1"/>
    <col min="1531" max="1532" width="4.140625" style="2" customWidth="1"/>
    <col min="1533" max="1540" width="5.140625" style="2" customWidth="1"/>
    <col min="1541" max="1732" width="12.7109375" style="2" customWidth="1"/>
    <col min="1733" max="1772" width="13.85546875" style="2"/>
    <col min="1773" max="1773" width="2" style="2" customWidth="1"/>
    <col min="1774" max="1774" width="10.7109375" style="2" customWidth="1"/>
    <col min="1775" max="1775" width="53.42578125" style="2" customWidth="1"/>
    <col min="1776" max="1776" width="26.5703125" style="2" bestFit="1" customWidth="1"/>
    <col min="1777" max="1777" width="17.42578125" style="2" customWidth="1"/>
    <col min="1778" max="1778" width="25.140625" style="2" customWidth="1"/>
    <col min="1779" max="1779" width="23.140625" style="2" customWidth="1"/>
    <col min="1780" max="1780" width="26.140625" style="2" customWidth="1"/>
    <col min="1781" max="1786" width="5.28515625" style="2" customWidth="1"/>
    <col min="1787" max="1788" width="4.140625" style="2" customWidth="1"/>
    <col min="1789" max="1796" width="5.140625" style="2" customWidth="1"/>
    <col min="1797" max="1988" width="12.7109375" style="2" customWidth="1"/>
    <col min="1989" max="2028" width="13.85546875" style="2"/>
    <col min="2029" max="2029" width="2" style="2" customWidth="1"/>
    <col min="2030" max="2030" width="10.7109375" style="2" customWidth="1"/>
    <col min="2031" max="2031" width="53.42578125" style="2" customWidth="1"/>
    <col min="2032" max="2032" width="26.5703125" style="2" bestFit="1" customWidth="1"/>
    <col min="2033" max="2033" width="17.42578125" style="2" customWidth="1"/>
    <col min="2034" max="2034" width="25.140625" style="2" customWidth="1"/>
    <col min="2035" max="2035" width="23.140625" style="2" customWidth="1"/>
    <col min="2036" max="2036" width="26.140625" style="2" customWidth="1"/>
    <col min="2037" max="2042" width="5.28515625" style="2" customWidth="1"/>
    <col min="2043" max="2044" width="4.140625" style="2" customWidth="1"/>
    <col min="2045" max="2052" width="5.140625" style="2" customWidth="1"/>
    <col min="2053" max="2244" width="12.7109375" style="2" customWidth="1"/>
    <col min="2245" max="2284" width="13.85546875" style="2"/>
    <col min="2285" max="2285" width="2" style="2" customWidth="1"/>
    <col min="2286" max="2286" width="10.7109375" style="2" customWidth="1"/>
    <col min="2287" max="2287" width="53.42578125" style="2" customWidth="1"/>
    <col min="2288" max="2288" width="26.5703125" style="2" bestFit="1" customWidth="1"/>
    <col min="2289" max="2289" width="17.42578125" style="2" customWidth="1"/>
    <col min="2290" max="2290" width="25.140625" style="2" customWidth="1"/>
    <col min="2291" max="2291" width="23.140625" style="2" customWidth="1"/>
    <col min="2292" max="2292" width="26.140625" style="2" customWidth="1"/>
    <col min="2293" max="2298" width="5.28515625" style="2" customWidth="1"/>
    <col min="2299" max="2300" width="4.140625" style="2" customWidth="1"/>
    <col min="2301" max="2308" width="5.140625" style="2" customWidth="1"/>
    <col min="2309" max="2500" width="12.7109375" style="2" customWidth="1"/>
    <col min="2501" max="2540" width="13.85546875" style="2"/>
    <col min="2541" max="2541" width="2" style="2" customWidth="1"/>
    <col min="2542" max="2542" width="10.7109375" style="2" customWidth="1"/>
    <col min="2543" max="2543" width="53.42578125" style="2" customWidth="1"/>
    <col min="2544" max="2544" width="26.5703125" style="2" bestFit="1" customWidth="1"/>
    <col min="2545" max="2545" width="17.42578125" style="2" customWidth="1"/>
    <col min="2546" max="2546" width="25.140625" style="2" customWidth="1"/>
    <col min="2547" max="2547" width="23.140625" style="2" customWidth="1"/>
    <col min="2548" max="2548" width="26.140625" style="2" customWidth="1"/>
    <col min="2549" max="2554" width="5.28515625" style="2" customWidth="1"/>
    <col min="2555" max="2556" width="4.140625" style="2" customWidth="1"/>
    <col min="2557" max="2564" width="5.140625" style="2" customWidth="1"/>
    <col min="2565" max="2756" width="12.7109375" style="2" customWidth="1"/>
    <col min="2757" max="2796" width="13.85546875" style="2"/>
    <col min="2797" max="2797" width="2" style="2" customWidth="1"/>
    <col min="2798" max="2798" width="10.7109375" style="2" customWidth="1"/>
    <col min="2799" max="2799" width="53.42578125" style="2" customWidth="1"/>
    <col min="2800" max="2800" width="26.5703125" style="2" bestFit="1" customWidth="1"/>
    <col min="2801" max="2801" width="17.42578125" style="2" customWidth="1"/>
    <col min="2802" max="2802" width="25.140625" style="2" customWidth="1"/>
    <col min="2803" max="2803" width="23.140625" style="2" customWidth="1"/>
    <col min="2804" max="2804" width="26.140625" style="2" customWidth="1"/>
    <col min="2805" max="2810" width="5.28515625" style="2" customWidth="1"/>
    <col min="2811" max="2812" width="4.140625" style="2" customWidth="1"/>
    <col min="2813" max="2820" width="5.140625" style="2" customWidth="1"/>
    <col min="2821" max="3012" width="12.7109375" style="2" customWidth="1"/>
    <col min="3013" max="3052" width="13.85546875" style="2"/>
    <col min="3053" max="3053" width="2" style="2" customWidth="1"/>
    <col min="3054" max="3054" width="10.7109375" style="2" customWidth="1"/>
    <col min="3055" max="3055" width="53.42578125" style="2" customWidth="1"/>
    <col min="3056" max="3056" width="26.5703125" style="2" bestFit="1" customWidth="1"/>
    <col min="3057" max="3057" width="17.42578125" style="2" customWidth="1"/>
    <col min="3058" max="3058" width="25.140625" style="2" customWidth="1"/>
    <col min="3059" max="3059" width="23.140625" style="2" customWidth="1"/>
    <col min="3060" max="3060" width="26.140625" style="2" customWidth="1"/>
    <col min="3061" max="3066" width="5.28515625" style="2" customWidth="1"/>
    <col min="3067" max="3068" width="4.140625" style="2" customWidth="1"/>
    <col min="3069" max="3076" width="5.140625" style="2" customWidth="1"/>
    <col min="3077" max="3268" width="12.7109375" style="2" customWidth="1"/>
    <col min="3269" max="3308" width="13.85546875" style="2"/>
    <col min="3309" max="3309" width="2" style="2" customWidth="1"/>
    <col min="3310" max="3310" width="10.7109375" style="2" customWidth="1"/>
    <col min="3311" max="3311" width="53.42578125" style="2" customWidth="1"/>
    <col min="3312" max="3312" width="26.5703125" style="2" bestFit="1" customWidth="1"/>
    <col min="3313" max="3313" width="17.42578125" style="2" customWidth="1"/>
    <col min="3314" max="3314" width="25.140625" style="2" customWidth="1"/>
    <col min="3315" max="3315" width="23.140625" style="2" customWidth="1"/>
    <col min="3316" max="3316" width="26.140625" style="2" customWidth="1"/>
    <col min="3317" max="3322" width="5.28515625" style="2" customWidth="1"/>
    <col min="3323" max="3324" width="4.140625" style="2" customWidth="1"/>
    <col min="3325" max="3332" width="5.140625" style="2" customWidth="1"/>
    <col min="3333" max="3524" width="12.7109375" style="2" customWidth="1"/>
    <col min="3525" max="3564" width="13.85546875" style="2"/>
    <col min="3565" max="3565" width="2" style="2" customWidth="1"/>
    <col min="3566" max="3566" width="10.7109375" style="2" customWidth="1"/>
    <col min="3567" max="3567" width="53.42578125" style="2" customWidth="1"/>
    <col min="3568" max="3568" width="26.5703125" style="2" bestFit="1" customWidth="1"/>
    <col min="3569" max="3569" width="17.42578125" style="2" customWidth="1"/>
    <col min="3570" max="3570" width="25.140625" style="2" customWidth="1"/>
    <col min="3571" max="3571" width="23.140625" style="2" customWidth="1"/>
    <col min="3572" max="3572" width="26.140625" style="2" customWidth="1"/>
    <col min="3573" max="3578" width="5.28515625" style="2" customWidth="1"/>
    <col min="3579" max="3580" width="4.140625" style="2" customWidth="1"/>
    <col min="3581" max="3588" width="5.140625" style="2" customWidth="1"/>
    <col min="3589" max="3780" width="12.7109375" style="2" customWidth="1"/>
    <col min="3781" max="3820" width="13.85546875" style="2"/>
    <col min="3821" max="3821" width="2" style="2" customWidth="1"/>
    <col min="3822" max="3822" width="10.7109375" style="2" customWidth="1"/>
    <col min="3823" max="3823" width="53.42578125" style="2" customWidth="1"/>
    <col min="3824" max="3824" width="26.5703125" style="2" bestFit="1" customWidth="1"/>
    <col min="3825" max="3825" width="17.42578125" style="2" customWidth="1"/>
    <col min="3826" max="3826" width="25.140625" style="2" customWidth="1"/>
    <col min="3827" max="3827" width="23.140625" style="2" customWidth="1"/>
    <col min="3828" max="3828" width="26.140625" style="2" customWidth="1"/>
    <col min="3829" max="3834" width="5.28515625" style="2" customWidth="1"/>
    <col min="3835" max="3836" width="4.140625" style="2" customWidth="1"/>
    <col min="3837" max="3844" width="5.140625" style="2" customWidth="1"/>
    <col min="3845" max="4036" width="12.7109375" style="2" customWidth="1"/>
    <col min="4037" max="4076" width="13.85546875" style="2"/>
    <col min="4077" max="4077" width="2" style="2" customWidth="1"/>
    <col min="4078" max="4078" width="10.7109375" style="2" customWidth="1"/>
    <col min="4079" max="4079" width="53.42578125" style="2" customWidth="1"/>
    <col min="4080" max="4080" width="26.5703125" style="2" bestFit="1" customWidth="1"/>
    <col min="4081" max="4081" width="17.42578125" style="2" customWidth="1"/>
    <col min="4082" max="4082" width="25.140625" style="2" customWidth="1"/>
    <col min="4083" max="4083" width="23.140625" style="2" customWidth="1"/>
    <col min="4084" max="4084" width="26.140625" style="2" customWidth="1"/>
    <col min="4085" max="4090" width="5.28515625" style="2" customWidth="1"/>
    <col min="4091" max="4092" width="4.140625" style="2" customWidth="1"/>
    <col min="4093" max="4100" width="5.140625" style="2" customWidth="1"/>
    <col min="4101" max="4292" width="12.7109375" style="2" customWidth="1"/>
    <col min="4293" max="4332" width="13.85546875" style="2"/>
    <col min="4333" max="4333" width="2" style="2" customWidth="1"/>
    <col min="4334" max="4334" width="10.7109375" style="2" customWidth="1"/>
    <col min="4335" max="4335" width="53.42578125" style="2" customWidth="1"/>
    <col min="4336" max="4336" width="26.5703125" style="2" bestFit="1" customWidth="1"/>
    <col min="4337" max="4337" width="17.42578125" style="2" customWidth="1"/>
    <col min="4338" max="4338" width="25.140625" style="2" customWidth="1"/>
    <col min="4339" max="4339" width="23.140625" style="2" customWidth="1"/>
    <col min="4340" max="4340" width="26.140625" style="2" customWidth="1"/>
    <col min="4341" max="4346" width="5.28515625" style="2" customWidth="1"/>
    <col min="4347" max="4348" width="4.140625" style="2" customWidth="1"/>
    <col min="4349" max="4356" width="5.140625" style="2" customWidth="1"/>
    <col min="4357" max="4548" width="12.7109375" style="2" customWidth="1"/>
    <col min="4549" max="4588" width="13.85546875" style="2"/>
    <col min="4589" max="4589" width="2" style="2" customWidth="1"/>
    <col min="4590" max="4590" width="10.7109375" style="2" customWidth="1"/>
    <col min="4591" max="4591" width="53.42578125" style="2" customWidth="1"/>
    <col min="4592" max="4592" width="26.5703125" style="2" bestFit="1" customWidth="1"/>
    <col min="4593" max="4593" width="17.42578125" style="2" customWidth="1"/>
    <col min="4594" max="4594" width="25.140625" style="2" customWidth="1"/>
    <col min="4595" max="4595" width="23.140625" style="2" customWidth="1"/>
    <col min="4596" max="4596" width="26.140625" style="2" customWidth="1"/>
    <col min="4597" max="4602" width="5.28515625" style="2" customWidth="1"/>
    <col min="4603" max="4604" width="4.140625" style="2" customWidth="1"/>
    <col min="4605" max="4612" width="5.140625" style="2" customWidth="1"/>
    <col min="4613" max="4804" width="12.7109375" style="2" customWidth="1"/>
    <col min="4805" max="4844" width="13.85546875" style="2"/>
    <col min="4845" max="4845" width="2" style="2" customWidth="1"/>
    <col min="4846" max="4846" width="10.7109375" style="2" customWidth="1"/>
    <col min="4847" max="4847" width="53.42578125" style="2" customWidth="1"/>
    <col min="4848" max="4848" width="26.5703125" style="2" bestFit="1" customWidth="1"/>
    <col min="4849" max="4849" width="17.42578125" style="2" customWidth="1"/>
    <col min="4850" max="4850" width="25.140625" style="2" customWidth="1"/>
    <col min="4851" max="4851" width="23.140625" style="2" customWidth="1"/>
    <col min="4852" max="4852" width="26.140625" style="2" customWidth="1"/>
    <col min="4853" max="4858" width="5.28515625" style="2" customWidth="1"/>
    <col min="4859" max="4860" width="4.140625" style="2" customWidth="1"/>
    <col min="4861" max="4868" width="5.140625" style="2" customWidth="1"/>
    <col min="4869" max="5060" width="12.7109375" style="2" customWidth="1"/>
    <col min="5061" max="5100" width="13.85546875" style="2"/>
    <col min="5101" max="5101" width="2" style="2" customWidth="1"/>
    <col min="5102" max="5102" width="10.7109375" style="2" customWidth="1"/>
    <col min="5103" max="5103" width="53.42578125" style="2" customWidth="1"/>
    <col min="5104" max="5104" width="26.5703125" style="2" bestFit="1" customWidth="1"/>
    <col min="5105" max="5105" width="17.42578125" style="2" customWidth="1"/>
    <col min="5106" max="5106" width="25.140625" style="2" customWidth="1"/>
    <col min="5107" max="5107" width="23.140625" style="2" customWidth="1"/>
    <col min="5108" max="5108" width="26.140625" style="2" customWidth="1"/>
    <col min="5109" max="5114" width="5.28515625" style="2" customWidth="1"/>
    <col min="5115" max="5116" width="4.140625" style="2" customWidth="1"/>
    <col min="5117" max="5124" width="5.140625" style="2" customWidth="1"/>
    <col min="5125" max="5316" width="12.7109375" style="2" customWidth="1"/>
    <col min="5317" max="5356" width="13.85546875" style="2"/>
    <col min="5357" max="5357" width="2" style="2" customWidth="1"/>
    <col min="5358" max="5358" width="10.7109375" style="2" customWidth="1"/>
    <col min="5359" max="5359" width="53.42578125" style="2" customWidth="1"/>
    <col min="5360" max="5360" width="26.5703125" style="2" bestFit="1" customWidth="1"/>
    <col min="5361" max="5361" width="17.42578125" style="2" customWidth="1"/>
    <col min="5362" max="5362" width="25.140625" style="2" customWidth="1"/>
    <col min="5363" max="5363" width="23.140625" style="2" customWidth="1"/>
    <col min="5364" max="5364" width="26.140625" style="2" customWidth="1"/>
    <col min="5365" max="5370" width="5.28515625" style="2" customWidth="1"/>
    <col min="5371" max="5372" width="4.140625" style="2" customWidth="1"/>
    <col min="5373" max="5380" width="5.140625" style="2" customWidth="1"/>
    <col min="5381" max="5572" width="12.7109375" style="2" customWidth="1"/>
    <col min="5573" max="5612" width="13.85546875" style="2"/>
    <col min="5613" max="5613" width="2" style="2" customWidth="1"/>
    <col min="5614" max="5614" width="10.7109375" style="2" customWidth="1"/>
    <col min="5615" max="5615" width="53.42578125" style="2" customWidth="1"/>
    <col min="5616" max="5616" width="26.5703125" style="2" bestFit="1" customWidth="1"/>
    <col min="5617" max="5617" width="17.42578125" style="2" customWidth="1"/>
    <col min="5618" max="5618" width="25.140625" style="2" customWidth="1"/>
    <col min="5619" max="5619" width="23.140625" style="2" customWidth="1"/>
    <col min="5620" max="5620" width="26.140625" style="2" customWidth="1"/>
    <col min="5621" max="5626" width="5.28515625" style="2" customWidth="1"/>
    <col min="5627" max="5628" width="4.140625" style="2" customWidth="1"/>
    <col min="5629" max="5636" width="5.140625" style="2" customWidth="1"/>
    <col min="5637" max="5828" width="12.7109375" style="2" customWidth="1"/>
    <col min="5829" max="5868" width="13.85546875" style="2"/>
    <col min="5869" max="5869" width="2" style="2" customWidth="1"/>
    <col min="5870" max="5870" width="10.7109375" style="2" customWidth="1"/>
    <col min="5871" max="5871" width="53.42578125" style="2" customWidth="1"/>
    <col min="5872" max="5872" width="26.5703125" style="2" bestFit="1" customWidth="1"/>
    <col min="5873" max="5873" width="17.42578125" style="2" customWidth="1"/>
    <col min="5874" max="5874" width="25.140625" style="2" customWidth="1"/>
    <col min="5875" max="5875" width="23.140625" style="2" customWidth="1"/>
    <col min="5876" max="5876" width="26.140625" style="2" customWidth="1"/>
    <col min="5877" max="5882" width="5.28515625" style="2" customWidth="1"/>
    <col min="5883" max="5884" width="4.140625" style="2" customWidth="1"/>
    <col min="5885" max="5892" width="5.140625" style="2" customWidth="1"/>
    <col min="5893" max="6084" width="12.7109375" style="2" customWidth="1"/>
    <col min="6085" max="6124" width="13.85546875" style="2"/>
    <col min="6125" max="6125" width="2" style="2" customWidth="1"/>
    <col min="6126" max="6126" width="10.7109375" style="2" customWidth="1"/>
    <col min="6127" max="6127" width="53.42578125" style="2" customWidth="1"/>
    <col min="6128" max="6128" width="26.5703125" style="2" bestFit="1" customWidth="1"/>
    <col min="6129" max="6129" width="17.42578125" style="2" customWidth="1"/>
    <col min="6130" max="6130" width="25.140625" style="2" customWidth="1"/>
    <col min="6131" max="6131" width="23.140625" style="2" customWidth="1"/>
    <col min="6132" max="6132" width="26.140625" style="2" customWidth="1"/>
    <col min="6133" max="6138" width="5.28515625" style="2" customWidth="1"/>
    <col min="6139" max="6140" width="4.140625" style="2" customWidth="1"/>
    <col min="6141" max="6148" width="5.140625" style="2" customWidth="1"/>
    <col min="6149" max="6340" width="12.7109375" style="2" customWidth="1"/>
    <col min="6341" max="6380" width="13.85546875" style="2"/>
    <col min="6381" max="6381" width="2" style="2" customWidth="1"/>
    <col min="6382" max="6382" width="10.7109375" style="2" customWidth="1"/>
    <col min="6383" max="6383" width="53.42578125" style="2" customWidth="1"/>
    <col min="6384" max="6384" width="26.5703125" style="2" bestFit="1" customWidth="1"/>
    <col min="6385" max="6385" width="17.42578125" style="2" customWidth="1"/>
    <col min="6386" max="6386" width="25.140625" style="2" customWidth="1"/>
    <col min="6387" max="6387" width="23.140625" style="2" customWidth="1"/>
    <col min="6388" max="6388" width="26.140625" style="2" customWidth="1"/>
    <col min="6389" max="6394" width="5.28515625" style="2" customWidth="1"/>
    <col min="6395" max="6396" width="4.140625" style="2" customWidth="1"/>
    <col min="6397" max="6404" width="5.140625" style="2" customWidth="1"/>
    <col min="6405" max="6596" width="12.7109375" style="2" customWidth="1"/>
    <col min="6597" max="6636" width="13.85546875" style="2"/>
    <col min="6637" max="6637" width="2" style="2" customWidth="1"/>
    <col min="6638" max="6638" width="10.7109375" style="2" customWidth="1"/>
    <col min="6639" max="6639" width="53.42578125" style="2" customWidth="1"/>
    <col min="6640" max="6640" width="26.5703125" style="2" bestFit="1" customWidth="1"/>
    <col min="6641" max="6641" width="17.42578125" style="2" customWidth="1"/>
    <col min="6642" max="6642" width="25.140625" style="2" customWidth="1"/>
    <col min="6643" max="6643" width="23.140625" style="2" customWidth="1"/>
    <col min="6644" max="6644" width="26.140625" style="2" customWidth="1"/>
    <col min="6645" max="6650" width="5.28515625" style="2" customWidth="1"/>
    <col min="6651" max="6652" width="4.140625" style="2" customWidth="1"/>
    <col min="6653" max="6660" width="5.140625" style="2" customWidth="1"/>
    <col min="6661" max="6852" width="12.7109375" style="2" customWidth="1"/>
    <col min="6853" max="6892" width="13.85546875" style="2"/>
    <col min="6893" max="6893" width="2" style="2" customWidth="1"/>
    <col min="6894" max="6894" width="10.7109375" style="2" customWidth="1"/>
    <col min="6895" max="6895" width="53.42578125" style="2" customWidth="1"/>
    <col min="6896" max="6896" width="26.5703125" style="2" bestFit="1" customWidth="1"/>
    <col min="6897" max="6897" width="17.42578125" style="2" customWidth="1"/>
    <col min="6898" max="6898" width="25.140625" style="2" customWidth="1"/>
    <col min="6899" max="6899" width="23.140625" style="2" customWidth="1"/>
    <col min="6900" max="6900" width="26.140625" style="2" customWidth="1"/>
    <col min="6901" max="6906" width="5.28515625" style="2" customWidth="1"/>
    <col min="6907" max="6908" width="4.140625" style="2" customWidth="1"/>
    <col min="6909" max="6916" width="5.140625" style="2" customWidth="1"/>
    <col min="6917" max="7108" width="12.7109375" style="2" customWidth="1"/>
    <col min="7109" max="7148" width="13.85546875" style="2"/>
    <col min="7149" max="7149" width="2" style="2" customWidth="1"/>
    <col min="7150" max="7150" width="10.7109375" style="2" customWidth="1"/>
    <col min="7151" max="7151" width="53.42578125" style="2" customWidth="1"/>
    <col min="7152" max="7152" width="26.5703125" style="2" bestFit="1" customWidth="1"/>
    <col min="7153" max="7153" width="17.42578125" style="2" customWidth="1"/>
    <col min="7154" max="7154" width="25.140625" style="2" customWidth="1"/>
    <col min="7155" max="7155" width="23.140625" style="2" customWidth="1"/>
    <col min="7156" max="7156" width="26.140625" style="2" customWidth="1"/>
    <col min="7157" max="7162" width="5.28515625" style="2" customWidth="1"/>
    <col min="7163" max="7164" width="4.140625" style="2" customWidth="1"/>
    <col min="7165" max="7172" width="5.140625" style="2" customWidth="1"/>
    <col min="7173" max="7364" width="12.7109375" style="2" customWidth="1"/>
    <col min="7365" max="7404" width="13.85546875" style="2"/>
    <col min="7405" max="7405" width="2" style="2" customWidth="1"/>
    <col min="7406" max="7406" width="10.7109375" style="2" customWidth="1"/>
    <col min="7407" max="7407" width="53.42578125" style="2" customWidth="1"/>
    <col min="7408" max="7408" width="26.5703125" style="2" bestFit="1" customWidth="1"/>
    <col min="7409" max="7409" width="17.42578125" style="2" customWidth="1"/>
    <col min="7410" max="7410" width="25.140625" style="2" customWidth="1"/>
    <col min="7411" max="7411" width="23.140625" style="2" customWidth="1"/>
    <col min="7412" max="7412" width="26.140625" style="2" customWidth="1"/>
    <col min="7413" max="7418" width="5.28515625" style="2" customWidth="1"/>
    <col min="7419" max="7420" width="4.140625" style="2" customWidth="1"/>
    <col min="7421" max="7428" width="5.140625" style="2" customWidth="1"/>
    <col min="7429" max="7620" width="12.7109375" style="2" customWidth="1"/>
    <col min="7621" max="7660" width="13.85546875" style="2"/>
    <col min="7661" max="7661" width="2" style="2" customWidth="1"/>
    <col min="7662" max="7662" width="10.7109375" style="2" customWidth="1"/>
    <col min="7663" max="7663" width="53.42578125" style="2" customWidth="1"/>
    <col min="7664" max="7664" width="26.5703125" style="2" bestFit="1" customWidth="1"/>
    <col min="7665" max="7665" width="17.42578125" style="2" customWidth="1"/>
    <col min="7666" max="7666" width="25.140625" style="2" customWidth="1"/>
    <col min="7667" max="7667" width="23.140625" style="2" customWidth="1"/>
    <col min="7668" max="7668" width="26.140625" style="2" customWidth="1"/>
    <col min="7669" max="7674" width="5.28515625" style="2" customWidth="1"/>
    <col min="7675" max="7676" width="4.140625" style="2" customWidth="1"/>
    <col min="7677" max="7684" width="5.140625" style="2" customWidth="1"/>
    <col min="7685" max="7876" width="12.7109375" style="2" customWidth="1"/>
    <col min="7877" max="7916" width="13.85546875" style="2"/>
    <col min="7917" max="7917" width="2" style="2" customWidth="1"/>
    <col min="7918" max="7918" width="10.7109375" style="2" customWidth="1"/>
    <col min="7919" max="7919" width="53.42578125" style="2" customWidth="1"/>
    <col min="7920" max="7920" width="26.5703125" style="2" bestFit="1" customWidth="1"/>
    <col min="7921" max="7921" width="17.42578125" style="2" customWidth="1"/>
    <col min="7922" max="7922" width="25.140625" style="2" customWidth="1"/>
    <col min="7923" max="7923" width="23.140625" style="2" customWidth="1"/>
    <col min="7924" max="7924" width="26.140625" style="2" customWidth="1"/>
    <col min="7925" max="7930" width="5.28515625" style="2" customWidth="1"/>
    <col min="7931" max="7932" width="4.140625" style="2" customWidth="1"/>
    <col min="7933" max="7940" width="5.140625" style="2" customWidth="1"/>
    <col min="7941" max="8132" width="12.7109375" style="2" customWidth="1"/>
    <col min="8133" max="8172" width="13.85546875" style="2"/>
    <col min="8173" max="8173" width="2" style="2" customWidth="1"/>
    <col min="8174" max="8174" width="10.7109375" style="2" customWidth="1"/>
    <col min="8175" max="8175" width="53.42578125" style="2" customWidth="1"/>
    <col min="8176" max="8176" width="26.5703125" style="2" bestFit="1" customWidth="1"/>
    <col min="8177" max="8177" width="17.42578125" style="2" customWidth="1"/>
    <col min="8178" max="8178" width="25.140625" style="2" customWidth="1"/>
    <col min="8179" max="8179" width="23.140625" style="2" customWidth="1"/>
    <col min="8180" max="8180" width="26.140625" style="2" customWidth="1"/>
    <col min="8181" max="8186" width="5.28515625" style="2" customWidth="1"/>
    <col min="8187" max="8188" width="4.140625" style="2" customWidth="1"/>
    <col min="8189" max="8196" width="5.140625" style="2" customWidth="1"/>
    <col min="8197" max="8388" width="12.7109375" style="2" customWidth="1"/>
    <col min="8389" max="8428" width="13.85546875" style="2"/>
    <col min="8429" max="8429" width="2" style="2" customWidth="1"/>
    <col min="8430" max="8430" width="10.7109375" style="2" customWidth="1"/>
    <col min="8431" max="8431" width="53.42578125" style="2" customWidth="1"/>
    <col min="8432" max="8432" width="26.5703125" style="2" bestFit="1" customWidth="1"/>
    <col min="8433" max="8433" width="17.42578125" style="2" customWidth="1"/>
    <col min="8434" max="8434" width="25.140625" style="2" customWidth="1"/>
    <col min="8435" max="8435" width="23.140625" style="2" customWidth="1"/>
    <col min="8436" max="8436" width="26.140625" style="2" customWidth="1"/>
    <col min="8437" max="8442" width="5.28515625" style="2" customWidth="1"/>
    <col min="8443" max="8444" width="4.140625" style="2" customWidth="1"/>
    <col min="8445" max="8452" width="5.140625" style="2" customWidth="1"/>
    <col min="8453" max="8644" width="12.7109375" style="2" customWidth="1"/>
    <col min="8645" max="8684" width="13.85546875" style="2"/>
    <col min="8685" max="8685" width="2" style="2" customWidth="1"/>
    <col min="8686" max="8686" width="10.7109375" style="2" customWidth="1"/>
    <col min="8687" max="8687" width="53.42578125" style="2" customWidth="1"/>
    <col min="8688" max="8688" width="26.5703125" style="2" bestFit="1" customWidth="1"/>
    <col min="8689" max="8689" width="17.42578125" style="2" customWidth="1"/>
    <col min="8690" max="8690" width="25.140625" style="2" customWidth="1"/>
    <col min="8691" max="8691" width="23.140625" style="2" customWidth="1"/>
    <col min="8692" max="8692" width="26.140625" style="2" customWidth="1"/>
    <col min="8693" max="8698" width="5.28515625" style="2" customWidth="1"/>
    <col min="8699" max="8700" width="4.140625" style="2" customWidth="1"/>
    <col min="8701" max="8708" width="5.140625" style="2" customWidth="1"/>
    <col min="8709" max="8900" width="12.7109375" style="2" customWidth="1"/>
    <col min="8901" max="8940" width="13.85546875" style="2"/>
    <col min="8941" max="8941" width="2" style="2" customWidth="1"/>
    <col min="8942" max="8942" width="10.7109375" style="2" customWidth="1"/>
    <col min="8943" max="8943" width="53.42578125" style="2" customWidth="1"/>
    <col min="8944" max="8944" width="26.5703125" style="2" bestFit="1" customWidth="1"/>
    <col min="8945" max="8945" width="17.42578125" style="2" customWidth="1"/>
    <col min="8946" max="8946" width="25.140625" style="2" customWidth="1"/>
    <col min="8947" max="8947" width="23.140625" style="2" customWidth="1"/>
    <col min="8948" max="8948" width="26.140625" style="2" customWidth="1"/>
    <col min="8949" max="8954" width="5.28515625" style="2" customWidth="1"/>
    <col min="8955" max="8956" width="4.140625" style="2" customWidth="1"/>
    <col min="8957" max="8964" width="5.140625" style="2" customWidth="1"/>
    <col min="8965" max="9156" width="12.7109375" style="2" customWidth="1"/>
    <col min="9157" max="9196" width="13.85546875" style="2"/>
    <col min="9197" max="9197" width="2" style="2" customWidth="1"/>
    <col min="9198" max="9198" width="10.7109375" style="2" customWidth="1"/>
    <col min="9199" max="9199" width="53.42578125" style="2" customWidth="1"/>
    <col min="9200" max="9200" width="26.5703125" style="2" bestFit="1" customWidth="1"/>
    <col min="9201" max="9201" width="17.42578125" style="2" customWidth="1"/>
    <col min="9202" max="9202" width="25.140625" style="2" customWidth="1"/>
    <col min="9203" max="9203" width="23.140625" style="2" customWidth="1"/>
    <col min="9204" max="9204" width="26.140625" style="2" customWidth="1"/>
    <col min="9205" max="9210" width="5.28515625" style="2" customWidth="1"/>
    <col min="9211" max="9212" width="4.140625" style="2" customWidth="1"/>
    <col min="9213" max="9220" width="5.140625" style="2" customWidth="1"/>
    <col min="9221" max="9412" width="12.7109375" style="2" customWidth="1"/>
    <col min="9413" max="9452" width="13.85546875" style="2"/>
    <col min="9453" max="9453" width="2" style="2" customWidth="1"/>
    <col min="9454" max="9454" width="10.7109375" style="2" customWidth="1"/>
    <col min="9455" max="9455" width="53.42578125" style="2" customWidth="1"/>
    <col min="9456" max="9456" width="26.5703125" style="2" bestFit="1" customWidth="1"/>
    <col min="9457" max="9457" width="17.42578125" style="2" customWidth="1"/>
    <col min="9458" max="9458" width="25.140625" style="2" customWidth="1"/>
    <col min="9459" max="9459" width="23.140625" style="2" customWidth="1"/>
    <col min="9460" max="9460" width="26.140625" style="2" customWidth="1"/>
    <col min="9461" max="9466" width="5.28515625" style="2" customWidth="1"/>
    <col min="9467" max="9468" width="4.140625" style="2" customWidth="1"/>
    <col min="9469" max="9476" width="5.140625" style="2" customWidth="1"/>
    <col min="9477" max="9668" width="12.7109375" style="2" customWidth="1"/>
    <col min="9669" max="9708" width="13.85546875" style="2"/>
    <col min="9709" max="9709" width="2" style="2" customWidth="1"/>
    <col min="9710" max="9710" width="10.7109375" style="2" customWidth="1"/>
    <col min="9711" max="9711" width="53.42578125" style="2" customWidth="1"/>
    <col min="9712" max="9712" width="26.5703125" style="2" bestFit="1" customWidth="1"/>
    <col min="9713" max="9713" width="17.42578125" style="2" customWidth="1"/>
    <col min="9714" max="9714" width="25.140625" style="2" customWidth="1"/>
    <col min="9715" max="9715" width="23.140625" style="2" customWidth="1"/>
    <col min="9716" max="9716" width="26.140625" style="2" customWidth="1"/>
    <col min="9717" max="9722" width="5.28515625" style="2" customWidth="1"/>
    <col min="9723" max="9724" width="4.140625" style="2" customWidth="1"/>
    <col min="9725" max="9732" width="5.140625" style="2" customWidth="1"/>
    <col min="9733" max="9924" width="12.7109375" style="2" customWidth="1"/>
    <col min="9925" max="9964" width="13.85546875" style="2"/>
    <col min="9965" max="9965" width="2" style="2" customWidth="1"/>
    <col min="9966" max="9966" width="10.7109375" style="2" customWidth="1"/>
    <col min="9967" max="9967" width="53.42578125" style="2" customWidth="1"/>
    <col min="9968" max="9968" width="26.5703125" style="2" bestFit="1" customWidth="1"/>
    <col min="9969" max="9969" width="17.42578125" style="2" customWidth="1"/>
    <col min="9970" max="9970" width="25.140625" style="2" customWidth="1"/>
    <col min="9971" max="9971" width="23.140625" style="2" customWidth="1"/>
    <col min="9972" max="9972" width="26.140625" style="2" customWidth="1"/>
    <col min="9973" max="9978" width="5.28515625" style="2" customWidth="1"/>
    <col min="9979" max="9980" width="4.140625" style="2" customWidth="1"/>
    <col min="9981" max="9988" width="5.140625" style="2" customWidth="1"/>
    <col min="9989" max="10180" width="12.7109375" style="2" customWidth="1"/>
    <col min="10181" max="10220" width="13.85546875" style="2"/>
    <col min="10221" max="10221" width="2" style="2" customWidth="1"/>
    <col min="10222" max="10222" width="10.7109375" style="2" customWidth="1"/>
    <col min="10223" max="10223" width="53.42578125" style="2" customWidth="1"/>
    <col min="10224" max="10224" width="26.5703125" style="2" bestFit="1" customWidth="1"/>
    <col min="10225" max="10225" width="17.42578125" style="2" customWidth="1"/>
    <col min="10226" max="10226" width="25.140625" style="2" customWidth="1"/>
    <col min="10227" max="10227" width="23.140625" style="2" customWidth="1"/>
    <col min="10228" max="10228" width="26.140625" style="2" customWidth="1"/>
    <col min="10229" max="10234" width="5.28515625" style="2" customWidth="1"/>
    <col min="10235" max="10236" width="4.140625" style="2" customWidth="1"/>
    <col min="10237" max="10244" width="5.140625" style="2" customWidth="1"/>
    <col min="10245" max="10436" width="12.7109375" style="2" customWidth="1"/>
    <col min="10437" max="10476" width="13.85546875" style="2"/>
    <col min="10477" max="10477" width="2" style="2" customWidth="1"/>
    <col min="10478" max="10478" width="10.7109375" style="2" customWidth="1"/>
    <col min="10479" max="10479" width="53.42578125" style="2" customWidth="1"/>
    <col min="10480" max="10480" width="26.5703125" style="2" bestFit="1" customWidth="1"/>
    <col min="10481" max="10481" width="17.42578125" style="2" customWidth="1"/>
    <col min="10482" max="10482" width="25.140625" style="2" customWidth="1"/>
    <col min="10483" max="10483" width="23.140625" style="2" customWidth="1"/>
    <col min="10484" max="10484" width="26.140625" style="2" customWidth="1"/>
    <col min="10485" max="10490" width="5.28515625" style="2" customWidth="1"/>
    <col min="10491" max="10492" width="4.140625" style="2" customWidth="1"/>
    <col min="10493" max="10500" width="5.140625" style="2" customWidth="1"/>
    <col min="10501" max="10692" width="12.7109375" style="2" customWidth="1"/>
    <col min="10693" max="10732" width="13.85546875" style="2"/>
    <col min="10733" max="10733" width="2" style="2" customWidth="1"/>
    <col min="10734" max="10734" width="10.7109375" style="2" customWidth="1"/>
    <col min="10735" max="10735" width="53.42578125" style="2" customWidth="1"/>
    <col min="10736" max="10736" width="26.5703125" style="2" bestFit="1" customWidth="1"/>
    <col min="10737" max="10737" width="17.42578125" style="2" customWidth="1"/>
    <col min="10738" max="10738" width="25.140625" style="2" customWidth="1"/>
    <col min="10739" max="10739" width="23.140625" style="2" customWidth="1"/>
    <col min="10740" max="10740" width="26.140625" style="2" customWidth="1"/>
    <col min="10741" max="10746" width="5.28515625" style="2" customWidth="1"/>
    <col min="10747" max="10748" width="4.140625" style="2" customWidth="1"/>
    <col min="10749" max="10756" width="5.140625" style="2" customWidth="1"/>
    <col min="10757" max="10948" width="12.7109375" style="2" customWidth="1"/>
    <col min="10949" max="10988" width="13.85546875" style="2"/>
    <col min="10989" max="10989" width="2" style="2" customWidth="1"/>
    <col min="10990" max="10990" width="10.7109375" style="2" customWidth="1"/>
    <col min="10991" max="10991" width="53.42578125" style="2" customWidth="1"/>
    <col min="10992" max="10992" width="26.5703125" style="2" bestFit="1" customWidth="1"/>
    <col min="10993" max="10993" width="17.42578125" style="2" customWidth="1"/>
    <col min="10994" max="10994" width="25.140625" style="2" customWidth="1"/>
    <col min="10995" max="10995" width="23.140625" style="2" customWidth="1"/>
    <col min="10996" max="10996" width="26.140625" style="2" customWidth="1"/>
    <col min="10997" max="11002" width="5.28515625" style="2" customWidth="1"/>
    <col min="11003" max="11004" width="4.140625" style="2" customWidth="1"/>
    <col min="11005" max="11012" width="5.140625" style="2" customWidth="1"/>
    <col min="11013" max="11204" width="12.7109375" style="2" customWidth="1"/>
    <col min="11205" max="11244" width="13.85546875" style="2"/>
    <col min="11245" max="11245" width="2" style="2" customWidth="1"/>
    <col min="11246" max="11246" width="10.7109375" style="2" customWidth="1"/>
    <col min="11247" max="11247" width="53.42578125" style="2" customWidth="1"/>
    <col min="11248" max="11248" width="26.5703125" style="2" bestFit="1" customWidth="1"/>
    <col min="11249" max="11249" width="17.42578125" style="2" customWidth="1"/>
    <col min="11250" max="11250" width="25.140625" style="2" customWidth="1"/>
    <col min="11251" max="11251" width="23.140625" style="2" customWidth="1"/>
    <col min="11252" max="11252" width="26.140625" style="2" customWidth="1"/>
    <col min="11253" max="11258" width="5.28515625" style="2" customWidth="1"/>
    <col min="11259" max="11260" width="4.140625" style="2" customWidth="1"/>
    <col min="11261" max="11268" width="5.140625" style="2" customWidth="1"/>
    <col min="11269" max="11460" width="12.7109375" style="2" customWidth="1"/>
    <col min="11461" max="11500" width="13.85546875" style="2"/>
    <col min="11501" max="11501" width="2" style="2" customWidth="1"/>
    <col min="11502" max="11502" width="10.7109375" style="2" customWidth="1"/>
    <col min="11503" max="11503" width="53.42578125" style="2" customWidth="1"/>
    <col min="11504" max="11504" width="26.5703125" style="2" bestFit="1" customWidth="1"/>
    <col min="11505" max="11505" width="17.42578125" style="2" customWidth="1"/>
    <col min="11506" max="11506" width="25.140625" style="2" customWidth="1"/>
    <col min="11507" max="11507" width="23.140625" style="2" customWidth="1"/>
    <col min="11508" max="11508" width="26.140625" style="2" customWidth="1"/>
    <col min="11509" max="11514" width="5.28515625" style="2" customWidth="1"/>
    <col min="11515" max="11516" width="4.140625" style="2" customWidth="1"/>
    <col min="11517" max="11524" width="5.140625" style="2" customWidth="1"/>
    <col min="11525" max="11716" width="12.7109375" style="2" customWidth="1"/>
    <col min="11717" max="11756" width="13.85546875" style="2"/>
    <col min="11757" max="11757" width="2" style="2" customWidth="1"/>
    <col min="11758" max="11758" width="10.7109375" style="2" customWidth="1"/>
    <col min="11759" max="11759" width="53.42578125" style="2" customWidth="1"/>
    <col min="11760" max="11760" width="26.5703125" style="2" bestFit="1" customWidth="1"/>
    <col min="11761" max="11761" width="17.42578125" style="2" customWidth="1"/>
    <col min="11762" max="11762" width="25.140625" style="2" customWidth="1"/>
    <col min="11763" max="11763" width="23.140625" style="2" customWidth="1"/>
    <col min="11764" max="11764" width="26.140625" style="2" customWidth="1"/>
    <col min="11765" max="11770" width="5.28515625" style="2" customWidth="1"/>
    <col min="11771" max="11772" width="4.140625" style="2" customWidth="1"/>
    <col min="11773" max="11780" width="5.140625" style="2" customWidth="1"/>
    <col min="11781" max="11972" width="12.7109375" style="2" customWidth="1"/>
    <col min="11973" max="12012" width="13.85546875" style="2"/>
    <col min="12013" max="12013" width="2" style="2" customWidth="1"/>
    <col min="12014" max="12014" width="10.7109375" style="2" customWidth="1"/>
    <col min="12015" max="12015" width="53.42578125" style="2" customWidth="1"/>
    <col min="12016" max="12016" width="26.5703125" style="2" bestFit="1" customWidth="1"/>
    <col min="12017" max="12017" width="17.42578125" style="2" customWidth="1"/>
    <col min="12018" max="12018" width="25.140625" style="2" customWidth="1"/>
    <col min="12019" max="12019" width="23.140625" style="2" customWidth="1"/>
    <col min="12020" max="12020" width="26.140625" style="2" customWidth="1"/>
    <col min="12021" max="12026" width="5.28515625" style="2" customWidth="1"/>
    <col min="12027" max="12028" width="4.140625" style="2" customWidth="1"/>
    <col min="12029" max="12036" width="5.140625" style="2" customWidth="1"/>
    <col min="12037" max="12228" width="12.7109375" style="2" customWidth="1"/>
    <col min="12229" max="12268" width="13.85546875" style="2"/>
    <col min="12269" max="12269" width="2" style="2" customWidth="1"/>
    <col min="12270" max="12270" width="10.7109375" style="2" customWidth="1"/>
    <col min="12271" max="12271" width="53.42578125" style="2" customWidth="1"/>
    <col min="12272" max="12272" width="26.5703125" style="2" bestFit="1" customWidth="1"/>
    <col min="12273" max="12273" width="17.42578125" style="2" customWidth="1"/>
    <col min="12274" max="12274" width="25.140625" style="2" customWidth="1"/>
    <col min="12275" max="12275" width="23.140625" style="2" customWidth="1"/>
    <col min="12276" max="12276" width="26.140625" style="2" customWidth="1"/>
    <col min="12277" max="12282" width="5.28515625" style="2" customWidth="1"/>
    <col min="12283" max="12284" width="4.140625" style="2" customWidth="1"/>
    <col min="12285" max="12292" width="5.140625" style="2" customWidth="1"/>
    <col min="12293" max="12484" width="12.7109375" style="2" customWidth="1"/>
    <col min="12485" max="12524" width="13.85546875" style="2"/>
    <col min="12525" max="12525" width="2" style="2" customWidth="1"/>
    <col min="12526" max="12526" width="10.7109375" style="2" customWidth="1"/>
    <col min="12527" max="12527" width="53.42578125" style="2" customWidth="1"/>
    <col min="12528" max="12528" width="26.5703125" style="2" bestFit="1" customWidth="1"/>
    <col min="12529" max="12529" width="17.42578125" style="2" customWidth="1"/>
    <col min="12530" max="12530" width="25.140625" style="2" customWidth="1"/>
    <col min="12531" max="12531" width="23.140625" style="2" customWidth="1"/>
    <col min="12532" max="12532" width="26.140625" style="2" customWidth="1"/>
    <col min="12533" max="12538" width="5.28515625" style="2" customWidth="1"/>
    <col min="12539" max="12540" width="4.140625" style="2" customWidth="1"/>
    <col min="12541" max="12548" width="5.140625" style="2" customWidth="1"/>
    <col min="12549" max="12740" width="12.7109375" style="2" customWidth="1"/>
    <col min="12741" max="12780" width="13.85546875" style="2"/>
    <col min="12781" max="12781" width="2" style="2" customWidth="1"/>
    <col min="12782" max="12782" width="10.7109375" style="2" customWidth="1"/>
    <col min="12783" max="12783" width="53.42578125" style="2" customWidth="1"/>
    <col min="12784" max="12784" width="26.5703125" style="2" bestFit="1" customWidth="1"/>
    <col min="12785" max="12785" width="17.42578125" style="2" customWidth="1"/>
    <col min="12786" max="12786" width="25.140625" style="2" customWidth="1"/>
    <col min="12787" max="12787" width="23.140625" style="2" customWidth="1"/>
    <col min="12788" max="12788" width="26.140625" style="2" customWidth="1"/>
    <col min="12789" max="12794" width="5.28515625" style="2" customWidth="1"/>
    <col min="12795" max="12796" width="4.140625" style="2" customWidth="1"/>
    <col min="12797" max="12804" width="5.140625" style="2" customWidth="1"/>
    <col min="12805" max="12996" width="12.7109375" style="2" customWidth="1"/>
    <col min="12997" max="13036" width="13.85546875" style="2"/>
    <col min="13037" max="13037" width="2" style="2" customWidth="1"/>
    <col min="13038" max="13038" width="10.7109375" style="2" customWidth="1"/>
    <col min="13039" max="13039" width="53.42578125" style="2" customWidth="1"/>
    <col min="13040" max="13040" width="26.5703125" style="2" bestFit="1" customWidth="1"/>
    <col min="13041" max="13041" width="17.42578125" style="2" customWidth="1"/>
    <col min="13042" max="13042" width="25.140625" style="2" customWidth="1"/>
    <col min="13043" max="13043" width="23.140625" style="2" customWidth="1"/>
    <col min="13044" max="13044" width="26.140625" style="2" customWidth="1"/>
    <col min="13045" max="13050" width="5.28515625" style="2" customWidth="1"/>
    <col min="13051" max="13052" width="4.140625" style="2" customWidth="1"/>
    <col min="13053" max="13060" width="5.140625" style="2" customWidth="1"/>
    <col min="13061" max="13252" width="12.7109375" style="2" customWidth="1"/>
    <col min="13253" max="13292" width="13.85546875" style="2"/>
    <col min="13293" max="13293" width="2" style="2" customWidth="1"/>
    <col min="13294" max="13294" width="10.7109375" style="2" customWidth="1"/>
    <col min="13295" max="13295" width="53.42578125" style="2" customWidth="1"/>
    <col min="13296" max="13296" width="26.5703125" style="2" bestFit="1" customWidth="1"/>
    <col min="13297" max="13297" width="17.42578125" style="2" customWidth="1"/>
    <col min="13298" max="13298" width="25.140625" style="2" customWidth="1"/>
    <col min="13299" max="13299" width="23.140625" style="2" customWidth="1"/>
    <col min="13300" max="13300" width="26.140625" style="2" customWidth="1"/>
    <col min="13301" max="13306" width="5.28515625" style="2" customWidth="1"/>
    <col min="13307" max="13308" width="4.140625" style="2" customWidth="1"/>
    <col min="13309" max="13316" width="5.140625" style="2" customWidth="1"/>
    <col min="13317" max="13508" width="12.7109375" style="2" customWidth="1"/>
    <col min="13509" max="13548" width="13.85546875" style="2"/>
    <col min="13549" max="13549" width="2" style="2" customWidth="1"/>
    <col min="13550" max="13550" width="10.7109375" style="2" customWidth="1"/>
    <col min="13551" max="13551" width="53.42578125" style="2" customWidth="1"/>
    <col min="13552" max="13552" width="26.5703125" style="2" bestFit="1" customWidth="1"/>
    <col min="13553" max="13553" width="17.42578125" style="2" customWidth="1"/>
    <col min="13554" max="13554" width="25.140625" style="2" customWidth="1"/>
    <col min="13555" max="13555" width="23.140625" style="2" customWidth="1"/>
    <col min="13556" max="13556" width="26.140625" style="2" customWidth="1"/>
    <col min="13557" max="13562" width="5.28515625" style="2" customWidth="1"/>
    <col min="13563" max="13564" width="4.140625" style="2" customWidth="1"/>
    <col min="13565" max="13572" width="5.140625" style="2" customWidth="1"/>
    <col min="13573" max="13764" width="12.7109375" style="2" customWidth="1"/>
    <col min="13765" max="13804" width="13.85546875" style="2"/>
    <col min="13805" max="13805" width="2" style="2" customWidth="1"/>
    <col min="13806" max="13806" width="10.7109375" style="2" customWidth="1"/>
    <col min="13807" max="13807" width="53.42578125" style="2" customWidth="1"/>
    <col min="13808" max="13808" width="26.5703125" style="2" bestFit="1" customWidth="1"/>
    <col min="13809" max="13809" width="17.42578125" style="2" customWidth="1"/>
    <col min="13810" max="13810" width="25.140625" style="2" customWidth="1"/>
    <col min="13811" max="13811" width="23.140625" style="2" customWidth="1"/>
    <col min="13812" max="13812" width="26.140625" style="2" customWidth="1"/>
    <col min="13813" max="13818" width="5.28515625" style="2" customWidth="1"/>
    <col min="13819" max="13820" width="4.140625" style="2" customWidth="1"/>
    <col min="13821" max="13828" width="5.140625" style="2" customWidth="1"/>
    <col min="13829" max="14020" width="12.7109375" style="2" customWidth="1"/>
    <col min="14021" max="14060" width="13.85546875" style="2"/>
    <col min="14061" max="14061" width="2" style="2" customWidth="1"/>
    <col min="14062" max="14062" width="10.7109375" style="2" customWidth="1"/>
    <col min="14063" max="14063" width="53.42578125" style="2" customWidth="1"/>
    <col min="14064" max="14064" width="26.5703125" style="2" bestFit="1" customWidth="1"/>
    <col min="14065" max="14065" width="17.42578125" style="2" customWidth="1"/>
    <col min="14066" max="14066" width="25.140625" style="2" customWidth="1"/>
    <col min="14067" max="14067" width="23.140625" style="2" customWidth="1"/>
    <col min="14068" max="14068" width="26.140625" style="2" customWidth="1"/>
    <col min="14069" max="14074" width="5.28515625" style="2" customWidth="1"/>
    <col min="14075" max="14076" width="4.140625" style="2" customWidth="1"/>
    <col min="14077" max="14084" width="5.140625" style="2" customWidth="1"/>
    <col min="14085" max="14276" width="12.7109375" style="2" customWidth="1"/>
    <col min="14277" max="14316" width="13.85546875" style="2"/>
    <col min="14317" max="14317" width="2" style="2" customWidth="1"/>
    <col min="14318" max="14318" width="10.7109375" style="2" customWidth="1"/>
    <col min="14319" max="14319" width="53.42578125" style="2" customWidth="1"/>
    <col min="14320" max="14320" width="26.5703125" style="2" bestFit="1" customWidth="1"/>
    <col min="14321" max="14321" width="17.42578125" style="2" customWidth="1"/>
    <col min="14322" max="14322" width="25.140625" style="2" customWidth="1"/>
    <col min="14323" max="14323" width="23.140625" style="2" customWidth="1"/>
    <col min="14324" max="14324" width="26.140625" style="2" customWidth="1"/>
    <col min="14325" max="14330" width="5.28515625" style="2" customWidth="1"/>
    <col min="14331" max="14332" width="4.140625" style="2" customWidth="1"/>
    <col min="14333" max="14340" width="5.140625" style="2" customWidth="1"/>
    <col min="14341" max="14532" width="12.7109375" style="2" customWidth="1"/>
    <col min="14533" max="14572" width="13.85546875" style="2"/>
    <col min="14573" max="14573" width="2" style="2" customWidth="1"/>
    <col min="14574" max="14574" width="10.7109375" style="2" customWidth="1"/>
    <col min="14575" max="14575" width="53.42578125" style="2" customWidth="1"/>
    <col min="14576" max="14576" width="26.5703125" style="2" bestFit="1" customWidth="1"/>
    <col min="14577" max="14577" width="17.42578125" style="2" customWidth="1"/>
    <col min="14578" max="14578" width="25.140625" style="2" customWidth="1"/>
    <col min="14579" max="14579" width="23.140625" style="2" customWidth="1"/>
    <col min="14580" max="14580" width="26.140625" style="2" customWidth="1"/>
    <col min="14581" max="14586" width="5.28515625" style="2" customWidth="1"/>
    <col min="14587" max="14588" width="4.140625" style="2" customWidth="1"/>
    <col min="14589" max="14596" width="5.140625" style="2" customWidth="1"/>
    <col min="14597" max="14788" width="12.7109375" style="2" customWidth="1"/>
    <col min="14789" max="14828" width="13.85546875" style="2"/>
    <col min="14829" max="14829" width="2" style="2" customWidth="1"/>
    <col min="14830" max="14830" width="10.7109375" style="2" customWidth="1"/>
    <col min="14831" max="14831" width="53.42578125" style="2" customWidth="1"/>
    <col min="14832" max="14832" width="26.5703125" style="2" bestFit="1" customWidth="1"/>
    <col min="14833" max="14833" width="17.42578125" style="2" customWidth="1"/>
    <col min="14834" max="14834" width="25.140625" style="2" customWidth="1"/>
    <col min="14835" max="14835" width="23.140625" style="2" customWidth="1"/>
    <col min="14836" max="14836" width="26.140625" style="2" customWidth="1"/>
    <col min="14837" max="14842" width="5.28515625" style="2" customWidth="1"/>
    <col min="14843" max="14844" width="4.140625" style="2" customWidth="1"/>
    <col min="14845" max="14852" width="5.140625" style="2" customWidth="1"/>
    <col min="14853" max="15044" width="12.7109375" style="2" customWidth="1"/>
    <col min="15045" max="15084" width="13.85546875" style="2"/>
    <col min="15085" max="15085" width="2" style="2" customWidth="1"/>
    <col min="15086" max="15086" width="10.7109375" style="2" customWidth="1"/>
    <col min="15087" max="15087" width="53.42578125" style="2" customWidth="1"/>
    <col min="15088" max="15088" width="26.5703125" style="2" bestFit="1" customWidth="1"/>
    <col min="15089" max="15089" width="17.42578125" style="2" customWidth="1"/>
    <col min="15090" max="15090" width="25.140625" style="2" customWidth="1"/>
    <col min="15091" max="15091" width="23.140625" style="2" customWidth="1"/>
    <col min="15092" max="15092" width="26.140625" style="2" customWidth="1"/>
    <col min="15093" max="15098" width="5.28515625" style="2" customWidth="1"/>
    <col min="15099" max="15100" width="4.140625" style="2" customWidth="1"/>
    <col min="15101" max="15108" width="5.140625" style="2" customWidth="1"/>
    <col min="15109" max="15300" width="12.7109375" style="2" customWidth="1"/>
    <col min="15301" max="15340" width="13.85546875" style="2"/>
    <col min="15341" max="15341" width="2" style="2" customWidth="1"/>
    <col min="15342" max="15342" width="10.7109375" style="2" customWidth="1"/>
    <col min="15343" max="15343" width="53.42578125" style="2" customWidth="1"/>
    <col min="15344" max="15344" width="26.5703125" style="2" bestFit="1" customWidth="1"/>
    <col min="15345" max="15345" width="17.42578125" style="2" customWidth="1"/>
    <col min="15346" max="15346" width="25.140625" style="2" customWidth="1"/>
    <col min="15347" max="15347" width="23.140625" style="2" customWidth="1"/>
    <col min="15348" max="15348" width="26.140625" style="2" customWidth="1"/>
    <col min="15349" max="15354" width="5.28515625" style="2" customWidth="1"/>
    <col min="15355" max="15356" width="4.140625" style="2" customWidth="1"/>
    <col min="15357" max="15364" width="5.140625" style="2" customWidth="1"/>
    <col min="15365" max="15556" width="12.7109375" style="2" customWidth="1"/>
    <col min="15557" max="15596" width="13.85546875" style="2"/>
    <col min="15597" max="15597" width="2" style="2" customWidth="1"/>
    <col min="15598" max="15598" width="10.7109375" style="2" customWidth="1"/>
    <col min="15599" max="15599" width="53.42578125" style="2" customWidth="1"/>
    <col min="15600" max="15600" width="26.5703125" style="2" bestFit="1" customWidth="1"/>
    <col min="15601" max="15601" width="17.42578125" style="2" customWidth="1"/>
    <col min="15602" max="15602" width="25.140625" style="2" customWidth="1"/>
    <col min="15603" max="15603" width="23.140625" style="2" customWidth="1"/>
    <col min="15604" max="15604" width="26.140625" style="2" customWidth="1"/>
    <col min="15605" max="15610" width="5.28515625" style="2" customWidth="1"/>
    <col min="15611" max="15612" width="4.140625" style="2" customWidth="1"/>
    <col min="15613" max="15620" width="5.140625" style="2" customWidth="1"/>
    <col min="15621" max="15812" width="12.7109375" style="2" customWidth="1"/>
    <col min="15813" max="15852" width="13.85546875" style="2"/>
    <col min="15853" max="15853" width="2" style="2" customWidth="1"/>
    <col min="15854" max="15854" width="10.7109375" style="2" customWidth="1"/>
    <col min="15855" max="15855" width="53.42578125" style="2" customWidth="1"/>
    <col min="15856" max="15856" width="26.5703125" style="2" bestFit="1" customWidth="1"/>
    <col min="15857" max="15857" width="17.42578125" style="2" customWidth="1"/>
    <col min="15858" max="15858" width="25.140625" style="2" customWidth="1"/>
    <col min="15859" max="15859" width="23.140625" style="2" customWidth="1"/>
    <col min="15860" max="15860" width="26.140625" style="2" customWidth="1"/>
    <col min="15861" max="15866" width="5.28515625" style="2" customWidth="1"/>
    <col min="15867" max="15868" width="4.140625" style="2" customWidth="1"/>
    <col min="15869" max="15876" width="5.140625" style="2" customWidth="1"/>
    <col min="15877" max="16068" width="12.7109375" style="2" customWidth="1"/>
    <col min="16069" max="16108" width="13.85546875" style="2"/>
    <col min="16109" max="16109" width="2" style="2" customWidth="1"/>
    <col min="16110" max="16110" width="10.7109375" style="2" customWidth="1"/>
    <col min="16111" max="16111" width="53.42578125" style="2" customWidth="1"/>
    <col min="16112" max="16112" width="26.5703125" style="2" bestFit="1" customWidth="1"/>
    <col min="16113" max="16113" width="17.42578125" style="2" customWidth="1"/>
    <col min="16114" max="16114" width="25.140625" style="2" customWidth="1"/>
    <col min="16115" max="16115" width="23.140625" style="2" customWidth="1"/>
    <col min="16116" max="16116" width="26.140625" style="2" customWidth="1"/>
    <col min="16117" max="16122" width="5.28515625" style="2" customWidth="1"/>
    <col min="16123" max="16124" width="4.140625" style="2" customWidth="1"/>
    <col min="16125" max="16132" width="5.140625" style="2" customWidth="1"/>
    <col min="16133" max="16324" width="12.7109375" style="2" customWidth="1"/>
    <col min="16325" max="16384" width="13.85546875" style="2"/>
  </cols>
  <sheetData>
    <row r="1" spans="1:196" x14ac:dyDescent="0.3">
      <c r="A1" s="37"/>
      <c r="B1" s="66"/>
      <c r="C1" s="38"/>
      <c r="D1" s="39"/>
      <c r="E1" s="39"/>
      <c r="F1" s="40"/>
      <c r="G1" s="41"/>
      <c r="H1" s="41"/>
      <c r="I1" s="42"/>
      <c r="J1" s="43"/>
    </row>
    <row r="2" spans="1:196" ht="23.25" customHeight="1" x14ac:dyDescent="0.3">
      <c r="A2" s="44"/>
      <c r="B2" s="246" t="s">
        <v>0</v>
      </c>
      <c r="C2" s="247"/>
      <c r="D2" s="247"/>
      <c r="E2" s="247"/>
      <c r="F2" s="248"/>
      <c r="J2" s="45"/>
    </row>
    <row r="3" spans="1:196" ht="18" customHeight="1" x14ac:dyDescent="0.3">
      <c r="A3" s="44"/>
      <c r="B3" s="221" t="s">
        <v>1</v>
      </c>
      <c r="C3" s="249" t="s">
        <v>2</v>
      </c>
      <c r="D3" s="250"/>
      <c r="E3" s="18" t="s">
        <v>3</v>
      </c>
      <c r="F3" s="47">
        <v>2</v>
      </c>
      <c r="J3" s="45"/>
    </row>
    <row r="4" spans="1:196" ht="18" customHeight="1" x14ac:dyDescent="0.3">
      <c r="A4" s="44"/>
      <c r="B4" s="222"/>
      <c r="C4" s="126"/>
      <c r="D4" s="126"/>
      <c r="E4" s="127"/>
      <c r="F4" s="126"/>
      <c r="J4" s="45"/>
    </row>
    <row r="5" spans="1:196" ht="17.25" thickBot="1" x14ac:dyDescent="0.35">
      <c r="A5" s="44"/>
      <c r="J5" s="45"/>
    </row>
    <row r="6" spans="1:196" ht="16.5" customHeight="1" thickBot="1" x14ac:dyDescent="0.35">
      <c r="A6" s="44"/>
      <c r="C6" s="251" t="s">
        <v>205</v>
      </c>
      <c r="D6" s="252"/>
      <c r="E6" s="252"/>
      <c r="F6" s="252"/>
      <c r="G6" s="252"/>
      <c r="H6" s="253"/>
      <c r="I6" s="15"/>
      <c r="J6" s="45"/>
    </row>
    <row r="7" spans="1:196" ht="30" customHeight="1" thickBot="1" x14ac:dyDescent="0.35">
      <c r="A7" s="44"/>
      <c r="C7" s="254" t="s">
        <v>5</v>
      </c>
      <c r="D7" s="255"/>
      <c r="E7" s="255"/>
      <c r="F7" s="255"/>
      <c r="G7" s="255"/>
      <c r="H7" s="256"/>
      <c r="I7" s="15"/>
      <c r="J7" s="45"/>
    </row>
    <row r="8" spans="1:196" ht="44.25" customHeight="1" thickBot="1" x14ac:dyDescent="0.35">
      <c r="A8" s="44"/>
      <c r="B8" s="68"/>
      <c r="C8" s="254" t="s">
        <v>10</v>
      </c>
      <c r="D8" s="255"/>
      <c r="E8" s="255"/>
      <c r="F8" s="255"/>
      <c r="G8" s="255"/>
      <c r="H8" s="256"/>
      <c r="I8" s="16"/>
      <c r="J8" s="45"/>
    </row>
    <row r="9" spans="1:196" s="3" customFormat="1" x14ac:dyDescent="0.3">
      <c r="A9" s="46"/>
      <c r="B9" s="69"/>
      <c r="C9" s="257" t="s">
        <v>11</v>
      </c>
      <c r="D9" s="259" t="s">
        <v>6</v>
      </c>
      <c r="E9" s="48" t="s">
        <v>12</v>
      </c>
      <c r="F9" s="48" t="s">
        <v>7</v>
      </c>
      <c r="G9" s="48" t="s">
        <v>15</v>
      </c>
      <c r="H9" s="25" t="s">
        <v>8</v>
      </c>
      <c r="I9" s="1"/>
      <c r="J9" s="45"/>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row>
    <row r="10" spans="1:196" s="3" customFormat="1" ht="17.25" thickBot="1" x14ac:dyDescent="0.35">
      <c r="A10" s="46"/>
      <c r="B10" s="69"/>
      <c r="C10" s="258"/>
      <c r="D10" s="260"/>
      <c r="E10" s="26" t="s">
        <v>13</v>
      </c>
      <c r="F10" s="26" t="s">
        <v>14</v>
      </c>
      <c r="G10" s="26" t="s">
        <v>14</v>
      </c>
      <c r="H10" s="27" t="s">
        <v>9</v>
      </c>
      <c r="I10" s="1"/>
      <c r="J10" s="45"/>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row>
    <row r="11" spans="1:196" s="3" customFormat="1" ht="27.75" customHeight="1" thickBot="1" x14ac:dyDescent="0.35">
      <c r="A11" s="46"/>
      <c r="B11" s="69"/>
      <c r="C11" s="261" t="s">
        <v>77</v>
      </c>
      <c r="D11" s="262"/>
      <c r="E11" s="262"/>
      <c r="F11" s="262"/>
      <c r="G11" s="262"/>
      <c r="H11" s="263"/>
      <c r="I11" s="1"/>
      <c r="J11" s="45"/>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row>
    <row r="12" spans="1:196" s="3" customFormat="1" ht="19.5" customHeight="1" x14ac:dyDescent="0.25">
      <c r="A12" s="46"/>
      <c r="B12" s="69"/>
      <c r="C12" s="264" t="s">
        <v>78</v>
      </c>
      <c r="D12" s="265"/>
      <c r="E12" s="265"/>
      <c r="F12" s="265"/>
      <c r="G12" s="265"/>
      <c r="H12" s="266"/>
      <c r="I12" s="1"/>
      <c r="J12" s="45"/>
      <c r="K12" s="4"/>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row>
    <row r="13" spans="1:196" s="3" customFormat="1" x14ac:dyDescent="0.3">
      <c r="A13" s="46"/>
      <c r="B13" s="69"/>
      <c r="C13" s="28">
        <v>1</v>
      </c>
      <c r="D13" s="29" t="s">
        <v>16</v>
      </c>
      <c r="E13" s="49"/>
      <c r="F13" s="21">
        <v>0.5</v>
      </c>
      <c r="G13" s="21">
        <v>10</v>
      </c>
      <c r="H13" s="30"/>
      <c r="I13" s="1"/>
      <c r="J13" s="45"/>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row>
    <row r="14" spans="1:196" s="3" customFormat="1" x14ac:dyDescent="0.3">
      <c r="A14" s="46"/>
      <c r="B14" s="69"/>
      <c r="C14" s="28">
        <v>2</v>
      </c>
      <c r="D14" s="31" t="s">
        <v>71</v>
      </c>
      <c r="E14" s="50"/>
      <c r="F14" s="21">
        <v>1</v>
      </c>
      <c r="G14" s="21">
        <v>10</v>
      </c>
      <c r="H14" s="30"/>
      <c r="I14" s="1"/>
      <c r="J14" s="45"/>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row>
    <row r="15" spans="1:196" s="3" customFormat="1" x14ac:dyDescent="0.3">
      <c r="A15" s="46"/>
      <c r="B15" s="69"/>
      <c r="C15" s="28">
        <v>3</v>
      </c>
      <c r="D15" s="31" t="s">
        <v>69</v>
      </c>
      <c r="E15" s="50"/>
      <c r="F15" s="21">
        <v>1</v>
      </c>
      <c r="G15" s="21">
        <v>5</v>
      </c>
      <c r="H15" s="30"/>
      <c r="I15" s="1"/>
      <c r="J15" s="45"/>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row>
    <row r="16" spans="1:196" s="3" customFormat="1" ht="17.25" thickBot="1" x14ac:dyDescent="0.35">
      <c r="A16" s="46"/>
      <c r="B16" s="69"/>
      <c r="C16" s="106">
        <v>4</v>
      </c>
      <c r="D16" s="107" t="s">
        <v>70</v>
      </c>
      <c r="E16" s="108"/>
      <c r="F16" s="109">
        <v>1</v>
      </c>
      <c r="G16" s="109">
        <v>5</v>
      </c>
      <c r="H16" s="93"/>
      <c r="I16" s="1"/>
      <c r="J16" s="45"/>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row>
    <row r="17" spans="1:196" s="3" customFormat="1" x14ac:dyDescent="0.3">
      <c r="A17" s="46"/>
      <c r="B17" s="69"/>
      <c r="C17" s="267" t="s">
        <v>17</v>
      </c>
      <c r="D17" s="268"/>
      <c r="E17" s="268"/>
      <c r="F17" s="268"/>
      <c r="G17" s="269"/>
      <c r="H17" s="105">
        <f>SUM(H13:H16)</f>
        <v>0</v>
      </c>
      <c r="I17" s="1"/>
      <c r="J17" s="45"/>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row>
    <row r="18" spans="1:196" s="3" customFormat="1" x14ac:dyDescent="0.3">
      <c r="A18" s="46"/>
      <c r="B18" s="69"/>
      <c r="C18" s="240" t="s">
        <v>18</v>
      </c>
      <c r="D18" s="241"/>
      <c r="E18" s="241"/>
      <c r="F18" s="241"/>
      <c r="G18" s="242"/>
      <c r="H18" s="51">
        <f>+FM!E36</f>
        <v>2.2999999999999998</v>
      </c>
      <c r="I18" s="74" t="s">
        <v>68</v>
      </c>
      <c r="J18" s="45"/>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row>
    <row r="19" spans="1:196" s="3" customFormat="1" ht="17.25" thickBot="1" x14ac:dyDescent="0.35">
      <c r="A19" s="46"/>
      <c r="B19" s="69"/>
      <c r="C19" s="243" t="s">
        <v>17</v>
      </c>
      <c r="D19" s="244"/>
      <c r="E19" s="244"/>
      <c r="F19" s="244"/>
      <c r="G19" s="245"/>
      <c r="H19" s="52">
        <f>+ROUNDUP(H17*H18,0)</f>
        <v>0</v>
      </c>
      <c r="I19" s="1"/>
      <c r="J19" s="45"/>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row>
    <row r="20" spans="1:196" s="3" customFormat="1" ht="17.25" thickBot="1" x14ac:dyDescent="0.35">
      <c r="A20" s="46"/>
      <c r="B20" s="69"/>
      <c r="C20" s="53"/>
      <c r="D20" s="54"/>
      <c r="E20" s="54"/>
      <c r="F20" s="54"/>
      <c r="G20" s="54"/>
      <c r="H20" s="55"/>
      <c r="I20" s="56"/>
      <c r="J20" s="45"/>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row>
    <row r="21" spans="1:196" s="3" customFormat="1" ht="16.5" customHeight="1" x14ac:dyDescent="0.3">
      <c r="A21" s="46"/>
      <c r="B21" s="69"/>
      <c r="C21" s="270" t="s">
        <v>75</v>
      </c>
      <c r="D21" s="271"/>
      <c r="E21" s="271"/>
      <c r="F21" s="271"/>
      <c r="G21" s="271"/>
      <c r="H21" s="272"/>
      <c r="I21" s="1"/>
      <c r="J21" s="45"/>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row>
    <row r="22" spans="1:196" s="3" customFormat="1" ht="30.75" thickBot="1" x14ac:dyDescent="0.35">
      <c r="A22" s="46"/>
      <c r="B22" s="69"/>
      <c r="C22" s="99" t="s">
        <v>11</v>
      </c>
      <c r="D22" s="100" t="s">
        <v>76</v>
      </c>
      <c r="E22" s="101" t="s">
        <v>80</v>
      </c>
      <c r="F22" s="101" t="s">
        <v>201</v>
      </c>
      <c r="G22" s="102" t="s">
        <v>100</v>
      </c>
      <c r="H22" s="103" t="s">
        <v>99</v>
      </c>
      <c r="I22" s="1"/>
      <c r="J22" s="45"/>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row>
    <row r="23" spans="1:196" s="3" customFormat="1" ht="30" x14ac:dyDescent="0.3">
      <c r="A23" s="46"/>
      <c r="B23" s="69"/>
      <c r="C23" s="230">
        <v>1</v>
      </c>
      <c r="D23" s="104" t="s">
        <v>73</v>
      </c>
      <c r="E23" s="227" t="s">
        <v>81</v>
      </c>
      <c r="F23" s="224">
        <f>+H23/$H$77</f>
        <v>5.8658350428383556E-2</v>
      </c>
      <c r="G23" s="94">
        <v>1</v>
      </c>
      <c r="H23" s="95">
        <f>+'[100]VOL 1'!F22</f>
        <v>62591999</v>
      </c>
      <c r="I23" s="74" t="s">
        <v>68</v>
      </c>
      <c r="J23" s="79"/>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row>
    <row r="24" spans="1:196" s="3" customFormat="1" x14ac:dyDescent="0.3">
      <c r="A24" s="46"/>
      <c r="B24" s="69"/>
      <c r="C24" s="229"/>
      <c r="D24" s="73" t="s">
        <v>79</v>
      </c>
      <c r="E24" s="226"/>
      <c r="F24" s="223"/>
      <c r="G24" s="75">
        <v>0.1</v>
      </c>
      <c r="H24" s="30">
        <f>+ROUND(H23*G24,0)</f>
        <v>6259200</v>
      </c>
      <c r="I24" s="70"/>
      <c r="J24" s="7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row>
    <row r="25" spans="1:196" s="3" customFormat="1" ht="17.25" thickBot="1" x14ac:dyDescent="0.35">
      <c r="A25" s="46"/>
      <c r="B25" s="69"/>
      <c r="C25" s="231"/>
      <c r="D25" s="91" t="s">
        <v>102</v>
      </c>
      <c r="E25" s="228"/>
      <c r="F25" s="225"/>
      <c r="G25" s="96">
        <v>0.9</v>
      </c>
      <c r="H25" s="93">
        <f>+ROUND(H23*G25,0)</f>
        <v>56332799</v>
      </c>
      <c r="I25" s="70"/>
      <c r="J25" s="7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row>
    <row r="26" spans="1:196" s="3" customFormat="1" x14ac:dyDescent="0.3">
      <c r="A26" s="46"/>
      <c r="B26" s="69"/>
      <c r="C26" s="229">
        <v>2</v>
      </c>
      <c r="D26" s="97" t="s">
        <v>72</v>
      </c>
      <c r="E26" s="226" t="s">
        <v>82</v>
      </c>
      <c r="F26" s="223">
        <f>+H26/$H$77</f>
        <v>2.5428596805098746E-2</v>
      </c>
      <c r="G26" s="76">
        <v>1</v>
      </c>
      <c r="H26" s="98">
        <f>+'[100]VOL 2'!F19</f>
        <v>27133847</v>
      </c>
      <c r="I26" s="74" t="s">
        <v>68</v>
      </c>
      <c r="J26" s="79"/>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row>
    <row r="27" spans="1:196" s="3" customFormat="1" x14ac:dyDescent="0.3">
      <c r="A27" s="46"/>
      <c r="B27" s="69"/>
      <c r="C27" s="229"/>
      <c r="D27" s="73" t="s">
        <v>79</v>
      </c>
      <c r="E27" s="226"/>
      <c r="F27" s="223"/>
      <c r="G27" s="75">
        <v>0.1</v>
      </c>
      <c r="H27" s="30">
        <f>+ROUND(H26*G27,0)</f>
        <v>2713385</v>
      </c>
      <c r="I27" s="1"/>
      <c r="J27" s="45"/>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row>
    <row r="28" spans="1:196" s="3" customFormat="1" ht="17.25" thickBot="1" x14ac:dyDescent="0.35">
      <c r="A28" s="46"/>
      <c r="B28" s="69"/>
      <c r="C28" s="229"/>
      <c r="D28" s="83" t="s">
        <v>102</v>
      </c>
      <c r="E28" s="226"/>
      <c r="F28" s="223"/>
      <c r="G28" s="84">
        <v>0.9</v>
      </c>
      <c r="H28" s="85">
        <f>+ROUND(H26*G28,0)</f>
        <v>24420462</v>
      </c>
      <c r="I28" s="1"/>
      <c r="J28" s="45"/>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row>
    <row r="29" spans="1:196" s="3" customFormat="1" ht="30" x14ac:dyDescent="0.3">
      <c r="A29" s="46"/>
      <c r="B29" s="69"/>
      <c r="C29" s="230">
        <v>3</v>
      </c>
      <c r="D29" s="87" t="s">
        <v>203</v>
      </c>
      <c r="E29" s="227" t="s">
        <v>83</v>
      </c>
      <c r="F29" s="224">
        <f>+H29/$H$77</f>
        <v>2.9949103140404054E-2</v>
      </c>
      <c r="G29" s="94">
        <v>1</v>
      </c>
      <c r="H29" s="95">
        <f>+'[100]VOL 3'!F20</f>
        <v>31957500</v>
      </c>
      <c r="I29" s="74" t="s">
        <v>68</v>
      </c>
      <c r="J29" s="79"/>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row>
    <row r="30" spans="1:196" s="3" customFormat="1" x14ac:dyDescent="0.3">
      <c r="A30" s="46"/>
      <c r="B30" s="69"/>
      <c r="C30" s="229"/>
      <c r="D30" s="73" t="s">
        <v>79</v>
      </c>
      <c r="E30" s="226"/>
      <c r="F30" s="223"/>
      <c r="G30" s="75">
        <v>0.1</v>
      </c>
      <c r="H30" s="30">
        <f>+ROUND(H29*G30,0)</f>
        <v>3195750</v>
      </c>
      <c r="I30" s="1"/>
      <c r="J30" s="45"/>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row>
    <row r="31" spans="1:196" s="3" customFormat="1" ht="17.25" thickBot="1" x14ac:dyDescent="0.35">
      <c r="A31" s="46"/>
      <c r="B31" s="69"/>
      <c r="C31" s="231"/>
      <c r="D31" s="91" t="s">
        <v>102</v>
      </c>
      <c r="E31" s="228"/>
      <c r="F31" s="225"/>
      <c r="G31" s="96">
        <v>0.9</v>
      </c>
      <c r="H31" s="93">
        <f>+ROUND(H29*G31,0)</f>
        <v>28761750</v>
      </c>
      <c r="I31" s="1"/>
      <c r="J31" s="45"/>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row>
    <row r="32" spans="1:196" s="3" customFormat="1" x14ac:dyDescent="0.3">
      <c r="A32" s="46"/>
      <c r="B32" s="69"/>
      <c r="C32" s="229">
        <v>4</v>
      </c>
      <c r="D32" s="97" t="s">
        <v>24</v>
      </c>
      <c r="E32" s="226" t="s">
        <v>84</v>
      </c>
      <c r="F32" s="223">
        <f>+H32/$H$77</f>
        <v>5.5877177794147109E-2</v>
      </c>
      <c r="G32" s="76">
        <v>1</v>
      </c>
      <c r="H32" s="98">
        <f>+'[100]VOL 4'!F22</f>
        <v>59624320</v>
      </c>
      <c r="I32" s="74" t="s">
        <v>68</v>
      </c>
      <c r="J32" s="79"/>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row>
    <row r="33" spans="1:196" s="3" customFormat="1" x14ac:dyDescent="0.3">
      <c r="A33" s="46"/>
      <c r="B33" s="69"/>
      <c r="C33" s="229"/>
      <c r="D33" s="73" t="s">
        <v>79</v>
      </c>
      <c r="E33" s="226"/>
      <c r="F33" s="223"/>
      <c r="G33" s="75">
        <v>0.1</v>
      </c>
      <c r="H33" s="30">
        <f>+ROUND(H32*G33,0)</f>
        <v>5962432</v>
      </c>
      <c r="I33" s="1"/>
      <c r="J33" s="45"/>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row>
    <row r="34" spans="1:196" s="3" customFormat="1" ht="17.25" thickBot="1" x14ac:dyDescent="0.35">
      <c r="A34" s="46"/>
      <c r="B34" s="69"/>
      <c r="C34" s="229"/>
      <c r="D34" s="83" t="s">
        <v>102</v>
      </c>
      <c r="E34" s="226"/>
      <c r="F34" s="223"/>
      <c r="G34" s="84">
        <v>0.9</v>
      </c>
      <c r="H34" s="85">
        <f>+ROUND(H32*G34,0)</f>
        <v>53661888</v>
      </c>
      <c r="I34" s="1"/>
      <c r="J34" s="45"/>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row>
    <row r="35" spans="1:196" s="3" customFormat="1" ht="30" x14ac:dyDescent="0.3">
      <c r="A35" s="46"/>
      <c r="B35" s="69"/>
      <c r="C35" s="230">
        <v>5</v>
      </c>
      <c r="D35" s="87" t="s">
        <v>25</v>
      </c>
      <c r="E35" s="227" t="s">
        <v>85</v>
      </c>
      <c r="F35" s="224">
        <f>+H35/$H$77</f>
        <v>7.0019470895260547E-2</v>
      </c>
      <c r="G35" s="94">
        <v>1</v>
      </c>
      <c r="H35" s="95">
        <f>+'[100]VOL 5'!F20</f>
        <v>74715000</v>
      </c>
      <c r="I35" s="74" t="s">
        <v>68</v>
      </c>
      <c r="J35" s="79"/>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row>
    <row r="36" spans="1:196" s="3" customFormat="1" x14ac:dyDescent="0.3">
      <c r="A36" s="46"/>
      <c r="B36" s="69"/>
      <c r="C36" s="229"/>
      <c r="D36" s="73" t="s">
        <v>79</v>
      </c>
      <c r="E36" s="226"/>
      <c r="F36" s="223"/>
      <c r="G36" s="75">
        <v>0.1</v>
      </c>
      <c r="H36" s="30">
        <f>+ROUND(H35*G36,0)</f>
        <v>7471500</v>
      </c>
      <c r="I36" s="1"/>
      <c r="J36" s="45"/>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row>
    <row r="37" spans="1:196" s="3" customFormat="1" ht="17.25" thickBot="1" x14ac:dyDescent="0.35">
      <c r="A37" s="46"/>
      <c r="B37" s="69"/>
      <c r="C37" s="231"/>
      <c r="D37" s="91" t="s">
        <v>102</v>
      </c>
      <c r="E37" s="228"/>
      <c r="F37" s="225"/>
      <c r="G37" s="96">
        <v>0.9</v>
      </c>
      <c r="H37" s="93">
        <f>+ROUND(H35*G37,0)</f>
        <v>67243500</v>
      </c>
      <c r="I37" s="1"/>
      <c r="J37" s="45"/>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row>
    <row r="38" spans="1:196" s="3" customFormat="1" ht="30" x14ac:dyDescent="0.3">
      <c r="A38" s="46"/>
      <c r="B38" s="69"/>
      <c r="C38" s="229">
        <v>6</v>
      </c>
      <c r="D38" s="97" t="s">
        <v>204</v>
      </c>
      <c r="E38" s="226" t="s">
        <v>86</v>
      </c>
      <c r="F38" s="223">
        <f>+H38/$H$77</f>
        <v>8.3815766691220664E-2</v>
      </c>
      <c r="G38" s="76">
        <v>1</v>
      </c>
      <c r="H38" s="98">
        <f>+'[100]VOL 6'!F20</f>
        <v>89436480</v>
      </c>
      <c r="I38" s="74" t="s">
        <v>68</v>
      </c>
      <c r="J38" s="79"/>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row>
    <row r="39" spans="1:196" s="3" customFormat="1" x14ac:dyDescent="0.3">
      <c r="A39" s="46"/>
      <c r="B39" s="69"/>
      <c r="C39" s="229"/>
      <c r="D39" s="73" t="s">
        <v>79</v>
      </c>
      <c r="E39" s="226"/>
      <c r="F39" s="223"/>
      <c r="G39" s="75">
        <v>0.1</v>
      </c>
      <c r="H39" s="30">
        <f>+ROUND(H38*G39,0)</f>
        <v>8943648</v>
      </c>
      <c r="I39" s="1"/>
      <c r="J39" s="45"/>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row>
    <row r="40" spans="1:196" s="3" customFormat="1" ht="17.25" thickBot="1" x14ac:dyDescent="0.35">
      <c r="A40" s="46"/>
      <c r="B40" s="69"/>
      <c r="C40" s="229"/>
      <c r="D40" s="83" t="s">
        <v>102</v>
      </c>
      <c r="E40" s="226"/>
      <c r="F40" s="223"/>
      <c r="G40" s="84">
        <v>0.9</v>
      </c>
      <c r="H40" s="85">
        <f>+ROUND(H38*G40,0)</f>
        <v>80492832</v>
      </c>
      <c r="I40" s="1"/>
      <c r="J40" s="45"/>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row>
    <row r="41" spans="1:196" s="3" customFormat="1" x14ac:dyDescent="0.3">
      <c r="A41" s="46"/>
      <c r="B41" s="69"/>
      <c r="C41" s="230">
        <v>7</v>
      </c>
      <c r="D41" s="87" t="s">
        <v>26</v>
      </c>
      <c r="E41" s="227" t="s">
        <v>87</v>
      </c>
      <c r="F41" s="224">
        <f>+H41/$H$77</f>
        <v>8.7038882470538911E-2</v>
      </c>
      <c r="G41" s="94">
        <v>1</v>
      </c>
      <c r="H41" s="95">
        <f>+'[100]VOL 7'!F21</f>
        <v>92875739</v>
      </c>
      <c r="I41" s="74" t="s">
        <v>68</v>
      </c>
      <c r="J41" s="79"/>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row>
    <row r="42" spans="1:196" s="3" customFormat="1" x14ac:dyDescent="0.3">
      <c r="A42" s="46"/>
      <c r="B42" s="69"/>
      <c r="C42" s="229"/>
      <c r="D42" s="73" t="s">
        <v>79</v>
      </c>
      <c r="E42" s="226"/>
      <c r="F42" s="223"/>
      <c r="G42" s="75">
        <v>0.1</v>
      </c>
      <c r="H42" s="30">
        <f>+ROUND(H41*G42,0)</f>
        <v>9287574</v>
      </c>
      <c r="I42" s="1"/>
      <c r="J42" s="45"/>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row>
    <row r="43" spans="1:196" s="3" customFormat="1" ht="17.25" thickBot="1" x14ac:dyDescent="0.35">
      <c r="A43" s="46"/>
      <c r="B43" s="69"/>
      <c r="C43" s="231"/>
      <c r="D43" s="91" t="s">
        <v>102</v>
      </c>
      <c r="E43" s="228"/>
      <c r="F43" s="225"/>
      <c r="G43" s="96">
        <v>0.9</v>
      </c>
      <c r="H43" s="93">
        <f>+ROUND(H41*G43,0)</f>
        <v>83588165</v>
      </c>
      <c r="I43" s="1"/>
      <c r="J43" s="45"/>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row>
    <row r="44" spans="1:196" s="3" customFormat="1" x14ac:dyDescent="0.3">
      <c r="A44" s="46"/>
      <c r="B44" s="69"/>
      <c r="C44" s="229">
        <v>8</v>
      </c>
      <c r="D44" s="97" t="s">
        <v>27</v>
      </c>
      <c r="E44" s="226" t="s">
        <v>88</v>
      </c>
      <c r="F44" s="223">
        <f>+H44/$H$77</f>
        <v>7.7455787987336058E-2</v>
      </c>
      <c r="G44" s="76">
        <v>1</v>
      </c>
      <c r="H44" s="98">
        <f>+'[100]VOL 8'!F20</f>
        <v>82649999</v>
      </c>
      <c r="I44" s="74" t="s">
        <v>68</v>
      </c>
      <c r="J44" s="79"/>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row>
    <row r="45" spans="1:196" s="3" customFormat="1" x14ac:dyDescent="0.3">
      <c r="A45" s="46"/>
      <c r="B45" s="69"/>
      <c r="C45" s="229"/>
      <c r="D45" s="73" t="s">
        <v>79</v>
      </c>
      <c r="E45" s="226"/>
      <c r="F45" s="223"/>
      <c r="G45" s="75">
        <v>0.1</v>
      </c>
      <c r="H45" s="30">
        <f>+ROUND(H44*G45,0)</f>
        <v>8265000</v>
      </c>
      <c r="I45" s="1"/>
      <c r="J45" s="45"/>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row>
    <row r="46" spans="1:196" s="3" customFormat="1" ht="17.25" thickBot="1" x14ac:dyDescent="0.35">
      <c r="A46" s="46"/>
      <c r="B46" s="69"/>
      <c r="C46" s="229"/>
      <c r="D46" s="83" t="s">
        <v>102</v>
      </c>
      <c r="E46" s="226"/>
      <c r="F46" s="223"/>
      <c r="G46" s="84">
        <v>0.9</v>
      </c>
      <c r="H46" s="85">
        <f>+ROUND(H44*G46,0)</f>
        <v>74384999</v>
      </c>
      <c r="I46" s="1"/>
      <c r="J46" s="45"/>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row>
    <row r="47" spans="1:196" s="3" customFormat="1" x14ac:dyDescent="0.3">
      <c r="A47" s="46"/>
      <c r="B47" s="69"/>
      <c r="C47" s="230">
        <v>9</v>
      </c>
      <c r="D47" s="87" t="s">
        <v>28</v>
      </c>
      <c r="E47" s="227" t="s">
        <v>89</v>
      </c>
      <c r="F47" s="224">
        <f>+H47/$H$77</f>
        <v>5.5877176856992977E-2</v>
      </c>
      <c r="G47" s="94">
        <v>1</v>
      </c>
      <c r="H47" s="95">
        <f>+'[100]VOL 9'!F20</f>
        <v>59624319</v>
      </c>
      <c r="I47" s="74" t="s">
        <v>68</v>
      </c>
      <c r="J47" s="79"/>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row>
    <row r="48" spans="1:196" s="3" customFormat="1" x14ac:dyDescent="0.3">
      <c r="A48" s="46"/>
      <c r="B48" s="69"/>
      <c r="C48" s="229"/>
      <c r="D48" s="73" t="s">
        <v>79</v>
      </c>
      <c r="E48" s="226"/>
      <c r="F48" s="223"/>
      <c r="G48" s="75">
        <v>0.1</v>
      </c>
      <c r="H48" s="30">
        <f>+ROUND(H47*G48,0)</f>
        <v>5962432</v>
      </c>
      <c r="I48" s="1"/>
      <c r="J48" s="45"/>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row>
    <row r="49" spans="1:196" s="3" customFormat="1" ht="17.25" thickBot="1" x14ac:dyDescent="0.35">
      <c r="A49" s="46"/>
      <c r="B49" s="69"/>
      <c r="C49" s="231"/>
      <c r="D49" s="91" t="s">
        <v>102</v>
      </c>
      <c r="E49" s="228"/>
      <c r="F49" s="225"/>
      <c r="G49" s="96">
        <v>0.9</v>
      </c>
      <c r="H49" s="93">
        <f>+ROUND(H47*G49,0)</f>
        <v>53661887</v>
      </c>
      <c r="I49" s="1"/>
      <c r="J49" s="45"/>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row>
    <row r="50" spans="1:196" s="3" customFormat="1" x14ac:dyDescent="0.3">
      <c r="A50" s="46"/>
      <c r="B50" s="69"/>
      <c r="C50" s="229">
        <v>10</v>
      </c>
      <c r="D50" s="97" t="s">
        <v>29</v>
      </c>
      <c r="E50" s="226" t="s">
        <v>90</v>
      </c>
      <c r="F50" s="223">
        <f>+H50/$H$77</f>
        <v>4.6679646326352901E-2</v>
      </c>
      <c r="G50" s="76">
        <v>1</v>
      </c>
      <c r="H50" s="98">
        <f>+'[100]VOL 10'!F20</f>
        <v>49809999</v>
      </c>
      <c r="I50" s="74" t="s">
        <v>68</v>
      </c>
      <c r="J50" s="79"/>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row>
    <row r="51" spans="1:196" s="3" customFormat="1" x14ac:dyDescent="0.3">
      <c r="A51" s="46"/>
      <c r="B51" s="69"/>
      <c r="C51" s="229"/>
      <c r="D51" s="73" t="s">
        <v>79</v>
      </c>
      <c r="E51" s="226"/>
      <c r="F51" s="223"/>
      <c r="G51" s="75">
        <v>0.1</v>
      </c>
      <c r="H51" s="30">
        <f>+ROUND(H50*G51,0)</f>
        <v>4981000</v>
      </c>
      <c r="I51" s="1"/>
      <c r="J51" s="45"/>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row>
    <row r="52" spans="1:196" s="3" customFormat="1" ht="17.25" thickBot="1" x14ac:dyDescent="0.35">
      <c r="A52" s="46"/>
      <c r="B52" s="69"/>
      <c r="C52" s="229"/>
      <c r="D52" s="83" t="s">
        <v>102</v>
      </c>
      <c r="E52" s="226"/>
      <c r="F52" s="223"/>
      <c r="G52" s="84">
        <v>0.9</v>
      </c>
      <c r="H52" s="85">
        <f>+ROUND(H50*G52,0)</f>
        <v>44828999</v>
      </c>
      <c r="I52" s="1"/>
      <c r="J52" s="45"/>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row>
    <row r="53" spans="1:196" s="3" customFormat="1" x14ac:dyDescent="0.3">
      <c r="A53" s="46"/>
      <c r="B53" s="69"/>
      <c r="C53" s="230">
        <v>11</v>
      </c>
      <c r="D53" s="87" t="s">
        <v>30</v>
      </c>
      <c r="E53" s="227" t="s">
        <v>91</v>
      </c>
      <c r="F53" s="224">
        <f>+H53/$H$77</f>
        <v>4.6679646326352901E-2</v>
      </c>
      <c r="G53" s="94">
        <v>1</v>
      </c>
      <c r="H53" s="95">
        <f>+'[100]VOL 11'!F22</f>
        <v>49809999</v>
      </c>
      <c r="I53" s="74" t="s">
        <v>68</v>
      </c>
      <c r="J53" s="79"/>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row>
    <row r="54" spans="1:196" s="3" customFormat="1" x14ac:dyDescent="0.3">
      <c r="A54" s="46"/>
      <c r="B54" s="69"/>
      <c r="C54" s="229"/>
      <c r="D54" s="73" t="s">
        <v>79</v>
      </c>
      <c r="E54" s="226"/>
      <c r="F54" s="223"/>
      <c r="G54" s="75">
        <v>0.1</v>
      </c>
      <c r="H54" s="30">
        <f>+ROUND(H53*G54,0)</f>
        <v>4981000</v>
      </c>
      <c r="I54" s="1"/>
      <c r="J54" s="45"/>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row>
    <row r="55" spans="1:196" s="3" customFormat="1" ht="17.25" thickBot="1" x14ac:dyDescent="0.35">
      <c r="A55" s="46"/>
      <c r="B55" s="69"/>
      <c r="C55" s="231"/>
      <c r="D55" s="91" t="s">
        <v>102</v>
      </c>
      <c r="E55" s="228"/>
      <c r="F55" s="225"/>
      <c r="G55" s="96">
        <v>0.9</v>
      </c>
      <c r="H55" s="93">
        <f>+ROUND(H53*G55,0)</f>
        <v>44828999</v>
      </c>
      <c r="I55" s="1"/>
      <c r="J55" s="45"/>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row>
    <row r="56" spans="1:196" s="3" customFormat="1" x14ac:dyDescent="0.3">
      <c r="A56" s="46"/>
      <c r="B56" s="69"/>
      <c r="C56" s="229">
        <v>12</v>
      </c>
      <c r="D56" s="97" t="s">
        <v>31</v>
      </c>
      <c r="E56" s="226" t="s">
        <v>92</v>
      </c>
      <c r="F56" s="223">
        <f>+H56/$H$77</f>
        <v>0.12103345601449374</v>
      </c>
      <c r="G56" s="76">
        <v>1</v>
      </c>
      <c r="H56" s="98">
        <f>+'[100]VOL 12'!F29</f>
        <v>129150000</v>
      </c>
      <c r="I56" s="74" t="s">
        <v>68</v>
      </c>
      <c r="J56" s="79"/>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row>
    <row r="57" spans="1:196" s="3" customFormat="1" x14ac:dyDescent="0.3">
      <c r="A57" s="46"/>
      <c r="B57" s="69"/>
      <c r="C57" s="229"/>
      <c r="D57" s="73" t="s">
        <v>79</v>
      </c>
      <c r="E57" s="226"/>
      <c r="F57" s="223"/>
      <c r="G57" s="75">
        <v>0.1</v>
      </c>
      <c r="H57" s="30">
        <f>+ROUND(H56*G57,0)</f>
        <v>12915000</v>
      </c>
      <c r="I57" s="1"/>
      <c r="J57" s="45"/>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row>
    <row r="58" spans="1:196" s="3" customFormat="1" ht="17.25" thickBot="1" x14ac:dyDescent="0.35">
      <c r="A58" s="46"/>
      <c r="B58" s="69"/>
      <c r="C58" s="229"/>
      <c r="D58" s="83" t="s">
        <v>102</v>
      </c>
      <c r="E58" s="226"/>
      <c r="F58" s="223"/>
      <c r="G58" s="84">
        <v>0.9</v>
      </c>
      <c r="H58" s="85">
        <f>+ROUND(H56*G58,0)</f>
        <v>116235000</v>
      </c>
      <c r="I58" s="1"/>
      <c r="J58" s="45"/>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row>
    <row r="59" spans="1:196" s="3" customFormat="1" ht="45" x14ac:dyDescent="0.3">
      <c r="A59" s="46"/>
      <c r="B59" s="69"/>
      <c r="C59" s="230">
        <v>13</v>
      </c>
      <c r="D59" s="87" t="s">
        <v>74</v>
      </c>
      <c r="E59" s="227" t="s">
        <v>93</v>
      </c>
      <c r="F59" s="224">
        <f>+H59/$H$77</f>
        <v>5.4281353316615738E-2</v>
      </c>
      <c r="G59" s="94">
        <v>1</v>
      </c>
      <c r="H59" s="95">
        <f>+'[100]VOL 13'!F21</f>
        <v>57921479</v>
      </c>
      <c r="I59" s="74" t="s">
        <v>68</v>
      </c>
      <c r="J59" s="79"/>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row>
    <row r="60" spans="1:196" s="3" customFormat="1" x14ac:dyDescent="0.3">
      <c r="A60" s="46"/>
      <c r="B60" s="69"/>
      <c r="C60" s="229"/>
      <c r="D60" s="73" t="s">
        <v>79</v>
      </c>
      <c r="E60" s="226"/>
      <c r="F60" s="223"/>
      <c r="G60" s="75">
        <v>0.1</v>
      </c>
      <c r="H60" s="30">
        <f>+ROUND(H59*G60,0)</f>
        <v>5792148</v>
      </c>
      <c r="I60" s="1"/>
      <c r="J60" s="45"/>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row>
    <row r="61" spans="1:196" s="3" customFormat="1" ht="17.25" thickBot="1" x14ac:dyDescent="0.35">
      <c r="A61" s="46"/>
      <c r="B61" s="69"/>
      <c r="C61" s="231"/>
      <c r="D61" s="91" t="s">
        <v>102</v>
      </c>
      <c r="E61" s="228"/>
      <c r="F61" s="225"/>
      <c r="G61" s="96">
        <v>0.9</v>
      </c>
      <c r="H61" s="93">
        <f>+ROUND(H59*G61,0)</f>
        <v>52129331</v>
      </c>
      <c r="I61" s="1"/>
      <c r="J61" s="45"/>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row>
    <row r="62" spans="1:196" s="3" customFormat="1" x14ac:dyDescent="0.3">
      <c r="A62" s="46"/>
      <c r="B62" s="69"/>
      <c r="C62" s="230">
        <v>14</v>
      </c>
      <c r="D62" s="87" t="s">
        <v>33</v>
      </c>
      <c r="E62" s="227" t="s">
        <v>94</v>
      </c>
      <c r="F62" s="224">
        <f>+H62/$H$77</f>
        <v>1.999780923353112E-2</v>
      </c>
      <c r="G62" s="94">
        <v>1</v>
      </c>
      <c r="H62" s="95">
        <f>+'[100]VOL 14'!F18</f>
        <v>21338869</v>
      </c>
      <c r="I62" s="74" t="s">
        <v>68</v>
      </c>
      <c r="J62" s="79"/>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row>
    <row r="63" spans="1:196" s="3" customFormat="1" x14ac:dyDescent="0.3">
      <c r="A63" s="46"/>
      <c r="B63" s="69"/>
      <c r="C63" s="229"/>
      <c r="D63" s="73" t="s">
        <v>79</v>
      </c>
      <c r="E63" s="226"/>
      <c r="F63" s="223"/>
      <c r="G63" s="75">
        <v>0.1</v>
      </c>
      <c r="H63" s="30">
        <f>+ROUND(H62*G63,0)</f>
        <v>2133887</v>
      </c>
      <c r="I63" s="1"/>
      <c r="J63" s="45"/>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row>
    <row r="64" spans="1:196" s="3" customFormat="1" ht="17.25" thickBot="1" x14ac:dyDescent="0.35">
      <c r="A64" s="46"/>
      <c r="B64" s="69"/>
      <c r="C64" s="231"/>
      <c r="D64" s="91" t="s">
        <v>102</v>
      </c>
      <c r="E64" s="228"/>
      <c r="F64" s="225"/>
      <c r="G64" s="96">
        <v>0.9</v>
      </c>
      <c r="H64" s="93">
        <f>+ROUND(H62*G64,0)</f>
        <v>19204982</v>
      </c>
      <c r="I64" s="1"/>
      <c r="J64" s="45"/>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row>
    <row r="65" spans="1:196" s="3" customFormat="1" x14ac:dyDescent="0.3">
      <c r="A65" s="46"/>
      <c r="B65" s="69"/>
      <c r="C65" s="229">
        <v>15</v>
      </c>
      <c r="D65" s="97" t="s">
        <v>34</v>
      </c>
      <c r="E65" s="226" t="s">
        <v>95</v>
      </c>
      <c r="F65" s="223">
        <f>+H65/$H$77</f>
        <v>1.748729514670536E-2</v>
      </c>
      <c r="G65" s="76">
        <v>1</v>
      </c>
      <c r="H65" s="98">
        <f>+'[100]VOL 15'!F20</f>
        <v>18659999</v>
      </c>
      <c r="I65" s="74" t="s">
        <v>68</v>
      </c>
      <c r="J65" s="79"/>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row>
    <row r="66" spans="1:196" s="3" customFormat="1" x14ac:dyDescent="0.3">
      <c r="A66" s="46"/>
      <c r="B66" s="69"/>
      <c r="C66" s="229"/>
      <c r="D66" s="73" t="s">
        <v>79</v>
      </c>
      <c r="E66" s="226"/>
      <c r="F66" s="223"/>
      <c r="G66" s="75">
        <v>0.1</v>
      </c>
      <c r="H66" s="30">
        <f>+ROUND(H65*G66,0)</f>
        <v>1866000</v>
      </c>
      <c r="I66" s="1"/>
      <c r="J66" s="45"/>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row>
    <row r="67" spans="1:196" s="3" customFormat="1" ht="17.25" thickBot="1" x14ac:dyDescent="0.35">
      <c r="A67" s="46"/>
      <c r="B67" s="69"/>
      <c r="C67" s="229"/>
      <c r="D67" s="83" t="s">
        <v>102</v>
      </c>
      <c r="E67" s="226"/>
      <c r="F67" s="223"/>
      <c r="G67" s="84">
        <v>0.9</v>
      </c>
      <c r="H67" s="85">
        <f>+ROUND(H65*G67,0)</f>
        <v>16793999</v>
      </c>
      <c r="I67" s="1"/>
      <c r="J67" s="45"/>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row>
    <row r="68" spans="1:196" s="3" customFormat="1" x14ac:dyDescent="0.3">
      <c r="A68" s="46"/>
      <c r="B68" s="69"/>
      <c r="C68" s="230">
        <v>16</v>
      </c>
      <c r="D68" s="87" t="s">
        <v>35</v>
      </c>
      <c r="E68" s="227" t="s">
        <v>96</v>
      </c>
      <c r="F68" s="224">
        <f>+H68/$H$77</f>
        <v>5.078708792112218E-2</v>
      </c>
      <c r="G68" s="94">
        <v>1</v>
      </c>
      <c r="H68" s="95">
        <f>+'[100]VOL 16'!F21</f>
        <v>54192887</v>
      </c>
      <c r="I68" s="74" t="s">
        <v>68</v>
      </c>
      <c r="J68" s="79"/>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row>
    <row r="69" spans="1:196" s="3" customFormat="1" x14ac:dyDescent="0.3">
      <c r="A69" s="46"/>
      <c r="B69" s="69"/>
      <c r="C69" s="229"/>
      <c r="D69" s="73" t="s">
        <v>79</v>
      </c>
      <c r="E69" s="226"/>
      <c r="F69" s="223"/>
      <c r="G69" s="75">
        <v>0.1</v>
      </c>
      <c r="H69" s="30">
        <f>+ROUND(H68*G69,0)</f>
        <v>5419289</v>
      </c>
      <c r="I69" s="1"/>
      <c r="J69" s="45"/>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row>
    <row r="70" spans="1:196" s="3" customFormat="1" ht="17.25" thickBot="1" x14ac:dyDescent="0.35">
      <c r="A70" s="46"/>
      <c r="B70" s="69"/>
      <c r="C70" s="231"/>
      <c r="D70" s="91" t="s">
        <v>102</v>
      </c>
      <c r="E70" s="228"/>
      <c r="F70" s="225"/>
      <c r="G70" s="96">
        <v>0.9</v>
      </c>
      <c r="H70" s="93">
        <f>+ROUND(H68*G70,0)</f>
        <v>48773598</v>
      </c>
      <c r="I70" s="1"/>
      <c r="J70" s="45"/>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row>
    <row r="71" spans="1:196" s="3" customFormat="1" x14ac:dyDescent="0.3">
      <c r="A71" s="46"/>
      <c r="B71" s="69"/>
      <c r="C71" s="230">
        <v>17</v>
      </c>
      <c r="D71" s="87" t="s">
        <v>36</v>
      </c>
      <c r="E71" s="227" t="s">
        <v>97</v>
      </c>
      <c r="F71" s="224">
        <f>+H71/$H$77</f>
        <v>9.8933392645443416E-2</v>
      </c>
      <c r="G71" s="94">
        <v>1</v>
      </c>
      <c r="H71" s="95">
        <f>+'[100]VOL 17'!F21</f>
        <v>105567899</v>
      </c>
      <c r="I71" s="74" t="s">
        <v>68</v>
      </c>
      <c r="J71" s="79"/>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row>
    <row r="72" spans="1:196" s="3" customFormat="1" x14ac:dyDescent="0.3">
      <c r="A72" s="46"/>
      <c r="B72" s="69"/>
      <c r="C72" s="229"/>
      <c r="D72" s="73" t="s">
        <v>79</v>
      </c>
      <c r="E72" s="226"/>
      <c r="F72" s="223"/>
      <c r="G72" s="75">
        <v>0.1</v>
      </c>
      <c r="H72" s="30">
        <f>+ROUND(H71*G72,0)</f>
        <v>10556790</v>
      </c>
      <c r="I72" s="1"/>
      <c r="J72" s="45"/>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row>
    <row r="73" spans="1:196" s="3" customFormat="1" ht="17.25" thickBot="1" x14ac:dyDescent="0.35">
      <c r="A73" s="46"/>
      <c r="B73" s="69"/>
      <c r="C73" s="231"/>
      <c r="D73" s="91" t="s">
        <v>102</v>
      </c>
      <c r="E73" s="228"/>
      <c r="F73" s="225"/>
      <c r="G73" s="96">
        <v>0.9</v>
      </c>
      <c r="H73" s="93">
        <f>+ROUND(H71*G73,0)</f>
        <v>95011109</v>
      </c>
      <c r="I73" s="1"/>
      <c r="J73" s="45"/>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row>
    <row r="74" spans="1:196" s="3" customFormat="1" x14ac:dyDescent="0.3">
      <c r="A74" s="46"/>
      <c r="B74" s="69"/>
      <c r="C74" s="232">
        <v>18</v>
      </c>
      <c r="D74" s="87" t="s">
        <v>101</v>
      </c>
      <c r="E74" s="227" t="s">
        <v>98</v>
      </c>
      <c r="F74" s="224">
        <f>+H74/H77</f>
        <v>0</v>
      </c>
      <c r="G74" s="88">
        <v>1</v>
      </c>
      <c r="H74" s="89">
        <v>0</v>
      </c>
      <c r="I74" s="74" t="s">
        <v>68</v>
      </c>
      <c r="J74" s="45"/>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row>
    <row r="75" spans="1:196" s="3" customFormat="1" x14ac:dyDescent="0.3">
      <c r="A75" s="46"/>
      <c r="B75" s="69"/>
      <c r="C75" s="233"/>
      <c r="D75" s="73" t="s">
        <v>79</v>
      </c>
      <c r="E75" s="226"/>
      <c r="F75" s="223"/>
      <c r="G75" s="78">
        <v>0.1</v>
      </c>
      <c r="H75" s="77"/>
      <c r="I75" s="1"/>
      <c r="J75" s="45"/>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row>
    <row r="76" spans="1:196" s="3" customFormat="1" ht="17.25" thickBot="1" x14ac:dyDescent="0.35">
      <c r="A76" s="46"/>
      <c r="B76" s="69"/>
      <c r="C76" s="234"/>
      <c r="D76" s="91" t="s">
        <v>102</v>
      </c>
      <c r="E76" s="228"/>
      <c r="F76" s="225"/>
      <c r="G76" s="92">
        <v>0.9</v>
      </c>
      <c r="H76" s="93"/>
      <c r="I76" s="1"/>
      <c r="J76" s="45"/>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row>
    <row r="77" spans="1:196" s="3" customFormat="1" ht="17.25" thickBot="1" x14ac:dyDescent="0.35">
      <c r="A77" s="46"/>
      <c r="B77" s="69"/>
      <c r="C77" s="273" t="s">
        <v>104</v>
      </c>
      <c r="D77" s="274"/>
      <c r="E77" s="274"/>
      <c r="F77" s="274"/>
      <c r="G77" s="275"/>
      <c r="H77" s="86">
        <f>+H23+H26+H29+H32+H35+H38+H41+H44+H47+H50+H53+H56+H59+H62+H65+H68+H71+H74</f>
        <v>1067060334</v>
      </c>
      <c r="I77" s="74" t="s">
        <v>68</v>
      </c>
      <c r="J77" s="45"/>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row>
    <row r="78" spans="1:196" s="3" customFormat="1" x14ac:dyDescent="0.3">
      <c r="A78" s="46"/>
      <c r="B78" s="69"/>
      <c r="C78" s="81" t="s">
        <v>105</v>
      </c>
      <c r="D78" s="235" t="s">
        <v>106</v>
      </c>
      <c r="E78" s="236"/>
      <c r="F78" s="236"/>
      <c r="G78" s="236"/>
      <c r="H78" s="237"/>
      <c r="I78" s="1"/>
      <c r="J78" s="45"/>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row>
    <row r="79" spans="1:196" s="3" customFormat="1" ht="17.25" thickBot="1" x14ac:dyDescent="0.35">
      <c r="A79" s="46"/>
      <c r="B79" s="69"/>
      <c r="C79" s="82"/>
      <c r="D79" s="238" t="s">
        <v>107</v>
      </c>
      <c r="E79" s="238"/>
      <c r="F79" s="238"/>
      <c r="G79" s="238"/>
      <c r="H79" s="239"/>
      <c r="I79" s="1"/>
      <c r="J79" s="45"/>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row>
    <row r="80" spans="1:196" s="3" customFormat="1" ht="7.5" customHeight="1" thickBot="1" x14ac:dyDescent="0.35">
      <c r="A80" s="46"/>
      <c r="B80" s="69"/>
      <c r="C80" s="110"/>
      <c r="D80" s="111"/>
      <c r="E80" s="112"/>
      <c r="F80" s="112"/>
      <c r="G80" s="113"/>
      <c r="H80" s="114"/>
      <c r="I80" s="1"/>
      <c r="J80" s="45"/>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row>
    <row r="81" spans="1:196" s="3" customFormat="1" x14ac:dyDescent="0.3">
      <c r="A81" s="46"/>
      <c r="B81" s="69"/>
      <c r="C81" s="276" t="s">
        <v>103</v>
      </c>
      <c r="D81" s="277"/>
      <c r="E81" s="277"/>
      <c r="F81" s="277"/>
      <c r="G81" s="277"/>
      <c r="H81" s="278"/>
      <c r="I81" s="1"/>
      <c r="J81" s="45"/>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row>
    <row r="82" spans="1:196" s="3" customFormat="1" ht="17.25" thickBot="1" x14ac:dyDescent="0.35">
      <c r="A82" s="46"/>
      <c r="B82" s="69"/>
      <c r="C82" s="90" t="s">
        <v>11</v>
      </c>
      <c r="D82" s="115" t="s">
        <v>19</v>
      </c>
      <c r="E82" s="116" t="s">
        <v>20</v>
      </c>
      <c r="F82" s="116" t="s">
        <v>21</v>
      </c>
      <c r="G82" s="117" t="s">
        <v>22</v>
      </c>
      <c r="H82" s="118" t="s">
        <v>23</v>
      </c>
      <c r="I82" s="1"/>
      <c r="J82" s="45"/>
      <c r="K82" s="5"/>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row>
    <row r="83" spans="1:196" s="3" customFormat="1" ht="28.5" x14ac:dyDescent="0.3">
      <c r="A83" s="46"/>
      <c r="B83" s="69"/>
      <c r="C83" s="133">
        <v>1</v>
      </c>
      <c r="D83" s="134" t="s">
        <v>108</v>
      </c>
      <c r="E83" s="135" t="s">
        <v>54</v>
      </c>
      <c r="F83" s="136">
        <v>10</v>
      </c>
      <c r="G83" s="137"/>
      <c r="H83" s="138">
        <f t="shared" ref="H83:H101" si="0">+ROUND(G83*F83,0)</f>
        <v>0</v>
      </c>
      <c r="I83" s="80"/>
      <c r="J83" s="45"/>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row>
    <row r="84" spans="1:196" s="3" customFormat="1" x14ac:dyDescent="0.3">
      <c r="A84" s="46"/>
      <c r="B84" s="69"/>
      <c r="C84" s="28">
        <v>2</v>
      </c>
      <c r="D84" s="29" t="s">
        <v>37</v>
      </c>
      <c r="E84" s="20" t="s">
        <v>54</v>
      </c>
      <c r="F84" s="21">
        <v>10</v>
      </c>
      <c r="G84" s="49"/>
      <c r="H84" s="30">
        <f t="shared" si="0"/>
        <v>0</v>
      </c>
      <c r="I84" s="80"/>
      <c r="J84" s="45"/>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row>
    <row r="85" spans="1:196" s="3" customFormat="1" x14ac:dyDescent="0.3">
      <c r="A85" s="46"/>
      <c r="B85" s="69"/>
      <c r="C85" s="28">
        <v>3</v>
      </c>
      <c r="D85" s="29" t="s">
        <v>38</v>
      </c>
      <c r="E85" s="20" t="s">
        <v>54</v>
      </c>
      <c r="F85" s="21">
        <v>10</v>
      </c>
      <c r="G85" s="49"/>
      <c r="H85" s="30">
        <f t="shared" si="0"/>
        <v>0</v>
      </c>
      <c r="I85" s="80"/>
      <c r="J85" s="45"/>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row>
    <row r="86" spans="1:196" s="3" customFormat="1" ht="42.75" x14ac:dyDescent="0.3">
      <c r="A86" s="46"/>
      <c r="B86" s="69"/>
      <c r="C86" s="28">
        <v>4</v>
      </c>
      <c r="D86" s="19" t="s">
        <v>39</v>
      </c>
      <c r="E86" s="20" t="s">
        <v>54</v>
      </c>
      <c r="F86" s="21">
        <v>7</v>
      </c>
      <c r="G86" s="49"/>
      <c r="H86" s="30">
        <f t="shared" si="0"/>
        <v>0</v>
      </c>
      <c r="I86" s="56"/>
      <c r="J86" s="45"/>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row>
    <row r="87" spans="1:196" s="3" customFormat="1" ht="28.5" x14ac:dyDescent="0.3">
      <c r="A87" s="46"/>
      <c r="B87" s="69"/>
      <c r="C87" s="28">
        <v>5</v>
      </c>
      <c r="D87" s="29" t="s">
        <v>40</v>
      </c>
      <c r="E87" s="20" t="s">
        <v>55</v>
      </c>
      <c r="F87" s="21">
        <v>72</v>
      </c>
      <c r="G87" s="49"/>
      <c r="H87" s="30">
        <f t="shared" si="0"/>
        <v>0</v>
      </c>
      <c r="I87" s="1"/>
      <c r="J87" s="45"/>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row>
    <row r="88" spans="1:196" s="3" customFormat="1" x14ac:dyDescent="0.3">
      <c r="A88" s="46"/>
      <c r="B88" s="69"/>
      <c r="C88" s="28">
        <v>6</v>
      </c>
      <c r="D88" s="19" t="s">
        <v>41</v>
      </c>
      <c r="E88" s="20" t="s">
        <v>56</v>
      </c>
      <c r="F88" s="21">
        <v>300</v>
      </c>
      <c r="G88" s="49"/>
      <c r="H88" s="30">
        <f t="shared" si="0"/>
        <v>0</v>
      </c>
      <c r="I88" s="1"/>
      <c r="J88" s="45"/>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row>
    <row r="89" spans="1:196" s="3" customFormat="1" ht="28.5" x14ac:dyDescent="0.3">
      <c r="A89" s="46"/>
      <c r="B89" s="69"/>
      <c r="C89" s="28">
        <v>7</v>
      </c>
      <c r="D89" s="19" t="s">
        <v>42</v>
      </c>
      <c r="E89" s="20" t="s">
        <v>56</v>
      </c>
      <c r="F89" s="21">
        <v>240</v>
      </c>
      <c r="G89" s="49"/>
      <c r="H89" s="30">
        <f t="shared" si="0"/>
        <v>0</v>
      </c>
      <c r="I89" s="1"/>
      <c r="J89" s="45"/>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row>
    <row r="90" spans="1:196" s="3" customFormat="1" x14ac:dyDescent="0.3">
      <c r="A90" s="46"/>
      <c r="B90" s="69"/>
      <c r="C90" s="28">
        <v>8</v>
      </c>
      <c r="D90" s="19" t="s">
        <v>43</v>
      </c>
      <c r="E90" s="20" t="s">
        <v>57</v>
      </c>
      <c r="F90" s="21">
        <v>26</v>
      </c>
      <c r="G90" s="49"/>
      <c r="H90" s="30">
        <f t="shared" si="0"/>
        <v>0</v>
      </c>
      <c r="I90" s="1"/>
      <c r="J90" s="45"/>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row>
    <row r="91" spans="1:196" s="3" customFormat="1" ht="28.5" x14ac:dyDescent="0.3">
      <c r="A91" s="46"/>
      <c r="B91" s="69"/>
      <c r="C91" s="59">
        <v>9</v>
      </c>
      <c r="D91" s="60" t="s">
        <v>44</v>
      </c>
      <c r="E91" s="61" t="s">
        <v>58</v>
      </c>
      <c r="F91" s="62">
        <v>1</v>
      </c>
      <c r="G91" s="63">
        <v>80000000</v>
      </c>
      <c r="H91" s="64">
        <f t="shared" si="0"/>
        <v>80000000</v>
      </c>
      <c r="I91" s="74" t="s">
        <v>68</v>
      </c>
      <c r="J91" s="45"/>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row>
    <row r="92" spans="1:196" s="3" customFormat="1" ht="28.5" x14ac:dyDescent="0.3">
      <c r="A92" s="46"/>
      <c r="B92" s="69"/>
      <c r="C92" s="65">
        <v>10</v>
      </c>
      <c r="D92" s="60" t="s">
        <v>45</v>
      </c>
      <c r="E92" s="61" t="s">
        <v>58</v>
      </c>
      <c r="F92" s="62">
        <v>1</v>
      </c>
      <c r="G92" s="63">
        <v>15000000</v>
      </c>
      <c r="H92" s="64">
        <f t="shared" si="0"/>
        <v>15000000</v>
      </c>
      <c r="I92" s="74" t="s">
        <v>68</v>
      </c>
      <c r="J92" s="45"/>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row>
    <row r="93" spans="1:196" s="3" customFormat="1" ht="28.5" x14ac:dyDescent="0.3">
      <c r="A93" s="46"/>
      <c r="B93" s="69"/>
      <c r="C93" s="59">
        <v>11</v>
      </c>
      <c r="D93" s="60" t="s">
        <v>46</v>
      </c>
      <c r="E93" s="61" t="s">
        <v>58</v>
      </c>
      <c r="F93" s="62">
        <v>1</v>
      </c>
      <c r="G93" s="63">
        <v>25400000</v>
      </c>
      <c r="H93" s="64">
        <f t="shared" si="0"/>
        <v>25400000</v>
      </c>
      <c r="I93" s="74" t="s">
        <v>68</v>
      </c>
      <c r="J93" s="45"/>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row>
    <row r="94" spans="1:196" s="3" customFormat="1" x14ac:dyDescent="0.3">
      <c r="A94" s="46"/>
      <c r="B94" s="69"/>
      <c r="C94" s="59">
        <v>12</v>
      </c>
      <c r="D94" s="60" t="s">
        <v>47</v>
      </c>
      <c r="E94" s="61" t="s">
        <v>58</v>
      </c>
      <c r="F94" s="62">
        <v>1</v>
      </c>
      <c r="G94" s="63">
        <v>25400000</v>
      </c>
      <c r="H94" s="64">
        <f t="shared" si="0"/>
        <v>25400000</v>
      </c>
      <c r="I94" s="74" t="s">
        <v>68</v>
      </c>
      <c r="J94" s="45"/>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row>
    <row r="95" spans="1:196" s="3" customFormat="1" x14ac:dyDescent="0.3">
      <c r="A95" s="46"/>
      <c r="B95" s="69"/>
      <c r="C95" s="28">
        <v>13</v>
      </c>
      <c r="D95" s="29" t="s">
        <v>48</v>
      </c>
      <c r="E95" s="20" t="s">
        <v>59</v>
      </c>
      <c r="F95" s="21">
        <v>50</v>
      </c>
      <c r="G95" s="49"/>
      <c r="H95" s="30">
        <f t="shared" si="0"/>
        <v>0</v>
      </c>
      <c r="I95" s="1"/>
      <c r="J95" s="45"/>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row>
    <row r="96" spans="1:196" s="3" customFormat="1" ht="28.5" x14ac:dyDescent="0.3">
      <c r="A96" s="46"/>
      <c r="B96" s="69"/>
      <c r="C96" s="28">
        <v>14</v>
      </c>
      <c r="D96" s="29" t="s">
        <v>49</v>
      </c>
      <c r="E96" s="20" t="s">
        <v>59</v>
      </c>
      <c r="F96" s="21">
        <v>90</v>
      </c>
      <c r="G96" s="49"/>
      <c r="H96" s="30">
        <f t="shared" si="0"/>
        <v>0</v>
      </c>
      <c r="I96" s="1"/>
      <c r="J96" s="45"/>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row>
    <row r="97" spans="1:196" s="3" customFormat="1" ht="28.5" x14ac:dyDescent="0.3">
      <c r="A97" s="46"/>
      <c r="B97" s="69"/>
      <c r="C97" s="28">
        <v>15</v>
      </c>
      <c r="D97" s="29" t="s">
        <v>50</v>
      </c>
      <c r="E97" s="20" t="s">
        <v>60</v>
      </c>
      <c r="F97" s="21">
        <v>24</v>
      </c>
      <c r="G97" s="49"/>
      <c r="H97" s="30">
        <f t="shared" si="0"/>
        <v>0</v>
      </c>
      <c r="I97" s="1"/>
      <c r="J97" s="45"/>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row>
    <row r="98" spans="1:196" s="3" customFormat="1" ht="28.5" x14ac:dyDescent="0.3">
      <c r="A98" s="46"/>
      <c r="B98" s="69"/>
      <c r="C98" s="28">
        <v>16</v>
      </c>
      <c r="D98" s="29" t="s">
        <v>51</v>
      </c>
      <c r="E98" s="20" t="s">
        <v>60</v>
      </c>
      <c r="F98" s="21">
        <v>44</v>
      </c>
      <c r="G98" s="49"/>
      <c r="H98" s="30">
        <f t="shared" si="0"/>
        <v>0</v>
      </c>
      <c r="I98" s="1"/>
      <c r="J98" s="45"/>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row>
    <row r="99" spans="1:196" s="3" customFormat="1" ht="28.5" x14ac:dyDescent="0.3">
      <c r="A99" s="46"/>
      <c r="B99" s="69"/>
      <c r="C99" s="28">
        <v>17</v>
      </c>
      <c r="D99" s="29" t="s">
        <v>109</v>
      </c>
      <c r="E99" s="20" t="s">
        <v>61</v>
      </c>
      <c r="F99" s="21">
        <v>10</v>
      </c>
      <c r="G99" s="49"/>
      <c r="H99" s="30">
        <f t="shared" si="0"/>
        <v>0</v>
      </c>
      <c r="I99" s="1"/>
      <c r="J99" s="45"/>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row>
    <row r="100" spans="1:196" s="3" customFormat="1" x14ac:dyDescent="0.3">
      <c r="A100" s="46"/>
      <c r="B100" s="69"/>
      <c r="C100" s="59">
        <v>18</v>
      </c>
      <c r="D100" s="60" t="s">
        <v>52</v>
      </c>
      <c r="E100" s="61" t="s">
        <v>58</v>
      </c>
      <c r="F100" s="62">
        <v>1</v>
      </c>
      <c r="G100" s="63">
        <v>7194005</v>
      </c>
      <c r="H100" s="64">
        <f t="shared" si="0"/>
        <v>7194005</v>
      </c>
      <c r="I100" s="74" t="s">
        <v>68</v>
      </c>
      <c r="J100" s="45"/>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row>
    <row r="101" spans="1:196" s="3" customFormat="1" ht="43.5" thickBot="1" x14ac:dyDescent="0.35">
      <c r="A101" s="46"/>
      <c r="B101" s="69"/>
      <c r="C101" s="119">
        <v>19</v>
      </c>
      <c r="D101" s="120" t="s">
        <v>53</v>
      </c>
      <c r="E101" s="121" t="s">
        <v>58</v>
      </c>
      <c r="F101" s="122">
        <v>1</v>
      </c>
      <c r="G101" s="123">
        <v>7000000</v>
      </c>
      <c r="H101" s="124">
        <f t="shared" si="0"/>
        <v>7000000</v>
      </c>
      <c r="I101" s="74" t="s">
        <v>68</v>
      </c>
      <c r="J101" s="45"/>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row>
    <row r="102" spans="1:196" s="3" customFormat="1" ht="16.5" customHeight="1" x14ac:dyDescent="0.3">
      <c r="A102" s="46"/>
      <c r="B102" s="69"/>
      <c r="C102" s="279" t="s">
        <v>62</v>
      </c>
      <c r="D102" s="280"/>
      <c r="E102" s="280"/>
      <c r="F102" s="280"/>
      <c r="G102" s="281"/>
      <c r="H102" s="32"/>
      <c r="I102" s="6"/>
      <c r="J102" s="45"/>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row>
    <row r="103" spans="1:196" s="3" customFormat="1" ht="16.5" customHeight="1" x14ac:dyDescent="0.25">
      <c r="A103" s="46"/>
      <c r="B103" s="69"/>
      <c r="C103" s="240" t="s">
        <v>63</v>
      </c>
      <c r="D103" s="241"/>
      <c r="E103" s="241"/>
      <c r="F103" s="241"/>
      <c r="G103" s="242"/>
      <c r="H103" s="33"/>
      <c r="I103" s="7"/>
      <c r="J103" s="45"/>
      <c r="K103" s="8"/>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row>
    <row r="104" spans="1:196" s="3" customFormat="1" x14ac:dyDescent="0.25">
      <c r="A104" s="46"/>
      <c r="B104" s="69"/>
      <c r="C104" s="240" t="s">
        <v>64</v>
      </c>
      <c r="D104" s="241"/>
      <c r="E104" s="241"/>
      <c r="F104" s="241"/>
      <c r="G104" s="242"/>
      <c r="H104" s="57"/>
      <c r="I104" s="14"/>
      <c r="J104" s="45"/>
      <c r="K104" s="8"/>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row>
    <row r="105" spans="1:196" s="3" customFormat="1" ht="17.25" thickBot="1" x14ac:dyDescent="0.35">
      <c r="A105" s="46"/>
      <c r="B105" s="69"/>
      <c r="C105" s="243" t="s">
        <v>65</v>
      </c>
      <c r="D105" s="244"/>
      <c r="E105" s="244"/>
      <c r="F105" s="244"/>
      <c r="G105" s="245"/>
      <c r="H105" s="34"/>
      <c r="I105" s="125"/>
      <c r="J105" s="45"/>
      <c r="K105" s="9"/>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row>
    <row r="106" spans="1:196" x14ac:dyDescent="0.3">
      <c r="A106" s="44"/>
      <c r="B106" s="69"/>
      <c r="C106" s="58" t="s">
        <v>66</v>
      </c>
      <c r="D106" s="35"/>
      <c r="E106" s="35"/>
      <c r="F106" s="35"/>
      <c r="G106" s="35"/>
      <c r="H106" s="36"/>
      <c r="I106" s="72"/>
      <c r="J106" s="45"/>
    </row>
    <row r="107" spans="1:196" ht="33" customHeight="1" x14ac:dyDescent="0.3">
      <c r="A107" s="44"/>
      <c r="B107" s="69"/>
      <c r="C107" s="298" t="s">
        <v>67</v>
      </c>
      <c r="D107" s="299"/>
      <c r="E107" s="299"/>
      <c r="F107" s="299"/>
      <c r="G107" s="299"/>
      <c r="H107" s="300"/>
      <c r="I107" s="220"/>
      <c r="J107" s="45"/>
    </row>
    <row r="108" spans="1:196" x14ac:dyDescent="0.3">
      <c r="A108" s="44"/>
      <c r="B108" s="69"/>
      <c r="C108" s="298" t="s">
        <v>110</v>
      </c>
      <c r="D108" s="299"/>
      <c r="E108" s="299"/>
      <c r="F108" s="299"/>
      <c r="G108" s="299"/>
      <c r="H108" s="300"/>
      <c r="I108" s="1"/>
      <c r="J108" s="45"/>
    </row>
    <row r="109" spans="1:196" ht="33.75" customHeight="1" x14ac:dyDescent="0.3">
      <c r="A109" s="44"/>
      <c r="B109" s="69"/>
      <c r="C109" s="298" t="s">
        <v>111</v>
      </c>
      <c r="D109" s="299"/>
      <c r="E109" s="299"/>
      <c r="F109" s="299"/>
      <c r="G109" s="299"/>
      <c r="H109" s="300"/>
      <c r="I109" s="1"/>
      <c r="J109" s="45"/>
    </row>
    <row r="110" spans="1:196" ht="33.75" customHeight="1" x14ac:dyDescent="0.3">
      <c r="A110" s="44"/>
      <c r="B110" s="69"/>
      <c r="C110" s="298" t="s">
        <v>112</v>
      </c>
      <c r="D110" s="299"/>
      <c r="E110" s="299"/>
      <c r="F110" s="299"/>
      <c r="G110" s="299"/>
      <c r="H110" s="300"/>
      <c r="I110" s="1"/>
      <c r="J110" s="45"/>
    </row>
    <row r="111" spans="1:196" ht="50.25" customHeight="1" x14ac:dyDescent="0.3">
      <c r="A111" s="44"/>
      <c r="B111" s="69"/>
      <c r="C111" s="298" t="s">
        <v>113</v>
      </c>
      <c r="D111" s="299"/>
      <c r="E111" s="299"/>
      <c r="F111" s="299"/>
      <c r="G111" s="299"/>
      <c r="H111" s="300"/>
      <c r="I111" s="1"/>
      <c r="J111" s="45"/>
    </row>
    <row r="112" spans="1:196" ht="31.5" customHeight="1" x14ac:dyDescent="0.3">
      <c r="A112" s="44"/>
      <c r="B112" s="69"/>
      <c r="C112" s="298" t="s">
        <v>114</v>
      </c>
      <c r="D112" s="299"/>
      <c r="E112" s="299"/>
      <c r="F112" s="299"/>
      <c r="G112" s="299"/>
      <c r="H112" s="300"/>
      <c r="I112" s="1"/>
      <c r="J112" s="45"/>
    </row>
    <row r="113" spans="1:196" ht="27.75" customHeight="1" x14ac:dyDescent="0.3">
      <c r="A113" s="44"/>
      <c r="B113" s="69"/>
      <c r="C113" s="298" t="s">
        <v>115</v>
      </c>
      <c r="D113" s="299"/>
      <c r="E113" s="299"/>
      <c r="F113" s="299"/>
      <c r="G113" s="299"/>
      <c r="H113" s="300"/>
      <c r="I113" s="1"/>
      <c r="J113" s="45"/>
    </row>
    <row r="114" spans="1:196" ht="28.5" customHeight="1" x14ac:dyDescent="0.3">
      <c r="A114" s="44"/>
      <c r="B114" s="69"/>
      <c r="C114" s="298" t="s">
        <v>116</v>
      </c>
      <c r="D114" s="299"/>
      <c r="E114" s="299"/>
      <c r="F114" s="299"/>
      <c r="G114" s="299"/>
      <c r="H114" s="300"/>
      <c r="I114" s="1"/>
      <c r="J114" s="45"/>
    </row>
    <row r="115" spans="1:196" x14ac:dyDescent="0.3">
      <c r="A115" s="44"/>
      <c r="B115" s="69"/>
      <c r="C115" s="298" t="s">
        <v>117</v>
      </c>
      <c r="D115" s="299"/>
      <c r="E115" s="299"/>
      <c r="F115" s="299"/>
      <c r="G115" s="299"/>
      <c r="H115" s="300"/>
      <c r="I115" s="1"/>
      <c r="J115" s="45"/>
    </row>
    <row r="116" spans="1:196" x14ac:dyDescent="0.3">
      <c r="A116" s="44"/>
      <c r="B116" s="69"/>
      <c r="C116" s="298" t="s">
        <v>118</v>
      </c>
      <c r="D116" s="299"/>
      <c r="E116" s="299"/>
      <c r="F116" s="299"/>
      <c r="G116" s="299"/>
      <c r="H116" s="300"/>
      <c r="I116" s="1"/>
      <c r="J116" s="45"/>
    </row>
    <row r="117" spans="1:196" ht="36.75" customHeight="1" x14ac:dyDescent="0.3">
      <c r="A117" s="44"/>
      <c r="B117" s="69"/>
      <c r="C117" s="298" t="s">
        <v>119</v>
      </c>
      <c r="D117" s="299"/>
      <c r="E117" s="299"/>
      <c r="F117" s="299"/>
      <c r="G117" s="299"/>
      <c r="H117" s="300"/>
      <c r="I117" s="1"/>
      <c r="J117" s="45"/>
    </row>
    <row r="118" spans="1:196" ht="25.5" customHeight="1" x14ac:dyDescent="0.3">
      <c r="A118" s="44"/>
      <c r="B118" s="69"/>
      <c r="C118" s="298" t="s">
        <v>120</v>
      </c>
      <c r="D118" s="299"/>
      <c r="E118" s="299"/>
      <c r="F118" s="299"/>
      <c r="G118" s="299"/>
      <c r="H118" s="300"/>
      <c r="I118" s="1"/>
      <c r="J118" s="45"/>
    </row>
    <row r="119" spans="1:196" ht="17.25" thickBot="1" x14ac:dyDescent="0.35">
      <c r="A119" s="44"/>
      <c r="C119" s="301"/>
      <c r="D119" s="302"/>
      <c r="E119" s="302"/>
      <c r="F119" s="22"/>
      <c r="G119" s="23"/>
      <c r="H119" s="24"/>
      <c r="I119" s="1"/>
      <c r="J119" s="45"/>
    </row>
    <row r="120" spans="1:196" x14ac:dyDescent="0.3">
      <c r="A120" s="44"/>
      <c r="C120" s="37"/>
      <c r="D120" s="128"/>
      <c r="E120" s="128"/>
      <c r="F120" s="128"/>
      <c r="G120" s="128"/>
      <c r="H120" s="129"/>
      <c r="I120" s="1"/>
      <c r="J120" s="17"/>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row>
    <row r="121" spans="1:196" x14ac:dyDescent="0.3">
      <c r="A121" s="44"/>
      <c r="C121" s="44"/>
      <c r="D121" s="2"/>
      <c r="E121" s="2"/>
      <c r="F121" s="2"/>
      <c r="G121" s="2"/>
      <c r="H121" s="17"/>
      <c r="I121" s="1"/>
      <c r="J121" s="17"/>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row>
    <row r="122" spans="1:196" x14ac:dyDescent="0.3">
      <c r="A122" s="44"/>
      <c r="C122" s="132" t="s">
        <v>121</v>
      </c>
      <c r="D122" s="2"/>
      <c r="E122" s="2"/>
      <c r="F122" s="295" t="s">
        <v>122</v>
      </c>
      <c r="G122" s="295"/>
      <c r="H122" s="17"/>
      <c r="I122" s="1"/>
      <c r="J122" s="17"/>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row>
    <row r="123" spans="1:196" x14ac:dyDescent="0.3">
      <c r="A123" s="44"/>
      <c r="C123" s="44"/>
      <c r="D123" s="2"/>
      <c r="E123" s="2"/>
      <c r="F123" s="2"/>
      <c r="G123" s="2"/>
      <c r="H123" s="17"/>
      <c r="I123" s="1"/>
      <c r="J123" s="17"/>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row>
    <row r="124" spans="1:196" x14ac:dyDescent="0.3">
      <c r="A124" s="44"/>
      <c r="C124" s="44"/>
      <c r="D124" s="2"/>
      <c r="E124" s="2"/>
      <c r="F124" s="2"/>
      <c r="G124" s="2"/>
      <c r="H124" s="17"/>
      <c r="I124" s="1"/>
      <c r="J124" s="17"/>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row>
    <row r="125" spans="1:196" ht="17.25" thickBot="1" x14ac:dyDescent="0.35">
      <c r="A125" s="44"/>
      <c r="C125" s="296" t="s">
        <v>123</v>
      </c>
      <c r="D125" s="297"/>
      <c r="E125" s="130"/>
      <c r="F125" s="130"/>
      <c r="G125" s="130"/>
      <c r="H125" s="131"/>
      <c r="I125" s="1"/>
      <c r="J125" s="17"/>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row>
    <row r="126" spans="1:196" x14ac:dyDescent="0.3">
      <c r="I126" s="1"/>
    </row>
    <row r="127" spans="1:196" x14ac:dyDescent="0.3">
      <c r="I127" s="1"/>
    </row>
    <row r="128" spans="1:196" x14ac:dyDescent="0.3">
      <c r="I128" s="1"/>
    </row>
    <row r="129" spans="1:9" x14ac:dyDescent="0.3">
      <c r="I129" s="1"/>
    </row>
    <row r="130" spans="1:9" x14ac:dyDescent="0.3">
      <c r="I130" s="1"/>
    </row>
    <row r="131" spans="1:9" s="1" customFormat="1" x14ac:dyDescent="0.3">
      <c r="A131" s="2"/>
      <c r="B131" s="67"/>
      <c r="C131" s="10"/>
      <c r="D131" s="11"/>
      <c r="E131" s="11"/>
      <c r="F131" s="12"/>
    </row>
    <row r="132" spans="1:9" s="1" customFormat="1" x14ac:dyDescent="0.3">
      <c r="A132" s="2"/>
      <c r="B132" s="67"/>
      <c r="C132" s="10"/>
      <c r="D132" s="11"/>
      <c r="E132" s="11"/>
      <c r="F132" s="12"/>
    </row>
    <row r="133" spans="1:9" s="1" customFormat="1" x14ac:dyDescent="0.3">
      <c r="B133" s="67"/>
      <c r="C133" s="10"/>
      <c r="D133" s="11"/>
      <c r="E133" s="11"/>
      <c r="F133" s="12"/>
    </row>
    <row r="134" spans="1:9" s="1" customFormat="1" x14ac:dyDescent="0.3">
      <c r="B134" s="56"/>
      <c r="C134" s="10"/>
      <c r="D134" s="11"/>
      <c r="E134" s="11"/>
      <c r="F134" s="12"/>
    </row>
    <row r="135" spans="1:9" s="1" customFormat="1" x14ac:dyDescent="0.3">
      <c r="B135" s="56"/>
      <c r="C135" s="10"/>
      <c r="D135" s="11"/>
      <c r="E135" s="11"/>
      <c r="F135" s="12"/>
    </row>
    <row r="136" spans="1:9" s="1" customFormat="1" x14ac:dyDescent="0.3">
      <c r="B136" s="56"/>
      <c r="C136" s="10"/>
      <c r="D136" s="11"/>
      <c r="E136" s="11"/>
      <c r="F136" s="12"/>
    </row>
    <row r="137" spans="1:9" s="1" customFormat="1" x14ac:dyDescent="0.3">
      <c r="B137" s="56"/>
      <c r="C137" s="10"/>
      <c r="D137" s="11"/>
      <c r="E137" s="11"/>
      <c r="F137" s="12"/>
    </row>
    <row r="138" spans="1:9" s="1" customFormat="1" x14ac:dyDescent="0.3">
      <c r="B138" s="56"/>
      <c r="C138" s="10"/>
      <c r="D138" s="11"/>
      <c r="E138" s="11"/>
      <c r="F138" s="12"/>
    </row>
    <row r="139" spans="1:9" s="1" customFormat="1" x14ac:dyDescent="0.3">
      <c r="B139" s="56"/>
      <c r="C139" s="10"/>
      <c r="D139" s="11"/>
      <c r="E139" s="11"/>
      <c r="F139" s="12"/>
    </row>
    <row r="140" spans="1:9" s="1" customFormat="1" x14ac:dyDescent="0.3">
      <c r="B140" s="56"/>
      <c r="C140" s="10"/>
      <c r="D140" s="11"/>
      <c r="E140" s="11"/>
      <c r="F140" s="12"/>
    </row>
    <row r="141" spans="1:9" s="1" customFormat="1" x14ac:dyDescent="0.3">
      <c r="B141" s="56"/>
      <c r="C141" s="10"/>
      <c r="D141" s="11"/>
      <c r="E141" s="11"/>
      <c r="F141" s="12"/>
    </row>
    <row r="142" spans="1:9" s="1" customFormat="1" x14ac:dyDescent="0.3">
      <c r="B142" s="56"/>
      <c r="C142" s="10"/>
      <c r="D142" s="11"/>
      <c r="E142" s="11"/>
      <c r="F142" s="12"/>
    </row>
    <row r="143" spans="1:9" s="1" customFormat="1" x14ac:dyDescent="0.3">
      <c r="B143" s="56"/>
      <c r="C143" s="10"/>
      <c r="D143" s="11"/>
      <c r="E143" s="11"/>
      <c r="F143" s="12"/>
    </row>
    <row r="144" spans="1:9" s="1" customFormat="1" x14ac:dyDescent="0.3">
      <c r="B144" s="56"/>
      <c r="C144" s="10"/>
      <c r="D144" s="11"/>
      <c r="E144" s="11"/>
      <c r="F144" s="12"/>
    </row>
    <row r="145" spans="2:6" s="1" customFormat="1" x14ac:dyDescent="0.3">
      <c r="B145" s="56"/>
      <c r="C145" s="10"/>
      <c r="D145" s="11"/>
      <c r="E145" s="11"/>
      <c r="F145" s="12"/>
    </row>
    <row r="146" spans="2:6" s="1" customFormat="1" x14ac:dyDescent="0.3">
      <c r="B146" s="56"/>
      <c r="C146" s="10"/>
      <c r="D146" s="11"/>
      <c r="E146" s="11"/>
      <c r="F146" s="12"/>
    </row>
    <row r="147" spans="2:6" s="1" customFormat="1" x14ac:dyDescent="0.3">
      <c r="B147" s="56"/>
      <c r="C147" s="10"/>
      <c r="D147" s="11"/>
      <c r="E147" s="11"/>
      <c r="F147" s="12"/>
    </row>
    <row r="148" spans="2:6" s="1" customFormat="1" x14ac:dyDescent="0.3">
      <c r="B148" s="56"/>
      <c r="C148" s="10"/>
      <c r="D148" s="11"/>
      <c r="E148" s="11"/>
      <c r="F148" s="12"/>
    </row>
    <row r="149" spans="2:6" s="1" customFormat="1" x14ac:dyDescent="0.3">
      <c r="B149" s="56"/>
      <c r="C149" s="10"/>
      <c r="D149" s="11"/>
      <c r="E149" s="11"/>
      <c r="F149" s="12"/>
    </row>
    <row r="150" spans="2:6" s="1" customFormat="1" x14ac:dyDescent="0.3">
      <c r="B150" s="56"/>
      <c r="C150" s="10"/>
      <c r="D150" s="11"/>
      <c r="E150" s="11"/>
      <c r="F150" s="12"/>
    </row>
    <row r="151" spans="2:6" s="1" customFormat="1" x14ac:dyDescent="0.3">
      <c r="B151" s="56"/>
      <c r="C151" s="10"/>
      <c r="D151" s="11"/>
      <c r="E151" s="11"/>
      <c r="F151" s="12"/>
    </row>
    <row r="152" spans="2:6" s="1" customFormat="1" x14ac:dyDescent="0.3">
      <c r="B152" s="56"/>
      <c r="C152" s="10"/>
      <c r="D152" s="11"/>
      <c r="E152" s="11"/>
      <c r="F152" s="12"/>
    </row>
    <row r="153" spans="2:6" s="1" customFormat="1" x14ac:dyDescent="0.3">
      <c r="B153" s="56"/>
      <c r="C153" s="10"/>
      <c r="D153" s="11"/>
      <c r="E153" s="11"/>
      <c r="F153" s="12"/>
    </row>
    <row r="154" spans="2:6" s="1" customFormat="1" x14ac:dyDescent="0.3">
      <c r="B154" s="56"/>
      <c r="C154" s="10"/>
      <c r="D154" s="11"/>
      <c r="E154" s="11"/>
      <c r="F154" s="12"/>
    </row>
    <row r="155" spans="2:6" s="1" customFormat="1" x14ac:dyDescent="0.3">
      <c r="B155" s="56"/>
      <c r="C155" s="10"/>
      <c r="D155" s="11"/>
      <c r="E155" s="11"/>
      <c r="F155" s="12"/>
    </row>
    <row r="156" spans="2:6" s="1" customFormat="1" x14ac:dyDescent="0.3">
      <c r="B156" s="56"/>
      <c r="C156" s="10"/>
      <c r="D156" s="11"/>
      <c r="E156" s="11"/>
      <c r="F156" s="12"/>
    </row>
    <row r="157" spans="2:6" s="1" customFormat="1" x14ac:dyDescent="0.3">
      <c r="B157" s="56"/>
      <c r="C157" s="10"/>
      <c r="D157" s="11"/>
      <c r="E157" s="11"/>
      <c r="F157" s="12"/>
    </row>
    <row r="158" spans="2:6" s="1" customFormat="1" x14ac:dyDescent="0.3">
      <c r="B158" s="56"/>
      <c r="C158" s="10"/>
      <c r="D158" s="11"/>
      <c r="E158" s="11"/>
      <c r="F158" s="12"/>
    </row>
    <row r="159" spans="2:6" s="1" customFormat="1" x14ac:dyDescent="0.3">
      <c r="B159" s="56"/>
      <c r="C159" s="10"/>
      <c r="D159" s="11"/>
      <c r="E159" s="11"/>
      <c r="F159" s="12"/>
    </row>
    <row r="160" spans="2:6" s="1" customFormat="1" x14ac:dyDescent="0.3">
      <c r="B160" s="56"/>
      <c r="C160" s="10"/>
      <c r="D160" s="11"/>
      <c r="E160" s="11"/>
      <c r="F160" s="12"/>
    </row>
    <row r="161" spans="2:6" s="1" customFormat="1" x14ac:dyDescent="0.3">
      <c r="B161" s="56"/>
      <c r="C161" s="10"/>
      <c r="D161" s="11"/>
      <c r="E161" s="11"/>
      <c r="F161" s="12"/>
    </row>
    <row r="162" spans="2:6" s="1" customFormat="1" x14ac:dyDescent="0.3">
      <c r="B162" s="56"/>
      <c r="C162" s="10"/>
      <c r="D162" s="11"/>
      <c r="E162" s="11"/>
      <c r="F162" s="12"/>
    </row>
    <row r="163" spans="2:6" s="1" customFormat="1" x14ac:dyDescent="0.3">
      <c r="B163" s="56"/>
      <c r="C163" s="10"/>
      <c r="D163" s="11"/>
      <c r="E163" s="11"/>
      <c r="F163" s="12"/>
    </row>
    <row r="164" spans="2:6" s="1" customFormat="1" x14ac:dyDescent="0.3">
      <c r="B164" s="56"/>
      <c r="C164" s="10"/>
      <c r="D164" s="11"/>
      <c r="E164" s="11"/>
      <c r="F164" s="12"/>
    </row>
    <row r="165" spans="2:6" s="1" customFormat="1" x14ac:dyDescent="0.3">
      <c r="B165" s="56"/>
      <c r="C165" s="10"/>
      <c r="D165" s="11"/>
      <c r="E165" s="11"/>
      <c r="F165" s="12"/>
    </row>
    <row r="166" spans="2:6" s="1" customFormat="1" x14ac:dyDescent="0.3">
      <c r="B166" s="56"/>
      <c r="C166" s="10"/>
      <c r="D166" s="11"/>
      <c r="E166" s="11"/>
      <c r="F166" s="12"/>
    </row>
    <row r="167" spans="2:6" s="1" customFormat="1" x14ac:dyDescent="0.3">
      <c r="B167" s="56"/>
      <c r="C167" s="10"/>
      <c r="D167" s="11"/>
      <c r="E167" s="11"/>
      <c r="F167" s="12"/>
    </row>
    <row r="168" spans="2:6" s="1" customFormat="1" x14ac:dyDescent="0.3">
      <c r="B168" s="56"/>
      <c r="C168" s="10"/>
      <c r="D168" s="11"/>
      <c r="E168" s="11"/>
      <c r="F168" s="12"/>
    </row>
    <row r="169" spans="2:6" s="1" customFormat="1" x14ac:dyDescent="0.3">
      <c r="B169" s="56"/>
      <c r="C169" s="10"/>
      <c r="D169" s="11"/>
      <c r="E169" s="11"/>
      <c r="F169" s="12"/>
    </row>
    <row r="170" spans="2:6" s="1" customFormat="1" x14ac:dyDescent="0.3">
      <c r="B170" s="56"/>
      <c r="C170" s="10"/>
      <c r="D170" s="11"/>
      <c r="E170" s="11"/>
      <c r="F170" s="12"/>
    </row>
    <row r="171" spans="2:6" s="1" customFormat="1" x14ac:dyDescent="0.3">
      <c r="B171" s="56"/>
      <c r="C171" s="10"/>
      <c r="D171" s="11"/>
      <c r="E171" s="11"/>
      <c r="F171" s="12"/>
    </row>
    <row r="172" spans="2:6" s="1" customFormat="1" x14ac:dyDescent="0.3">
      <c r="B172" s="56"/>
      <c r="C172" s="10"/>
      <c r="D172" s="11"/>
      <c r="E172" s="11"/>
      <c r="F172" s="12"/>
    </row>
    <row r="173" spans="2:6" s="1" customFormat="1" x14ac:dyDescent="0.3">
      <c r="B173" s="56"/>
      <c r="C173" s="10"/>
      <c r="D173" s="11"/>
      <c r="E173" s="11"/>
      <c r="F173" s="12"/>
    </row>
    <row r="174" spans="2:6" s="1" customFormat="1" x14ac:dyDescent="0.3">
      <c r="B174" s="56"/>
      <c r="C174" s="10"/>
      <c r="D174" s="11"/>
      <c r="E174" s="11"/>
      <c r="F174" s="12"/>
    </row>
    <row r="175" spans="2:6" s="1" customFormat="1" x14ac:dyDescent="0.3">
      <c r="B175" s="56"/>
      <c r="C175" s="10"/>
      <c r="D175" s="11"/>
      <c r="E175" s="11"/>
      <c r="F175" s="12"/>
    </row>
    <row r="176" spans="2:6" s="1" customFormat="1" x14ac:dyDescent="0.3">
      <c r="B176" s="56"/>
      <c r="C176" s="10"/>
      <c r="D176" s="11"/>
      <c r="E176" s="11"/>
      <c r="F176" s="12"/>
    </row>
    <row r="177" spans="2:6" s="1" customFormat="1" x14ac:dyDescent="0.3">
      <c r="B177" s="56"/>
      <c r="C177" s="10"/>
      <c r="D177" s="11"/>
      <c r="E177" s="11"/>
      <c r="F177" s="12"/>
    </row>
    <row r="178" spans="2:6" s="1" customFormat="1" x14ac:dyDescent="0.3">
      <c r="B178" s="56"/>
      <c r="C178" s="10"/>
      <c r="D178" s="11"/>
      <c r="E178" s="11"/>
      <c r="F178" s="12"/>
    </row>
    <row r="179" spans="2:6" s="1" customFormat="1" x14ac:dyDescent="0.3">
      <c r="B179" s="56"/>
      <c r="C179" s="10"/>
      <c r="D179" s="11"/>
      <c r="E179" s="11"/>
      <c r="F179" s="12"/>
    </row>
    <row r="180" spans="2:6" s="1" customFormat="1" x14ac:dyDescent="0.3">
      <c r="B180" s="56"/>
      <c r="C180" s="10"/>
      <c r="D180" s="11"/>
      <c r="E180" s="11"/>
      <c r="F180" s="12"/>
    </row>
    <row r="181" spans="2:6" s="1" customFormat="1" x14ac:dyDescent="0.3">
      <c r="B181" s="56"/>
      <c r="C181" s="10"/>
      <c r="D181" s="11"/>
      <c r="E181" s="11"/>
      <c r="F181" s="12"/>
    </row>
    <row r="182" spans="2:6" s="1" customFormat="1" x14ac:dyDescent="0.3">
      <c r="B182" s="56"/>
      <c r="C182" s="10"/>
      <c r="D182" s="11"/>
      <c r="E182" s="11"/>
      <c r="F182" s="12"/>
    </row>
    <row r="183" spans="2:6" s="1" customFormat="1" x14ac:dyDescent="0.3">
      <c r="B183" s="56"/>
      <c r="C183" s="10"/>
      <c r="D183" s="11"/>
      <c r="E183" s="11"/>
      <c r="F183" s="12"/>
    </row>
    <row r="184" spans="2:6" s="1" customFormat="1" x14ac:dyDescent="0.3">
      <c r="B184" s="56"/>
      <c r="C184" s="10"/>
      <c r="D184" s="11"/>
      <c r="E184" s="11"/>
      <c r="F184" s="12"/>
    </row>
    <row r="185" spans="2:6" s="1" customFormat="1" x14ac:dyDescent="0.3">
      <c r="B185" s="56"/>
      <c r="C185" s="10"/>
      <c r="D185" s="11"/>
      <c r="E185" s="11"/>
      <c r="F185" s="12"/>
    </row>
    <row r="186" spans="2:6" s="1" customFormat="1" x14ac:dyDescent="0.3">
      <c r="B186" s="56"/>
      <c r="C186" s="10"/>
      <c r="D186" s="11"/>
      <c r="E186" s="11"/>
      <c r="F186" s="12"/>
    </row>
    <row r="187" spans="2:6" s="1" customFormat="1" x14ac:dyDescent="0.3">
      <c r="B187" s="56"/>
      <c r="C187" s="10"/>
      <c r="D187" s="11"/>
      <c r="E187" s="11"/>
      <c r="F187" s="12"/>
    </row>
    <row r="188" spans="2:6" s="1" customFormat="1" x14ac:dyDescent="0.3">
      <c r="B188" s="56"/>
      <c r="C188" s="10"/>
      <c r="D188" s="11"/>
      <c r="E188" s="11"/>
      <c r="F188" s="12"/>
    </row>
    <row r="189" spans="2:6" s="1" customFormat="1" x14ac:dyDescent="0.3">
      <c r="B189" s="56"/>
      <c r="C189" s="10"/>
      <c r="D189" s="11"/>
      <c r="E189" s="11"/>
      <c r="F189" s="12"/>
    </row>
    <row r="190" spans="2:6" s="1" customFormat="1" x14ac:dyDescent="0.3">
      <c r="B190" s="56"/>
      <c r="C190" s="10"/>
      <c r="D190" s="11"/>
      <c r="E190" s="11"/>
      <c r="F190" s="12"/>
    </row>
    <row r="191" spans="2:6" s="1" customFormat="1" x14ac:dyDescent="0.3">
      <c r="B191" s="56"/>
      <c r="C191" s="10"/>
      <c r="D191" s="11"/>
      <c r="E191" s="11"/>
      <c r="F191" s="12"/>
    </row>
    <row r="192" spans="2:6" s="1" customFormat="1" x14ac:dyDescent="0.3">
      <c r="B192" s="56"/>
      <c r="C192" s="10"/>
      <c r="D192" s="11"/>
      <c r="E192" s="11"/>
      <c r="F192" s="12"/>
    </row>
    <row r="193" spans="2:6" s="1" customFormat="1" x14ac:dyDescent="0.3">
      <c r="B193" s="56"/>
      <c r="C193" s="10"/>
      <c r="D193" s="11"/>
      <c r="E193" s="11"/>
      <c r="F193" s="12"/>
    </row>
    <row r="194" spans="2:6" s="1" customFormat="1" x14ac:dyDescent="0.3">
      <c r="B194" s="56"/>
      <c r="C194" s="10"/>
      <c r="D194" s="11"/>
      <c r="E194" s="11"/>
      <c r="F194" s="12"/>
    </row>
    <row r="195" spans="2:6" s="1" customFormat="1" x14ac:dyDescent="0.3">
      <c r="B195" s="56"/>
      <c r="C195" s="10"/>
      <c r="D195" s="11"/>
      <c r="E195" s="11"/>
      <c r="F195" s="12"/>
    </row>
    <row r="196" spans="2:6" s="1" customFormat="1" x14ac:dyDescent="0.3">
      <c r="B196" s="56"/>
      <c r="C196" s="10"/>
      <c r="D196" s="11"/>
      <c r="E196" s="11"/>
      <c r="F196" s="12"/>
    </row>
    <row r="197" spans="2:6" s="1" customFormat="1" x14ac:dyDescent="0.3">
      <c r="B197" s="56"/>
      <c r="C197" s="10"/>
      <c r="D197" s="11"/>
      <c r="E197" s="11"/>
      <c r="F197" s="12"/>
    </row>
    <row r="198" spans="2:6" s="1" customFormat="1" x14ac:dyDescent="0.3">
      <c r="B198" s="56"/>
      <c r="C198" s="10"/>
      <c r="D198" s="11"/>
      <c r="E198" s="11"/>
      <c r="F198" s="12"/>
    </row>
    <row r="199" spans="2:6" s="1" customFormat="1" x14ac:dyDescent="0.3">
      <c r="B199" s="56"/>
      <c r="C199" s="10"/>
      <c r="D199" s="11"/>
      <c r="E199" s="11"/>
      <c r="F199" s="12"/>
    </row>
    <row r="200" spans="2:6" s="1" customFormat="1" x14ac:dyDescent="0.3">
      <c r="B200" s="56"/>
      <c r="C200" s="10"/>
      <c r="D200" s="11"/>
      <c r="E200" s="11"/>
      <c r="F200" s="12"/>
    </row>
    <row r="201" spans="2:6" s="1" customFormat="1" x14ac:dyDescent="0.3">
      <c r="B201" s="56"/>
      <c r="C201" s="10"/>
      <c r="D201" s="11"/>
      <c r="E201" s="11"/>
      <c r="F201" s="12"/>
    </row>
    <row r="202" spans="2:6" s="1" customFormat="1" x14ac:dyDescent="0.3">
      <c r="B202" s="56"/>
      <c r="C202" s="10"/>
      <c r="D202" s="11"/>
      <c r="E202" s="11"/>
      <c r="F202" s="12"/>
    </row>
    <row r="203" spans="2:6" s="1" customFormat="1" x14ac:dyDescent="0.3">
      <c r="B203" s="56"/>
      <c r="C203" s="10"/>
      <c r="D203" s="11"/>
      <c r="E203" s="11"/>
      <c r="F203" s="12"/>
    </row>
    <row r="204" spans="2:6" s="1" customFormat="1" x14ac:dyDescent="0.3">
      <c r="B204" s="56"/>
      <c r="C204" s="10"/>
      <c r="D204" s="11"/>
      <c r="E204" s="11"/>
      <c r="F204" s="12"/>
    </row>
    <row r="205" spans="2:6" s="1" customFormat="1" x14ac:dyDescent="0.3">
      <c r="B205" s="56"/>
      <c r="C205" s="10"/>
      <c r="D205" s="11"/>
      <c r="E205" s="11"/>
      <c r="F205" s="12"/>
    </row>
    <row r="206" spans="2:6" s="1" customFormat="1" x14ac:dyDescent="0.3">
      <c r="B206" s="56"/>
      <c r="C206" s="10"/>
      <c r="D206" s="11"/>
      <c r="E206" s="11"/>
      <c r="F206" s="12"/>
    </row>
    <row r="207" spans="2:6" s="1" customFormat="1" x14ac:dyDescent="0.3">
      <c r="B207" s="56"/>
      <c r="C207" s="10"/>
      <c r="D207" s="11"/>
      <c r="E207" s="11"/>
      <c r="F207" s="12"/>
    </row>
    <row r="208" spans="2:6" s="1" customFormat="1" x14ac:dyDescent="0.3">
      <c r="B208" s="56"/>
      <c r="C208" s="10"/>
      <c r="D208" s="11"/>
      <c r="E208" s="11"/>
      <c r="F208" s="12"/>
    </row>
    <row r="209" spans="2:6" s="1" customFormat="1" x14ac:dyDescent="0.3">
      <c r="B209" s="56"/>
      <c r="C209" s="10"/>
      <c r="D209" s="11"/>
      <c r="E209" s="11"/>
      <c r="F209" s="12"/>
    </row>
    <row r="210" spans="2:6" s="1" customFormat="1" x14ac:dyDescent="0.3">
      <c r="B210" s="56"/>
      <c r="C210" s="10"/>
      <c r="D210" s="11"/>
      <c r="E210" s="11"/>
      <c r="F210" s="12"/>
    </row>
    <row r="211" spans="2:6" s="1" customFormat="1" x14ac:dyDescent="0.3">
      <c r="B211" s="56"/>
      <c r="C211" s="10"/>
      <c r="D211" s="11"/>
      <c r="E211" s="11"/>
      <c r="F211" s="12"/>
    </row>
    <row r="212" spans="2:6" s="1" customFormat="1" x14ac:dyDescent="0.3">
      <c r="B212" s="56"/>
      <c r="C212" s="10"/>
      <c r="D212" s="11"/>
      <c r="E212" s="11"/>
      <c r="F212" s="12"/>
    </row>
    <row r="213" spans="2:6" s="1" customFormat="1" x14ac:dyDescent="0.3">
      <c r="B213" s="56"/>
      <c r="C213" s="10"/>
      <c r="D213" s="11"/>
      <c r="E213" s="11"/>
      <c r="F213" s="12"/>
    </row>
    <row r="214" spans="2:6" s="1" customFormat="1" x14ac:dyDescent="0.3">
      <c r="B214" s="56"/>
      <c r="C214" s="10"/>
      <c r="D214" s="11"/>
      <c r="E214" s="11"/>
      <c r="F214" s="12"/>
    </row>
    <row r="215" spans="2:6" s="1" customFormat="1" x14ac:dyDescent="0.3">
      <c r="B215" s="56"/>
      <c r="C215" s="10"/>
      <c r="D215" s="11"/>
      <c r="E215" s="11"/>
      <c r="F215" s="12"/>
    </row>
    <row r="216" spans="2:6" s="1" customFormat="1" x14ac:dyDescent="0.3">
      <c r="B216" s="56"/>
      <c r="C216" s="10"/>
      <c r="D216" s="11"/>
      <c r="E216" s="11"/>
      <c r="F216" s="12"/>
    </row>
    <row r="217" spans="2:6" s="1" customFormat="1" x14ac:dyDescent="0.3">
      <c r="B217" s="56"/>
      <c r="C217" s="10"/>
      <c r="D217" s="11"/>
      <c r="E217" s="11"/>
      <c r="F217" s="12"/>
    </row>
    <row r="218" spans="2:6" s="1" customFormat="1" x14ac:dyDescent="0.3">
      <c r="B218" s="56"/>
      <c r="C218" s="10"/>
      <c r="D218" s="11"/>
      <c r="E218" s="11"/>
      <c r="F218" s="12"/>
    </row>
    <row r="219" spans="2:6" s="1" customFormat="1" x14ac:dyDescent="0.3">
      <c r="B219" s="56"/>
      <c r="C219" s="10"/>
      <c r="D219" s="11"/>
      <c r="E219" s="11"/>
      <c r="F219" s="12"/>
    </row>
    <row r="220" spans="2:6" s="1" customFormat="1" x14ac:dyDescent="0.3">
      <c r="B220" s="56"/>
      <c r="C220" s="10"/>
      <c r="D220" s="11"/>
      <c r="E220" s="11"/>
      <c r="F220" s="12"/>
    </row>
    <row r="221" spans="2:6" s="1" customFormat="1" x14ac:dyDescent="0.3">
      <c r="B221" s="56"/>
      <c r="C221" s="10"/>
      <c r="D221" s="11"/>
      <c r="E221" s="11"/>
      <c r="F221" s="12"/>
    </row>
    <row r="222" spans="2:6" s="1" customFormat="1" x14ac:dyDescent="0.3">
      <c r="B222" s="56"/>
      <c r="C222" s="10"/>
      <c r="D222" s="11"/>
      <c r="E222" s="11"/>
      <c r="F222" s="12"/>
    </row>
    <row r="223" spans="2:6" s="1" customFormat="1" x14ac:dyDescent="0.3">
      <c r="B223" s="56"/>
      <c r="C223" s="10"/>
      <c r="D223" s="11"/>
      <c r="E223" s="11"/>
      <c r="F223" s="12"/>
    </row>
    <row r="224" spans="2:6" s="1" customFormat="1" x14ac:dyDescent="0.3">
      <c r="B224" s="56"/>
      <c r="C224" s="10"/>
      <c r="D224" s="11"/>
      <c r="E224" s="11"/>
      <c r="F224" s="12"/>
    </row>
    <row r="225" spans="2:6" s="1" customFormat="1" x14ac:dyDescent="0.3">
      <c r="B225" s="56"/>
      <c r="C225" s="10"/>
      <c r="D225" s="11"/>
      <c r="E225" s="11"/>
      <c r="F225" s="12"/>
    </row>
    <row r="226" spans="2:6" s="1" customFormat="1" x14ac:dyDescent="0.3">
      <c r="B226" s="56"/>
      <c r="C226" s="10"/>
      <c r="D226" s="11"/>
      <c r="E226" s="11"/>
      <c r="F226" s="12"/>
    </row>
    <row r="227" spans="2:6" s="1" customFormat="1" x14ac:dyDescent="0.3">
      <c r="B227" s="56"/>
      <c r="C227" s="10"/>
      <c r="D227" s="11"/>
      <c r="E227" s="11"/>
      <c r="F227" s="12"/>
    </row>
    <row r="228" spans="2:6" s="1" customFormat="1" x14ac:dyDescent="0.3">
      <c r="B228" s="56"/>
      <c r="C228" s="10"/>
      <c r="D228" s="11"/>
      <c r="E228" s="11"/>
      <c r="F228" s="12"/>
    </row>
    <row r="229" spans="2:6" s="1" customFormat="1" x14ac:dyDescent="0.3">
      <c r="B229" s="56"/>
      <c r="C229" s="10"/>
      <c r="D229" s="11"/>
      <c r="E229" s="11"/>
      <c r="F229" s="12"/>
    </row>
    <row r="230" spans="2:6" s="1" customFormat="1" x14ac:dyDescent="0.3">
      <c r="B230" s="56"/>
      <c r="C230" s="10"/>
      <c r="D230" s="11"/>
      <c r="E230" s="11"/>
      <c r="F230" s="12"/>
    </row>
    <row r="231" spans="2:6" s="1" customFormat="1" x14ac:dyDescent="0.3">
      <c r="B231" s="56"/>
      <c r="C231" s="10"/>
      <c r="D231" s="11"/>
      <c r="E231" s="11"/>
      <c r="F231" s="12"/>
    </row>
    <row r="232" spans="2:6" s="1" customFormat="1" x14ac:dyDescent="0.3">
      <c r="B232" s="56"/>
      <c r="C232" s="10"/>
      <c r="D232" s="11"/>
      <c r="E232" s="11"/>
      <c r="F232" s="12"/>
    </row>
    <row r="233" spans="2:6" s="1" customFormat="1" x14ac:dyDescent="0.3">
      <c r="B233" s="56"/>
      <c r="C233" s="10"/>
      <c r="D233" s="11"/>
      <c r="E233" s="11"/>
      <c r="F233" s="12"/>
    </row>
    <row r="234" spans="2:6" s="1" customFormat="1" x14ac:dyDescent="0.3">
      <c r="B234" s="56"/>
      <c r="C234" s="10"/>
      <c r="D234" s="11"/>
      <c r="E234" s="11"/>
      <c r="F234" s="12"/>
    </row>
    <row r="235" spans="2:6" s="1" customFormat="1" x14ac:dyDescent="0.3">
      <c r="B235" s="56"/>
      <c r="C235" s="10"/>
      <c r="D235" s="11"/>
      <c r="E235" s="11"/>
      <c r="F235" s="12"/>
    </row>
    <row r="236" spans="2:6" s="1" customFormat="1" x14ac:dyDescent="0.3">
      <c r="B236" s="56"/>
      <c r="C236" s="10"/>
      <c r="D236" s="11"/>
      <c r="E236" s="11"/>
      <c r="F236" s="12"/>
    </row>
    <row r="237" spans="2:6" s="1" customFormat="1" x14ac:dyDescent="0.3">
      <c r="B237" s="56"/>
      <c r="C237" s="10"/>
      <c r="D237" s="11"/>
      <c r="E237" s="11"/>
      <c r="F237" s="12"/>
    </row>
    <row r="238" spans="2:6" s="1" customFormat="1" x14ac:dyDescent="0.3">
      <c r="B238" s="56"/>
      <c r="C238" s="10"/>
      <c r="D238" s="11"/>
      <c r="E238" s="11"/>
      <c r="F238" s="12"/>
    </row>
    <row r="239" spans="2:6" s="1" customFormat="1" x14ac:dyDescent="0.3">
      <c r="B239" s="56"/>
      <c r="C239" s="10"/>
      <c r="D239" s="11"/>
      <c r="E239" s="11"/>
      <c r="F239" s="12"/>
    </row>
    <row r="240" spans="2:6" s="1" customFormat="1" x14ac:dyDescent="0.3">
      <c r="B240" s="56"/>
      <c r="C240" s="10"/>
      <c r="D240" s="11"/>
      <c r="E240" s="11"/>
      <c r="F240" s="12"/>
    </row>
    <row r="241" spans="2:6" s="1" customFormat="1" x14ac:dyDescent="0.3">
      <c r="B241" s="56"/>
      <c r="C241" s="10"/>
      <c r="D241" s="11"/>
      <c r="E241" s="11"/>
      <c r="F241" s="12"/>
    </row>
    <row r="242" spans="2:6" s="1" customFormat="1" x14ac:dyDescent="0.3">
      <c r="B242" s="56"/>
      <c r="C242" s="10"/>
      <c r="D242" s="11"/>
      <c r="E242" s="11"/>
      <c r="F242" s="12"/>
    </row>
    <row r="243" spans="2:6" s="1" customFormat="1" x14ac:dyDescent="0.3">
      <c r="B243" s="56"/>
      <c r="C243" s="10"/>
      <c r="D243" s="11"/>
      <c r="E243" s="11"/>
      <c r="F243" s="12"/>
    </row>
    <row r="244" spans="2:6" s="1" customFormat="1" x14ac:dyDescent="0.3">
      <c r="B244" s="56"/>
      <c r="C244" s="10"/>
      <c r="D244" s="11"/>
      <c r="E244" s="11"/>
      <c r="F244" s="12"/>
    </row>
    <row r="245" spans="2:6" s="1" customFormat="1" x14ac:dyDescent="0.3">
      <c r="B245" s="56"/>
      <c r="C245" s="10"/>
      <c r="D245" s="11"/>
      <c r="E245" s="11"/>
      <c r="F245" s="12"/>
    </row>
    <row r="246" spans="2:6" s="1" customFormat="1" x14ac:dyDescent="0.3">
      <c r="B246" s="56"/>
      <c r="C246" s="10"/>
      <c r="D246" s="11"/>
      <c r="E246" s="11"/>
      <c r="F246" s="12"/>
    </row>
    <row r="247" spans="2:6" s="1" customFormat="1" x14ac:dyDescent="0.3">
      <c r="B247" s="56"/>
      <c r="C247" s="10"/>
      <c r="D247" s="11"/>
      <c r="E247" s="11"/>
      <c r="F247" s="12"/>
    </row>
    <row r="248" spans="2:6" s="1" customFormat="1" x14ac:dyDescent="0.3">
      <c r="B248" s="56"/>
      <c r="C248" s="10"/>
      <c r="D248" s="11"/>
      <c r="E248" s="11"/>
      <c r="F248" s="12"/>
    </row>
    <row r="249" spans="2:6" s="1" customFormat="1" x14ac:dyDescent="0.3">
      <c r="B249" s="56"/>
      <c r="C249" s="10"/>
      <c r="D249" s="11"/>
      <c r="E249" s="11"/>
      <c r="F249" s="12"/>
    </row>
    <row r="250" spans="2:6" s="1" customFormat="1" x14ac:dyDescent="0.3">
      <c r="B250" s="56"/>
      <c r="C250" s="10"/>
      <c r="D250" s="11"/>
      <c r="E250" s="11"/>
      <c r="F250" s="12"/>
    </row>
    <row r="251" spans="2:6" s="1" customFormat="1" x14ac:dyDescent="0.3">
      <c r="B251" s="56"/>
      <c r="C251" s="10"/>
      <c r="D251" s="11"/>
      <c r="E251" s="11"/>
      <c r="F251" s="12"/>
    </row>
    <row r="252" spans="2:6" s="1" customFormat="1" x14ac:dyDescent="0.3">
      <c r="B252" s="56"/>
      <c r="C252" s="10"/>
      <c r="D252" s="11"/>
      <c r="E252" s="11"/>
      <c r="F252" s="12"/>
    </row>
    <row r="253" spans="2:6" s="1" customFormat="1" x14ac:dyDescent="0.3">
      <c r="B253" s="56"/>
      <c r="C253" s="10"/>
      <c r="D253" s="11"/>
      <c r="E253" s="11"/>
      <c r="F253" s="12"/>
    </row>
    <row r="254" spans="2:6" s="1" customFormat="1" x14ac:dyDescent="0.3">
      <c r="B254" s="56"/>
      <c r="C254" s="10"/>
      <c r="D254" s="11"/>
      <c r="E254" s="11"/>
      <c r="F254" s="12"/>
    </row>
    <row r="255" spans="2:6" s="1" customFormat="1" x14ac:dyDescent="0.3">
      <c r="B255" s="56"/>
      <c r="C255" s="10"/>
      <c r="D255" s="11"/>
      <c r="E255" s="11"/>
      <c r="F255" s="12"/>
    </row>
    <row r="256" spans="2:6" s="1" customFormat="1" x14ac:dyDescent="0.3">
      <c r="B256" s="56"/>
      <c r="C256" s="10"/>
      <c r="D256" s="11"/>
      <c r="E256" s="11"/>
      <c r="F256" s="12"/>
    </row>
    <row r="257" spans="2:6" s="1" customFormat="1" x14ac:dyDescent="0.3">
      <c r="B257" s="56"/>
      <c r="C257" s="10"/>
      <c r="D257" s="11"/>
      <c r="E257" s="11"/>
      <c r="F257" s="12"/>
    </row>
    <row r="258" spans="2:6" s="1" customFormat="1" x14ac:dyDescent="0.3">
      <c r="B258" s="56"/>
      <c r="C258" s="10"/>
      <c r="D258" s="11"/>
      <c r="E258" s="11"/>
      <c r="F258" s="12"/>
    </row>
    <row r="259" spans="2:6" s="1" customFormat="1" x14ac:dyDescent="0.3">
      <c r="B259" s="56"/>
      <c r="C259" s="10"/>
      <c r="D259" s="11"/>
      <c r="E259" s="11"/>
      <c r="F259" s="12"/>
    </row>
    <row r="260" spans="2:6" s="1" customFormat="1" x14ac:dyDescent="0.3">
      <c r="B260" s="56"/>
      <c r="C260" s="10"/>
      <c r="D260" s="11"/>
      <c r="E260" s="11"/>
      <c r="F260" s="12"/>
    </row>
    <row r="261" spans="2:6" s="1" customFormat="1" x14ac:dyDescent="0.3">
      <c r="B261" s="56"/>
      <c r="C261" s="10"/>
      <c r="D261" s="11"/>
      <c r="E261" s="11"/>
      <c r="F261" s="12"/>
    </row>
    <row r="262" spans="2:6" s="1" customFormat="1" x14ac:dyDescent="0.3">
      <c r="B262" s="56"/>
      <c r="C262" s="10"/>
      <c r="D262" s="11"/>
      <c r="E262" s="11"/>
      <c r="F262" s="12"/>
    </row>
    <row r="263" spans="2:6" s="1" customFormat="1" x14ac:dyDescent="0.3">
      <c r="B263" s="56"/>
      <c r="C263" s="10"/>
      <c r="D263" s="11"/>
      <c r="E263" s="11"/>
      <c r="F263" s="12"/>
    </row>
    <row r="264" spans="2:6" s="1" customFormat="1" x14ac:dyDescent="0.3">
      <c r="B264" s="56"/>
      <c r="C264" s="10"/>
      <c r="D264" s="11"/>
      <c r="E264" s="11"/>
      <c r="F264" s="12"/>
    </row>
    <row r="265" spans="2:6" s="1" customFormat="1" x14ac:dyDescent="0.3">
      <c r="B265" s="56"/>
      <c r="C265" s="10"/>
      <c r="D265" s="11"/>
      <c r="E265" s="11"/>
      <c r="F265" s="12"/>
    </row>
    <row r="266" spans="2:6" s="1" customFormat="1" x14ac:dyDescent="0.3">
      <c r="B266" s="56"/>
      <c r="C266" s="10"/>
      <c r="D266" s="11"/>
      <c r="E266" s="11"/>
      <c r="F266" s="12"/>
    </row>
    <row r="267" spans="2:6" s="1" customFormat="1" x14ac:dyDescent="0.3">
      <c r="B267" s="56"/>
      <c r="C267" s="10"/>
      <c r="D267" s="11"/>
      <c r="E267" s="11"/>
      <c r="F267" s="12"/>
    </row>
    <row r="268" spans="2:6" s="1" customFormat="1" x14ac:dyDescent="0.3">
      <c r="B268" s="56"/>
      <c r="C268" s="10"/>
      <c r="D268" s="11"/>
      <c r="E268" s="11"/>
      <c r="F268" s="12"/>
    </row>
    <row r="269" spans="2:6" s="1" customFormat="1" x14ac:dyDescent="0.3">
      <c r="B269" s="56"/>
      <c r="C269" s="10"/>
      <c r="D269" s="11"/>
      <c r="E269" s="11"/>
      <c r="F269" s="12"/>
    </row>
    <row r="270" spans="2:6" s="1" customFormat="1" x14ac:dyDescent="0.3">
      <c r="B270" s="56"/>
      <c r="C270" s="10"/>
      <c r="D270" s="11"/>
      <c r="E270" s="11"/>
      <c r="F270" s="12"/>
    </row>
    <row r="271" spans="2:6" s="1" customFormat="1" x14ac:dyDescent="0.3">
      <c r="B271" s="56"/>
      <c r="C271" s="10"/>
      <c r="D271" s="11"/>
      <c r="E271" s="11"/>
      <c r="F271" s="12"/>
    </row>
    <row r="272" spans="2:6" s="1" customFormat="1" x14ac:dyDescent="0.3">
      <c r="B272" s="56"/>
      <c r="C272" s="10"/>
      <c r="D272" s="11"/>
      <c r="E272" s="11"/>
      <c r="F272" s="12"/>
    </row>
    <row r="273" spans="2:6" s="1" customFormat="1" x14ac:dyDescent="0.3">
      <c r="B273" s="56"/>
      <c r="C273" s="10"/>
      <c r="D273" s="11"/>
      <c r="E273" s="11"/>
      <c r="F273" s="12"/>
    </row>
    <row r="274" spans="2:6" s="1" customFormat="1" x14ac:dyDescent="0.3">
      <c r="B274" s="56"/>
      <c r="C274" s="10"/>
      <c r="D274" s="11"/>
      <c r="E274" s="11"/>
      <c r="F274" s="12"/>
    </row>
    <row r="275" spans="2:6" s="1" customFormat="1" x14ac:dyDescent="0.3">
      <c r="B275" s="56"/>
      <c r="C275" s="10"/>
      <c r="D275" s="11"/>
      <c r="E275" s="11"/>
      <c r="F275" s="12"/>
    </row>
    <row r="276" spans="2:6" s="1" customFormat="1" x14ac:dyDescent="0.3">
      <c r="B276" s="56"/>
      <c r="C276" s="10"/>
      <c r="D276" s="11"/>
      <c r="E276" s="11"/>
      <c r="F276" s="12"/>
    </row>
    <row r="277" spans="2:6" s="1" customFormat="1" x14ac:dyDescent="0.3">
      <c r="B277" s="56"/>
      <c r="C277" s="10"/>
      <c r="D277" s="11"/>
      <c r="E277" s="11"/>
      <c r="F277" s="12"/>
    </row>
    <row r="278" spans="2:6" s="1" customFormat="1" x14ac:dyDescent="0.3">
      <c r="B278" s="56"/>
      <c r="C278" s="10"/>
      <c r="D278" s="11"/>
      <c r="E278" s="11"/>
      <c r="F278" s="12"/>
    </row>
    <row r="279" spans="2:6" s="1" customFormat="1" x14ac:dyDescent="0.3">
      <c r="B279" s="56"/>
      <c r="C279" s="10"/>
      <c r="D279" s="11"/>
      <c r="E279" s="11"/>
      <c r="F279" s="12"/>
    </row>
    <row r="280" spans="2:6" s="1" customFormat="1" x14ac:dyDescent="0.3">
      <c r="B280" s="56"/>
      <c r="C280" s="10"/>
      <c r="D280" s="11"/>
      <c r="E280" s="11"/>
      <c r="F280" s="12"/>
    </row>
    <row r="281" spans="2:6" s="1" customFormat="1" x14ac:dyDescent="0.3">
      <c r="B281" s="56"/>
      <c r="C281" s="10"/>
      <c r="D281" s="11"/>
      <c r="E281" s="11"/>
      <c r="F281" s="12"/>
    </row>
    <row r="282" spans="2:6" s="1" customFormat="1" x14ac:dyDescent="0.3">
      <c r="B282" s="56"/>
      <c r="C282" s="10"/>
      <c r="D282" s="11"/>
      <c r="E282" s="11"/>
      <c r="F282" s="12"/>
    </row>
    <row r="283" spans="2:6" s="1" customFormat="1" x14ac:dyDescent="0.3">
      <c r="B283" s="56"/>
      <c r="C283" s="10"/>
      <c r="D283" s="11"/>
      <c r="E283" s="11"/>
      <c r="F283" s="12"/>
    </row>
    <row r="284" spans="2:6" s="1" customFormat="1" x14ac:dyDescent="0.3">
      <c r="B284" s="56"/>
      <c r="C284" s="10"/>
      <c r="D284" s="11"/>
      <c r="E284" s="11"/>
      <c r="F284" s="12"/>
    </row>
    <row r="285" spans="2:6" s="1" customFormat="1" x14ac:dyDescent="0.3">
      <c r="B285" s="56"/>
      <c r="C285" s="10"/>
      <c r="D285" s="11"/>
      <c r="E285" s="11"/>
      <c r="F285" s="12"/>
    </row>
    <row r="286" spans="2:6" s="1" customFormat="1" x14ac:dyDescent="0.3">
      <c r="B286" s="56"/>
      <c r="C286" s="10"/>
      <c r="D286" s="11"/>
      <c r="E286" s="11"/>
      <c r="F286" s="12"/>
    </row>
    <row r="287" spans="2:6" s="1" customFormat="1" x14ac:dyDescent="0.3">
      <c r="B287" s="56"/>
      <c r="C287" s="10"/>
      <c r="D287" s="11"/>
      <c r="E287" s="11"/>
      <c r="F287" s="12"/>
    </row>
    <row r="288" spans="2:6" s="1" customFormat="1" x14ac:dyDescent="0.3">
      <c r="B288" s="56"/>
      <c r="C288" s="10"/>
      <c r="D288" s="11"/>
      <c r="E288" s="11"/>
      <c r="F288" s="12"/>
    </row>
    <row r="289" spans="2:6" s="1" customFormat="1" x14ac:dyDescent="0.3">
      <c r="B289" s="56"/>
      <c r="C289" s="10"/>
      <c r="D289" s="11"/>
      <c r="E289" s="11"/>
      <c r="F289" s="12"/>
    </row>
    <row r="290" spans="2:6" s="1" customFormat="1" x14ac:dyDescent="0.3">
      <c r="B290" s="56"/>
      <c r="C290" s="10"/>
      <c r="D290" s="11"/>
      <c r="E290" s="11"/>
      <c r="F290" s="12"/>
    </row>
    <row r="291" spans="2:6" s="1" customFormat="1" x14ac:dyDescent="0.3">
      <c r="B291" s="56"/>
      <c r="C291" s="10"/>
      <c r="D291" s="11"/>
      <c r="E291" s="11"/>
      <c r="F291" s="12"/>
    </row>
    <row r="292" spans="2:6" s="1" customFormat="1" x14ac:dyDescent="0.3">
      <c r="B292" s="56"/>
      <c r="C292" s="10"/>
      <c r="D292" s="11"/>
      <c r="E292" s="11"/>
      <c r="F292" s="12"/>
    </row>
    <row r="293" spans="2:6" s="1" customFormat="1" x14ac:dyDescent="0.3">
      <c r="B293" s="56"/>
      <c r="C293" s="10"/>
      <c r="D293" s="11"/>
      <c r="E293" s="11"/>
      <c r="F293" s="12"/>
    </row>
    <row r="294" spans="2:6" s="1" customFormat="1" x14ac:dyDescent="0.3">
      <c r="B294" s="56"/>
      <c r="C294" s="10"/>
      <c r="D294" s="11"/>
      <c r="E294" s="11"/>
      <c r="F294" s="12"/>
    </row>
    <row r="295" spans="2:6" s="1" customFormat="1" x14ac:dyDescent="0.3">
      <c r="B295" s="56"/>
      <c r="C295" s="10"/>
      <c r="D295" s="11"/>
      <c r="E295" s="11"/>
      <c r="F295" s="12"/>
    </row>
    <row r="296" spans="2:6" s="1" customFormat="1" x14ac:dyDescent="0.3">
      <c r="B296" s="56"/>
      <c r="C296" s="10"/>
      <c r="D296" s="11"/>
      <c r="E296" s="11"/>
      <c r="F296" s="12"/>
    </row>
    <row r="297" spans="2:6" s="1" customFormat="1" x14ac:dyDescent="0.3">
      <c r="B297" s="56"/>
      <c r="C297" s="10"/>
      <c r="D297" s="11"/>
      <c r="E297" s="11"/>
      <c r="F297" s="12"/>
    </row>
    <row r="298" spans="2:6" s="1" customFormat="1" x14ac:dyDescent="0.3">
      <c r="B298" s="56"/>
      <c r="C298" s="10"/>
      <c r="D298" s="11"/>
      <c r="E298" s="11"/>
      <c r="F298" s="12"/>
    </row>
    <row r="299" spans="2:6" s="1" customFormat="1" x14ac:dyDescent="0.3">
      <c r="B299" s="56"/>
      <c r="C299" s="10"/>
      <c r="D299" s="11"/>
      <c r="E299" s="11"/>
      <c r="F299" s="12"/>
    </row>
    <row r="300" spans="2:6" s="1" customFormat="1" x14ac:dyDescent="0.3">
      <c r="B300" s="56"/>
      <c r="C300" s="10"/>
      <c r="D300" s="11"/>
      <c r="E300" s="11"/>
      <c r="F300" s="12"/>
    </row>
    <row r="301" spans="2:6" s="1" customFormat="1" x14ac:dyDescent="0.3">
      <c r="B301" s="56"/>
      <c r="C301" s="10"/>
      <c r="D301" s="11"/>
      <c r="E301" s="11"/>
      <c r="F301" s="12"/>
    </row>
    <row r="302" spans="2:6" s="1" customFormat="1" x14ac:dyDescent="0.3">
      <c r="B302" s="56"/>
      <c r="C302" s="10"/>
      <c r="D302" s="11"/>
      <c r="E302" s="11"/>
      <c r="F302" s="12"/>
    </row>
    <row r="303" spans="2:6" s="1" customFormat="1" x14ac:dyDescent="0.3">
      <c r="B303" s="56"/>
      <c r="C303" s="10"/>
      <c r="D303" s="11"/>
      <c r="E303" s="11"/>
      <c r="F303" s="12"/>
    </row>
    <row r="304" spans="2:6" s="1" customFormat="1" x14ac:dyDescent="0.3">
      <c r="B304" s="56"/>
      <c r="C304" s="10"/>
      <c r="D304" s="11"/>
      <c r="E304" s="11"/>
      <c r="F304" s="12"/>
    </row>
    <row r="305" spans="2:6" s="1" customFormat="1" x14ac:dyDescent="0.3">
      <c r="B305" s="56"/>
      <c r="C305" s="10"/>
      <c r="D305" s="11"/>
      <c r="E305" s="11"/>
      <c r="F305" s="12"/>
    </row>
    <row r="306" spans="2:6" s="1" customFormat="1" x14ac:dyDescent="0.3">
      <c r="B306" s="56"/>
      <c r="C306" s="10"/>
      <c r="D306" s="11"/>
      <c r="E306" s="11"/>
      <c r="F306" s="12"/>
    </row>
    <row r="307" spans="2:6" s="1" customFormat="1" x14ac:dyDescent="0.3">
      <c r="B307" s="56"/>
      <c r="C307" s="10"/>
      <c r="D307" s="11"/>
      <c r="E307" s="11"/>
      <c r="F307" s="12"/>
    </row>
    <row r="308" spans="2:6" s="1" customFormat="1" x14ac:dyDescent="0.3">
      <c r="B308" s="56"/>
      <c r="C308" s="10"/>
      <c r="D308" s="11"/>
      <c r="E308" s="11"/>
      <c r="F308" s="12"/>
    </row>
    <row r="309" spans="2:6" s="1" customFormat="1" x14ac:dyDescent="0.3">
      <c r="B309" s="56"/>
      <c r="C309" s="10"/>
      <c r="D309" s="11"/>
      <c r="E309" s="11"/>
      <c r="F309" s="12"/>
    </row>
    <row r="310" spans="2:6" s="1" customFormat="1" x14ac:dyDescent="0.3">
      <c r="B310" s="56"/>
      <c r="C310" s="10"/>
      <c r="D310" s="11"/>
      <c r="E310" s="11"/>
      <c r="F310" s="12"/>
    </row>
    <row r="311" spans="2:6" s="1" customFormat="1" x14ac:dyDescent="0.3">
      <c r="B311" s="56"/>
      <c r="C311" s="10"/>
      <c r="D311" s="11"/>
      <c r="E311" s="11"/>
      <c r="F311" s="12"/>
    </row>
    <row r="312" spans="2:6" s="1" customFormat="1" x14ac:dyDescent="0.3">
      <c r="B312" s="56"/>
      <c r="C312" s="10"/>
      <c r="D312" s="11"/>
      <c r="E312" s="11"/>
      <c r="F312" s="12"/>
    </row>
    <row r="313" spans="2:6" s="1" customFormat="1" x14ac:dyDescent="0.3">
      <c r="B313" s="56"/>
      <c r="C313" s="10"/>
      <c r="D313" s="11"/>
      <c r="E313" s="11"/>
      <c r="F313" s="12"/>
    </row>
    <row r="314" spans="2:6" s="1" customFormat="1" x14ac:dyDescent="0.3">
      <c r="B314" s="56"/>
      <c r="C314" s="10"/>
      <c r="D314" s="11"/>
      <c r="E314" s="11"/>
      <c r="F314" s="12"/>
    </row>
    <row r="315" spans="2:6" s="1" customFormat="1" x14ac:dyDescent="0.3">
      <c r="B315" s="56"/>
      <c r="C315" s="10"/>
      <c r="D315" s="11"/>
      <c r="E315" s="11"/>
      <c r="F315" s="12"/>
    </row>
    <row r="316" spans="2:6" s="1" customFormat="1" x14ac:dyDescent="0.3">
      <c r="B316" s="56"/>
      <c r="C316" s="10"/>
      <c r="D316" s="11"/>
      <c r="E316" s="11"/>
      <c r="F316" s="12"/>
    </row>
    <row r="317" spans="2:6" s="1" customFormat="1" x14ac:dyDescent="0.3">
      <c r="B317" s="56"/>
      <c r="C317" s="10"/>
      <c r="D317" s="11"/>
      <c r="E317" s="11"/>
      <c r="F317" s="12"/>
    </row>
    <row r="318" spans="2:6" s="1" customFormat="1" x14ac:dyDescent="0.3">
      <c r="B318" s="56"/>
      <c r="C318" s="10"/>
      <c r="D318" s="11"/>
      <c r="E318" s="11"/>
      <c r="F318" s="12"/>
    </row>
    <row r="319" spans="2:6" s="1" customFormat="1" x14ac:dyDescent="0.3">
      <c r="B319" s="56"/>
      <c r="C319" s="10"/>
      <c r="D319" s="11"/>
      <c r="E319" s="11"/>
      <c r="F319" s="12"/>
    </row>
    <row r="320" spans="2:6" s="1" customFormat="1" x14ac:dyDescent="0.3">
      <c r="B320" s="56"/>
      <c r="C320" s="10"/>
      <c r="D320" s="11"/>
      <c r="E320" s="11"/>
      <c r="F320" s="12"/>
    </row>
    <row r="321" spans="2:6" s="1" customFormat="1" x14ac:dyDescent="0.3">
      <c r="B321" s="56"/>
      <c r="C321" s="10"/>
      <c r="D321" s="11"/>
      <c r="E321" s="11"/>
      <c r="F321" s="12"/>
    </row>
    <row r="322" spans="2:6" s="1" customFormat="1" x14ac:dyDescent="0.3">
      <c r="B322" s="56"/>
      <c r="C322" s="10"/>
      <c r="D322" s="11"/>
      <c r="E322" s="11"/>
      <c r="F322" s="12"/>
    </row>
    <row r="323" spans="2:6" s="1" customFormat="1" x14ac:dyDescent="0.3">
      <c r="B323" s="56"/>
      <c r="C323" s="10"/>
      <c r="D323" s="11"/>
      <c r="E323" s="11"/>
      <c r="F323" s="12"/>
    </row>
    <row r="324" spans="2:6" s="1" customFormat="1" x14ac:dyDescent="0.3">
      <c r="B324" s="56"/>
      <c r="C324" s="10"/>
      <c r="D324" s="11"/>
      <c r="E324" s="11"/>
      <c r="F324" s="12"/>
    </row>
    <row r="325" spans="2:6" s="1" customFormat="1" x14ac:dyDescent="0.3">
      <c r="B325" s="56"/>
      <c r="C325" s="10"/>
      <c r="D325" s="11"/>
      <c r="E325" s="11"/>
      <c r="F325" s="12"/>
    </row>
    <row r="326" spans="2:6" s="1" customFormat="1" x14ac:dyDescent="0.3">
      <c r="B326" s="56"/>
      <c r="C326" s="10"/>
      <c r="D326" s="11"/>
      <c r="E326" s="11"/>
      <c r="F326" s="12"/>
    </row>
    <row r="327" spans="2:6" s="1" customFormat="1" x14ac:dyDescent="0.3">
      <c r="B327" s="56"/>
      <c r="C327" s="10"/>
      <c r="D327" s="11"/>
      <c r="E327" s="11"/>
      <c r="F327" s="12"/>
    </row>
    <row r="328" spans="2:6" s="1" customFormat="1" x14ac:dyDescent="0.3">
      <c r="B328" s="56"/>
      <c r="C328" s="10"/>
      <c r="D328" s="11"/>
      <c r="E328" s="11"/>
      <c r="F328" s="12"/>
    </row>
    <row r="329" spans="2:6" s="1" customFormat="1" x14ac:dyDescent="0.3">
      <c r="B329" s="56"/>
      <c r="C329" s="10"/>
      <c r="D329" s="11"/>
      <c r="E329" s="11"/>
      <c r="F329" s="12"/>
    </row>
    <row r="330" spans="2:6" s="1" customFormat="1" x14ac:dyDescent="0.3">
      <c r="B330" s="56"/>
      <c r="C330" s="10"/>
      <c r="D330" s="11"/>
      <c r="E330" s="11"/>
      <c r="F330" s="12"/>
    </row>
    <row r="331" spans="2:6" s="1" customFormat="1" x14ac:dyDescent="0.3">
      <c r="B331" s="56"/>
      <c r="C331" s="10"/>
      <c r="D331" s="11"/>
      <c r="E331" s="11"/>
      <c r="F331" s="12"/>
    </row>
    <row r="332" spans="2:6" s="1" customFormat="1" x14ac:dyDescent="0.3">
      <c r="B332" s="56"/>
      <c r="C332" s="10"/>
      <c r="D332" s="11"/>
      <c r="E332" s="11"/>
      <c r="F332" s="12"/>
    </row>
    <row r="333" spans="2:6" s="1" customFormat="1" x14ac:dyDescent="0.3">
      <c r="B333" s="56"/>
      <c r="C333" s="10"/>
      <c r="D333" s="11"/>
      <c r="E333" s="11"/>
      <c r="F333" s="12"/>
    </row>
    <row r="334" spans="2:6" s="1" customFormat="1" x14ac:dyDescent="0.3">
      <c r="B334" s="56"/>
      <c r="C334" s="10"/>
      <c r="D334" s="11"/>
      <c r="E334" s="11"/>
      <c r="F334" s="12"/>
    </row>
    <row r="335" spans="2:6" s="1" customFormat="1" x14ac:dyDescent="0.3">
      <c r="B335" s="56"/>
      <c r="C335" s="10"/>
      <c r="D335" s="11"/>
      <c r="E335" s="11"/>
      <c r="F335" s="12"/>
    </row>
    <row r="336" spans="2:6" s="1" customFormat="1" x14ac:dyDescent="0.3">
      <c r="B336" s="56"/>
      <c r="C336" s="10"/>
      <c r="D336" s="11"/>
      <c r="E336" s="11"/>
      <c r="F336" s="12"/>
    </row>
    <row r="337" spans="2:6" s="1" customFormat="1" x14ac:dyDescent="0.3">
      <c r="B337" s="56"/>
      <c r="C337" s="10"/>
      <c r="D337" s="11"/>
      <c r="E337" s="11"/>
      <c r="F337" s="12"/>
    </row>
    <row r="338" spans="2:6" s="1" customFormat="1" x14ac:dyDescent="0.3">
      <c r="B338" s="56"/>
      <c r="C338" s="10"/>
      <c r="D338" s="11"/>
      <c r="E338" s="11"/>
      <c r="F338" s="12"/>
    </row>
    <row r="339" spans="2:6" s="1" customFormat="1" x14ac:dyDescent="0.3">
      <c r="B339" s="56"/>
      <c r="C339" s="10"/>
      <c r="D339" s="11"/>
      <c r="E339" s="11"/>
      <c r="F339" s="12"/>
    </row>
    <row r="340" spans="2:6" s="1" customFormat="1" x14ac:dyDescent="0.3">
      <c r="B340" s="56"/>
      <c r="C340" s="10"/>
      <c r="D340" s="11"/>
      <c r="E340" s="11"/>
      <c r="F340" s="12"/>
    </row>
    <row r="341" spans="2:6" s="1" customFormat="1" x14ac:dyDescent="0.3">
      <c r="B341" s="56"/>
      <c r="C341" s="10"/>
      <c r="D341" s="11"/>
      <c r="E341" s="11"/>
      <c r="F341" s="12"/>
    </row>
    <row r="342" spans="2:6" s="1" customFormat="1" x14ac:dyDescent="0.3">
      <c r="B342" s="56"/>
      <c r="C342" s="10"/>
      <c r="D342" s="11"/>
      <c r="E342" s="11"/>
      <c r="F342" s="12"/>
    </row>
    <row r="343" spans="2:6" s="1" customFormat="1" x14ac:dyDescent="0.3">
      <c r="B343" s="56"/>
      <c r="C343" s="10"/>
      <c r="D343" s="11"/>
      <c r="E343" s="11"/>
      <c r="F343" s="12"/>
    </row>
    <row r="344" spans="2:6" s="1" customFormat="1" x14ac:dyDescent="0.3">
      <c r="B344" s="56"/>
      <c r="C344" s="10"/>
      <c r="D344" s="11"/>
      <c r="E344" s="11"/>
      <c r="F344" s="12"/>
    </row>
    <row r="345" spans="2:6" s="1" customFormat="1" x14ac:dyDescent="0.3">
      <c r="B345" s="56"/>
      <c r="C345" s="10"/>
      <c r="D345" s="11"/>
      <c r="E345" s="11"/>
      <c r="F345" s="12"/>
    </row>
    <row r="346" spans="2:6" s="1" customFormat="1" x14ac:dyDescent="0.3">
      <c r="B346" s="56"/>
      <c r="C346" s="10"/>
      <c r="D346" s="11"/>
      <c r="E346" s="11"/>
      <c r="F346" s="12"/>
    </row>
    <row r="347" spans="2:6" s="1" customFormat="1" x14ac:dyDescent="0.3">
      <c r="B347" s="56"/>
      <c r="C347" s="10"/>
      <c r="D347" s="11"/>
      <c r="E347" s="11"/>
      <c r="F347" s="12"/>
    </row>
    <row r="348" spans="2:6" s="1" customFormat="1" x14ac:dyDescent="0.3">
      <c r="B348" s="56"/>
      <c r="C348" s="10"/>
      <c r="D348" s="11"/>
      <c r="E348" s="11"/>
      <c r="F348" s="12"/>
    </row>
    <row r="349" spans="2:6" s="1" customFormat="1" x14ac:dyDescent="0.3">
      <c r="B349" s="56"/>
      <c r="C349" s="10"/>
      <c r="D349" s="11"/>
      <c r="E349" s="11"/>
      <c r="F349" s="12"/>
    </row>
    <row r="350" spans="2:6" s="1" customFormat="1" x14ac:dyDescent="0.3">
      <c r="B350" s="56"/>
      <c r="C350" s="10"/>
      <c r="D350" s="11"/>
      <c r="E350" s="11"/>
      <c r="F350" s="12"/>
    </row>
    <row r="351" spans="2:6" s="1" customFormat="1" x14ac:dyDescent="0.3">
      <c r="B351" s="56"/>
      <c r="C351" s="10"/>
      <c r="D351" s="11"/>
      <c r="E351" s="11"/>
      <c r="F351" s="12"/>
    </row>
    <row r="352" spans="2:6" s="1" customFormat="1" x14ac:dyDescent="0.3">
      <c r="B352" s="56"/>
      <c r="C352" s="10"/>
      <c r="D352" s="11"/>
      <c r="E352" s="11"/>
      <c r="F352" s="12"/>
    </row>
    <row r="353" spans="2:6" s="1" customFormat="1" x14ac:dyDescent="0.3">
      <c r="B353" s="56"/>
      <c r="C353" s="10"/>
      <c r="D353" s="11"/>
      <c r="E353" s="11"/>
      <c r="F353" s="12"/>
    </row>
    <row r="354" spans="2:6" s="1" customFormat="1" x14ac:dyDescent="0.3">
      <c r="B354" s="56"/>
      <c r="C354" s="10"/>
      <c r="D354" s="11"/>
      <c r="E354" s="11"/>
      <c r="F354" s="12"/>
    </row>
    <row r="355" spans="2:6" s="1" customFormat="1" x14ac:dyDescent="0.3">
      <c r="B355" s="56"/>
      <c r="C355" s="10"/>
      <c r="D355" s="11"/>
      <c r="E355" s="11"/>
      <c r="F355" s="12"/>
    </row>
    <row r="356" spans="2:6" s="1" customFormat="1" x14ac:dyDescent="0.3">
      <c r="B356" s="56"/>
      <c r="C356" s="10"/>
      <c r="D356" s="11"/>
      <c r="E356" s="11"/>
      <c r="F356" s="12"/>
    </row>
    <row r="357" spans="2:6" s="1" customFormat="1" x14ac:dyDescent="0.3">
      <c r="B357" s="56"/>
      <c r="C357" s="10"/>
      <c r="D357" s="11"/>
      <c r="E357" s="11"/>
      <c r="F357" s="12"/>
    </row>
    <row r="358" spans="2:6" s="1" customFormat="1" x14ac:dyDescent="0.3">
      <c r="B358" s="56"/>
      <c r="C358" s="10"/>
      <c r="D358" s="11"/>
      <c r="E358" s="11"/>
      <c r="F358" s="12"/>
    </row>
    <row r="359" spans="2:6" s="1" customFormat="1" x14ac:dyDescent="0.3">
      <c r="B359" s="56"/>
      <c r="C359" s="10"/>
      <c r="D359" s="11"/>
      <c r="E359" s="11"/>
      <c r="F359" s="12"/>
    </row>
    <row r="360" spans="2:6" s="1" customFormat="1" x14ac:dyDescent="0.3">
      <c r="B360" s="56"/>
      <c r="C360" s="10"/>
      <c r="D360" s="11"/>
      <c r="E360" s="11"/>
      <c r="F360" s="12"/>
    </row>
    <row r="361" spans="2:6" s="1" customFormat="1" x14ac:dyDescent="0.3">
      <c r="B361" s="56"/>
      <c r="C361" s="10"/>
      <c r="D361" s="11"/>
      <c r="E361" s="11"/>
      <c r="F361" s="12"/>
    </row>
    <row r="362" spans="2:6" s="1" customFormat="1" x14ac:dyDescent="0.3">
      <c r="B362" s="56"/>
      <c r="C362" s="10"/>
      <c r="D362" s="11"/>
      <c r="E362" s="11"/>
      <c r="F362" s="12"/>
    </row>
    <row r="363" spans="2:6" s="1" customFormat="1" x14ac:dyDescent="0.3">
      <c r="B363" s="56"/>
      <c r="C363" s="10"/>
      <c r="D363" s="11"/>
      <c r="E363" s="11"/>
      <c r="F363" s="12"/>
    </row>
    <row r="364" spans="2:6" s="1" customFormat="1" x14ac:dyDescent="0.3">
      <c r="B364" s="56"/>
      <c r="C364" s="10"/>
      <c r="D364" s="11"/>
      <c r="E364" s="11"/>
      <c r="F364" s="12"/>
    </row>
    <row r="365" spans="2:6" s="1" customFormat="1" x14ac:dyDescent="0.3">
      <c r="B365" s="56"/>
      <c r="C365" s="10"/>
      <c r="D365" s="11"/>
      <c r="E365" s="11"/>
      <c r="F365" s="12"/>
    </row>
    <row r="366" spans="2:6" s="1" customFormat="1" x14ac:dyDescent="0.3">
      <c r="B366" s="56"/>
      <c r="C366" s="10"/>
      <c r="D366" s="11"/>
      <c r="E366" s="11"/>
      <c r="F366" s="12"/>
    </row>
    <row r="367" spans="2:6" s="1" customFormat="1" x14ac:dyDescent="0.3">
      <c r="B367" s="56"/>
      <c r="C367" s="10"/>
      <c r="D367" s="11"/>
      <c r="E367" s="11"/>
      <c r="F367" s="12"/>
    </row>
    <row r="368" spans="2:6" s="1" customFormat="1" x14ac:dyDescent="0.3">
      <c r="B368" s="56"/>
      <c r="C368" s="10"/>
      <c r="D368" s="11"/>
      <c r="E368" s="11"/>
      <c r="F368" s="12"/>
    </row>
    <row r="369" spans="2:6" s="1" customFormat="1" x14ac:dyDescent="0.3">
      <c r="B369" s="56"/>
      <c r="C369" s="10"/>
      <c r="D369" s="11"/>
      <c r="E369" s="11"/>
      <c r="F369" s="12"/>
    </row>
    <row r="370" spans="2:6" s="1" customFormat="1" x14ac:dyDescent="0.3">
      <c r="B370" s="56"/>
      <c r="C370" s="10"/>
      <c r="D370" s="11"/>
      <c r="E370" s="11"/>
      <c r="F370" s="12"/>
    </row>
    <row r="371" spans="2:6" s="1" customFormat="1" x14ac:dyDescent="0.3">
      <c r="B371" s="56"/>
      <c r="C371" s="10"/>
      <c r="D371" s="11"/>
      <c r="E371" s="11"/>
      <c r="F371" s="12"/>
    </row>
    <row r="372" spans="2:6" s="1" customFormat="1" x14ac:dyDescent="0.3">
      <c r="B372" s="56"/>
      <c r="C372" s="10"/>
      <c r="D372" s="11"/>
      <c r="E372" s="11"/>
      <c r="F372" s="12"/>
    </row>
    <row r="373" spans="2:6" s="1" customFormat="1" x14ac:dyDescent="0.3">
      <c r="B373" s="56"/>
      <c r="C373" s="10"/>
      <c r="D373" s="11"/>
      <c r="E373" s="11"/>
      <c r="F373" s="12"/>
    </row>
    <row r="374" spans="2:6" s="1" customFormat="1" x14ac:dyDescent="0.3">
      <c r="B374" s="56"/>
      <c r="C374" s="10"/>
      <c r="D374" s="11"/>
      <c r="E374" s="11"/>
      <c r="F374" s="12"/>
    </row>
    <row r="375" spans="2:6" s="1" customFormat="1" x14ac:dyDescent="0.3">
      <c r="B375" s="56"/>
      <c r="C375" s="10"/>
      <c r="D375" s="11"/>
      <c r="E375" s="11"/>
      <c r="F375" s="12"/>
    </row>
    <row r="376" spans="2:6" s="1" customFormat="1" x14ac:dyDescent="0.3">
      <c r="B376" s="56"/>
      <c r="C376" s="10"/>
      <c r="D376" s="11"/>
      <c r="E376" s="11"/>
      <c r="F376" s="12"/>
    </row>
    <row r="377" spans="2:6" s="1" customFormat="1" x14ac:dyDescent="0.3">
      <c r="B377" s="56"/>
      <c r="C377" s="10"/>
      <c r="D377" s="11"/>
      <c r="E377" s="11"/>
      <c r="F377" s="12"/>
    </row>
    <row r="378" spans="2:6" s="1" customFormat="1" x14ac:dyDescent="0.3">
      <c r="B378" s="56"/>
      <c r="C378" s="10"/>
      <c r="D378" s="11"/>
      <c r="E378" s="11"/>
      <c r="F378" s="12"/>
    </row>
    <row r="379" spans="2:6" s="1" customFormat="1" x14ac:dyDescent="0.3">
      <c r="B379" s="56"/>
      <c r="C379" s="10"/>
      <c r="D379" s="11"/>
      <c r="E379" s="11"/>
      <c r="F379" s="12"/>
    </row>
    <row r="380" spans="2:6" s="1" customFormat="1" x14ac:dyDescent="0.3">
      <c r="B380" s="56"/>
      <c r="C380" s="10"/>
      <c r="D380" s="11"/>
      <c r="E380" s="11"/>
      <c r="F380" s="12"/>
    </row>
    <row r="381" spans="2:6" s="1" customFormat="1" x14ac:dyDescent="0.3">
      <c r="B381" s="56"/>
      <c r="C381" s="10"/>
      <c r="D381" s="11"/>
      <c r="E381" s="11"/>
      <c r="F381" s="12"/>
    </row>
    <row r="382" spans="2:6" s="1" customFormat="1" x14ac:dyDescent="0.3">
      <c r="B382" s="56"/>
      <c r="C382" s="10"/>
      <c r="D382" s="11"/>
      <c r="E382" s="11"/>
      <c r="F382" s="12"/>
    </row>
    <row r="383" spans="2:6" s="1" customFormat="1" x14ac:dyDescent="0.3">
      <c r="B383" s="56"/>
      <c r="C383" s="10"/>
      <c r="D383" s="11"/>
      <c r="E383" s="11"/>
      <c r="F383" s="12"/>
    </row>
    <row r="384" spans="2:6" s="1" customFormat="1" x14ac:dyDescent="0.3">
      <c r="B384" s="56"/>
      <c r="C384" s="10"/>
      <c r="D384" s="11"/>
      <c r="E384" s="11"/>
      <c r="F384" s="12"/>
    </row>
    <row r="385" spans="2:6" s="1" customFormat="1" x14ac:dyDescent="0.3">
      <c r="B385" s="56"/>
      <c r="C385" s="10"/>
      <c r="D385" s="11"/>
      <c r="E385" s="11"/>
      <c r="F385" s="12"/>
    </row>
    <row r="386" spans="2:6" s="1" customFormat="1" x14ac:dyDescent="0.3">
      <c r="B386" s="56"/>
      <c r="C386" s="10"/>
      <c r="D386" s="11"/>
      <c r="E386" s="11"/>
      <c r="F386" s="12"/>
    </row>
    <row r="387" spans="2:6" s="1" customFormat="1" x14ac:dyDescent="0.3">
      <c r="B387" s="56"/>
      <c r="C387" s="10"/>
      <c r="D387" s="11"/>
      <c r="E387" s="11"/>
      <c r="F387" s="12"/>
    </row>
    <row r="388" spans="2:6" s="1" customFormat="1" x14ac:dyDescent="0.3">
      <c r="B388" s="56"/>
      <c r="C388" s="10"/>
      <c r="D388" s="11"/>
      <c r="E388" s="11"/>
      <c r="F388" s="12"/>
    </row>
    <row r="389" spans="2:6" s="1" customFormat="1" x14ac:dyDescent="0.3">
      <c r="B389" s="56"/>
      <c r="C389" s="10"/>
      <c r="D389" s="11"/>
      <c r="E389" s="11"/>
      <c r="F389" s="12"/>
    </row>
    <row r="390" spans="2:6" s="1" customFormat="1" x14ac:dyDescent="0.3">
      <c r="B390" s="56"/>
      <c r="C390" s="10"/>
      <c r="D390" s="11"/>
      <c r="E390" s="11"/>
      <c r="F390" s="12"/>
    </row>
    <row r="391" spans="2:6" s="1" customFormat="1" x14ac:dyDescent="0.3">
      <c r="B391" s="56"/>
      <c r="C391" s="10"/>
      <c r="D391" s="11"/>
      <c r="E391" s="11"/>
      <c r="F391" s="12"/>
    </row>
    <row r="392" spans="2:6" s="1" customFormat="1" x14ac:dyDescent="0.3">
      <c r="B392" s="56"/>
      <c r="C392" s="10"/>
      <c r="D392" s="11"/>
      <c r="E392" s="11"/>
      <c r="F392" s="12"/>
    </row>
    <row r="393" spans="2:6" s="1" customFormat="1" x14ac:dyDescent="0.3">
      <c r="B393" s="56"/>
      <c r="C393" s="10"/>
      <c r="D393" s="11"/>
      <c r="E393" s="11"/>
      <c r="F393" s="12"/>
    </row>
    <row r="394" spans="2:6" s="1" customFormat="1" x14ac:dyDescent="0.3">
      <c r="B394" s="56"/>
      <c r="C394" s="10"/>
      <c r="D394" s="11"/>
      <c r="E394" s="11"/>
      <c r="F394" s="12"/>
    </row>
    <row r="395" spans="2:6" s="1" customFormat="1" x14ac:dyDescent="0.3">
      <c r="B395" s="56"/>
      <c r="C395" s="10"/>
      <c r="D395" s="11"/>
      <c r="E395" s="11"/>
      <c r="F395" s="12"/>
    </row>
    <row r="396" spans="2:6" s="1" customFormat="1" x14ac:dyDescent="0.3">
      <c r="B396" s="56"/>
      <c r="C396" s="10"/>
      <c r="D396" s="11"/>
      <c r="E396" s="11"/>
      <c r="F396" s="12"/>
    </row>
    <row r="397" spans="2:6" s="1" customFormat="1" x14ac:dyDescent="0.3">
      <c r="B397" s="56"/>
      <c r="C397" s="10"/>
      <c r="D397" s="11"/>
      <c r="E397" s="11"/>
      <c r="F397" s="12"/>
    </row>
    <row r="398" spans="2:6" s="1" customFormat="1" x14ac:dyDescent="0.3">
      <c r="B398" s="56"/>
      <c r="C398" s="10"/>
      <c r="D398" s="11"/>
      <c r="E398" s="11"/>
      <c r="F398" s="12"/>
    </row>
    <row r="399" spans="2:6" s="1" customFormat="1" x14ac:dyDescent="0.3">
      <c r="B399" s="56"/>
      <c r="C399" s="10"/>
      <c r="D399" s="11"/>
      <c r="E399" s="11"/>
      <c r="F399" s="12"/>
    </row>
    <row r="400" spans="2:6" s="1" customFormat="1" x14ac:dyDescent="0.3">
      <c r="B400" s="56"/>
      <c r="C400" s="10"/>
      <c r="D400" s="11"/>
      <c r="E400" s="11"/>
      <c r="F400" s="12"/>
    </row>
    <row r="401" spans="2:6" s="1" customFormat="1" x14ac:dyDescent="0.3">
      <c r="B401" s="56"/>
      <c r="C401" s="10"/>
      <c r="D401" s="11"/>
      <c r="E401" s="11"/>
      <c r="F401" s="12"/>
    </row>
    <row r="402" spans="2:6" s="1" customFormat="1" x14ac:dyDescent="0.3">
      <c r="B402" s="56"/>
      <c r="C402" s="10"/>
      <c r="D402" s="11"/>
      <c r="E402" s="11"/>
      <c r="F402" s="12"/>
    </row>
    <row r="403" spans="2:6" s="1" customFormat="1" x14ac:dyDescent="0.3">
      <c r="B403" s="56"/>
      <c r="C403" s="10"/>
      <c r="D403" s="11"/>
      <c r="E403" s="11"/>
      <c r="F403" s="12"/>
    </row>
    <row r="404" spans="2:6" s="1" customFormat="1" x14ac:dyDescent="0.3">
      <c r="B404" s="56"/>
      <c r="C404" s="10"/>
      <c r="D404" s="11"/>
      <c r="E404" s="11"/>
      <c r="F404" s="12"/>
    </row>
    <row r="405" spans="2:6" s="1" customFormat="1" x14ac:dyDescent="0.3">
      <c r="B405" s="56"/>
      <c r="C405" s="10"/>
      <c r="D405" s="11"/>
      <c r="E405" s="11"/>
      <c r="F405" s="12"/>
    </row>
    <row r="406" spans="2:6" s="1" customFormat="1" x14ac:dyDescent="0.3">
      <c r="B406" s="56"/>
      <c r="C406" s="10"/>
      <c r="D406" s="11"/>
      <c r="E406" s="11"/>
      <c r="F406" s="12"/>
    </row>
    <row r="407" spans="2:6" s="1" customFormat="1" x14ac:dyDescent="0.3">
      <c r="B407" s="56"/>
      <c r="C407" s="10"/>
      <c r="D407" s="11"/>
      <c r="E407" s="11"/>
      <c r="F407" s="12"/>
    </row>
    <row r="408" spans="2:6" s="1" customFormat="1" x14ac:dyDescent="0.3">
      <c r="B408" s="56"/>
      <c r="C408" s="10"/>
      <c r="D408" s="11"/>
      <c r="E408" s="11"/>
      <c r="F408" s="12"/>
    </row>
    <row r="409" spans="2:6" s="1" customFormat="1" x14ac:dyDescent="0.3">
      <c r="B409" s="56"/>
      <c r="C409" s="10"/>
      <c r="D409" s="11"/>
      <c r="E409" s="11"/>
      <c r="F409" s="12"/>
    </row>
    <row r="410" spans="2:6" s="1" customFormat="1" x14ac:dyDescent="0.3">
      <c r="B410" s="56"/>
      <c r="C410" s="10"/>
      <c r="D410" s="11"/>
      <c r="E410" s="11"/>
      <c r="F410" s="12"/>
    </row>
    <row r="411" spans="2:6" s="1" customFormat="1" x14ac:dyDescent="0.3">
      <c r="B411" s="56"/>
      <c r="C411" s="10"/>
      <c r="D411" s="11"/>
      <c r="E411" s="11"/>
      <c r="F411" s="12"/>
    </row>
    <row r="412" spans="2:6" s="1" customFormat="1" x14ac:dyDescent="0.3">
      <c r="B412" s="56"/>
      <c r="C412" s="10"/>
      <c r="D412" s="11"/>
      <c r="E412" s="11"/>
      <c r="F412" s="12"/>
    </row>
    <row r="413" spans="2:6" s="1" customFormat="1" x14ac:dyDescent="0.3">
      <c r="B413" s="56"/>
      <c r="C413" s="10"/>
      <c r="D413" s="11"/>
      <c r="E413" s="11"/>
      <c r="F413" s="12"/>
    </row>
    <row r="414" spans="2:6" s="1" customFormat="1" x14ac:dyDescent="0.3">
      <c r="B414" s="56"/>
      <c r="C414" s="10"/>
      <c r="D414" s="11"/>
      <c r="E414" s="11"/>
      <c r="F414" s="12"/>
    </row>
    <row r="415" spans="2:6" s="1" customFormat="1" x14ac:dyDescent="0.3">
      <c r="B415" s="56"/>
      <c r="C415" s="10"/>
      <c r="D415" s="11"/>
      <c r="E415" s="11"/>
      <c r="F415" s="12"/>
    </row>
    <row r="416" spans="2:6" s="1" customFormat="1" x14ac:dyDescent="0.3">
      <c r="B416" s="56"/>
      <c r="C416" s="10"/>
      <c r="D416" s="11"/>
      <c r="E416" s="11"/>
      <c r="F416" s="12"/>
    </row>
    <row r="417" spans="1:9" s="1" customFormat="1" x14ac:dyDescent="0.3">
      <c r="B417" s="56"/>
      <c r="C417" s="10"/>
      <c r="D417" s="11"/>
      <c r="E417" s="11"/>
      <c r="F417" s="12"/>
    </row>
    <row r="418" spans="1:9" s="1" customFormat="1" x14ac:dyDescent="0.3">
      <c r="B418" s="56"/>
      <c r="C418" s="10"/>
      <c r="D418" s="11"/>
      <c r="E418" s="11"/>
      <c r="F418" s="12"/>
    </row>
    <row r="419" spans="1:9" s="1" customFormat="1" x14ac:dyDescent="0.3">
      <c r="B419" s="56"/>
      <c r="C419" s="10"/>
      <c r="D419" s="11"/>
      <c r="E419" s="11"/>
      <c r="F419" s="12"/>
    </row>
    <row r="420" spans="1:9" s="1" customFormat="1" x14ac:dyDescent="0.3">
      <c r="B420" s="56"/>
      <c r="C420" s="10"/>
      <c r="D420" s="11"/>
      <c r="E420" s="11"/>
      <c r="F420" s="12"/>
    </row>
    <row r="421" spans="1:9" s="1" customFormat="1" x14ac:dyDescent="0.3">
      <c r="B421" s="56"/>
      <c r="C421" s="10"/>
      <c r="D421" s="11"/>
      <c r="E421" s="11"/>
      <c r="F421" s="12"/>
    </row>
    <row r="422" spans="1:9" s="1" customFormat="1" x14ac:dyDescent="0.3">
      <c r="B422" s="56"/>
      <c r="C422" s="10"/>
      <c r="D422" s="11"/>
      <c r="E422" s="11"/>
      <c r="F422" s="12"/>
    </row>
    <row r="423" spans="1:9" s="1" customFormat="1" x14ac:dyDescent="0.3">
      <c r="B423" s="56"/>
      <c r="C423" s="10"/>
      <c r="D423" s="11"/>
      <c r="E423" s="11"/>
      <c r="F423" s="12"/>
    </row>
    <row r="424" spans="1:9" s="1" customFormat="1" x14ac:dyDescent="0.3">
      <c r="B424" s="56"/>
      <c r="C424" s="10"/>
      <c r="D424" s="11"/>
      <c r="E424" s="11"/>
      <c r="F424" s="12"/>
    </row>
    <row r="425" spans="1:9" s="1" customFormat="1" x14ac:dyDescent="0.3">
      <c r="B425" s="56"/>
      <c r="C425" s="10"/>
      <c r="D425" s="11"/>
      <c r="E425" s="11"/>
      <c r="F425" s="12"/>
    </row>
    <row r="426" spans="1:9" s="1" customFormat="1" x14ac:dyDescent="0.3">
      <c r="B426" s="56"/>
      <c r="C426" s="10"/>
      <c r="D426" s="11"/>
      <c r="E426" s="11"/>
      <c r="F426" s="12"/>
    </row>
    <row r="427" spans="1:9" s="1" customFormat="1" x14ac:dyDescent="0.3">
      <c r="B427" s="56"/>
      <c r="C427" s="10"/>
      <c r="D427" s="11"/>
      <c r="E427" s="11"/>
      <c r="F427" s="12"/>
    </row>
    <row r="428" spans="1:9" s="1" customFormat="1" x14ac:dyDescent="0.3">
      <c r="B428" s="56"/>
      <c r="C428" s="10"/>
      <c r="D428" s="11"/>
      <c r="E428" s="11"/>
      <c r="F428" s="12"/>
    </row>
    <row r="429" spans="1:9" s="1" customFormat="1" x14ac:dyDescent="0.3">
      <c r="B429" s="56"/>
      <c r="C429" s="10"/>
      <c r="D429" s="11"/>
      <c r="E429" s="11"/>
      <c r="F429" s="12"/>
    </row>
    <row r="430" spans="1:9" s="1" customFormat="1" x14ac:dyDescent="0.3">
      <c r="B430" s="56"/>
      <c r="C430" s="10"/>
      <c r="D430" s="11"/>
      <c r="E430" s="11"/>
      <c r="F430" s="12"/>
    </row>
    <row r="431" spans="1:9" s="1" customFormat="1" x14ac:dyDescent="0.3">
      <c r="A431" s="2"/>
      <c r="B431" s="56"/>
      <c r="C431" s="10"/>
      <c r="D431" s="11"/>
      <c r="E431" s="11"/>
      <c r="F431" s="12"/>
      <c r="I431" s="13"/>
    </row>
  </sheetData>
  <mergeCells count="90">
    <mergeCell ref="C21:H21"/>
    <mergeCell ref="B2:F2"/>
    <mergeCell ref="C3:D3"/>
    <mergeCell ref="C6:H6"/>
    <mergeCell ref="C7:H7"/>
    <mergeCell ref="C8:H8"/>
    <mergeCell ref="C9:C10"/>
    <mergeCell ref="D9:D10"/>
    <mergeCell ref="C11:H11"/>
    <mergeCell ref="C12:H12"/>
    <mergeCell ref="C17:G17"/>
    <mergeCell ref="C18:G18"/>
    <mergeCell ref="C19:G19"/>
    <mergeCell ref="C23:C25"/>
    <mergeCell ref="E23:E25"/>
    <mergeCell ref="F23:F25"/>
    <mergeCell ref="C26:C28"/>
    <mergeCell ref="E26:E28"/>
    <mergeCell ref="F26:F28"/>
    <mergeCell ref="C29:C31"/>
    <mergeCell ref="E29:E31"/>
    <mergeCell ref="F29:F31"/>
    <mergeCell ref="C32:C34"/>
    <mergeCell ref="E32:E34"/>
    <mergeCell ref="F32:F34"/>
    <mergeCell ref="C35:C37"/>
    <mergeCell ref="E35:E37"/>
    <mergeCell ref="F35:F37"/>
    <mergeCell ref="C38:C40"/>
    <mergeCell ref="E38:E40"/>
    <mergeCell ref="F38:F40"/>
    <mergeCell ref="C41:C43"/>
    <mergeCell ref="E41:E43"/>
    <mergeCell ref="F41:F43"/>
    <mergeCell ref="C44:C46"/>
    <mergeCell ref="E44:E46"/>
    <mergeCell ref="F44:F46"/>
    <mergeCell ref="C47:C49"/>
    <mergeCell ref="E47:E49"/>
    <mergeCell ref="F47:F49"/>
    <mergeCell ref="C50:C52"/>
    <mergeCell ref="E50:E52"/>
    <mergeCell ref="F50:F52"/>
    <mergeCell ref="C53:C55"/>
    <mergeCell ref="E53:E55"/>
    <mergeCell ref="F53:F55"/>
    <mergeCell ref="C56:C58"/>
    <mergeCell ref="E56:E58"/>
    <mergeCell ref="F56:F58"/>
    <mergeCell ref="C59:C61"/>
    <mergeCell ref="E59:E61"/>
    <mergeCell ref="F59:F61"/>
    <mergeCell ref="C62:C64"/>
    <mergeCell ref="E62:E64"/>
    <mergeCell ref="F62:F64"/>
    <mergeCell ref="C65:C67"/>
    <mergeCell ref="E65:E67"/>
    <mergeCell ref="F65:F67"/>
    <mergeCell ref="C68:C70"/>
    <mergeCell ref="E68:E70"/>
    <mergeCell ref="F68:F70"/>
    <mergeCell ref="D79:H79"/>
    <mergeCell ref="C71:C73"/>
    <mergeCell ref="E71:E73"/>
    <mergeCell ref="F71:F73"/>
    <mergeCell ref="C74:C76"/>
    <mergeCell ref="E74:E76"/>
    <mergeCell ref="F74:F76"/>
    <mergeCell ref="C77:G77"/>
    <mergeCell ref="D78:H78"/>
    <mergeCell ref="C113:H113"/>
    <mergeCell ref="C81:H81"/>
    <mergeCell ref="C102:G102"/>
    <mergeCell ref="C103:G103"/>
    <mergeCell ref="C104:G104"/>
    <mergeCell ref="C105:G105"/>
    <mergeCell ref="C107:H107"/>
    <mergeCell ref="C108:H108"/>
    <mergeCell ref="C109:H109"/>
    <mergeCell ref="C110:H110"/>
    <mergeCell ref="C111:H111"/>
    <mergeCell ref="C112:H112"/>
    <mergeCell ref="F122:G122"/>
    <mergeCell ref="C125:D125"/>
    <mergeCell ref="C114:H114"/>
    <mergeCell ref="C115:H115"/>
    <mergeCell ref="C116:H116"/>
    <mergeCell ref="C117:H117"/>
    <mergeCell ref="C118:H118"/>
    <mergeCell ref="C119:E119"/>
  </mergeCells>
  <printOptions horizontalCentered="1" verticalCentered="1"/>
  <pageMargins left="0" right="0.11811023622047245" top="0" bottom="0" header="0" footer="0"/>
  <pageSetup scale="5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387BD-CCC3-47BA-B0DE-E043DD9CB137}">
  <sheetPr>
    <tabColor rgb="FF92D050"/>
    <pageSetUpPr fitToPage="1"/>
  </sheetPr>
  <dimension ref="A1:J20"/>
  <sheetViews>
    <sheetView zoomScaleNormal="100" workbookViewId="0">
      <selection activeCell="H15" sqref="H15"/>
    </sheetView>
  </sheetViews>
  <sheetFormatPr baseColWidth="10" defaultColWidth="11.42578125" defaultRowHeight="12.75" x14ac:dyDescent="0.2"/>
  <cols>
    <col min="1" max="1" width="1.5703125" style="179" bestFit="1" customWidth="1"/>
    <col min="2" max="2" width="46.7109375" style="179" customWidth="1"/>
    <col min="3" max="3" width="5.85546875" style="179" bestFit="1" customWidth="1"/>
    <col min="4" max="4" width="15.140625" style="179" customWidth="1"/>
    <col min="5" max="5" width="20.5703125" style="179" bestFit="1" customWidth="1"/>
    <col min="6" max="6" width="7.140625" style="179" bestFit="1" customWidth="1"/>
    <col min="7" max="7" width="18.140625" style="179" bestFit="1" customWidth="1"/>
    <col min="8" max="8" width="19.85546875" style="179" customWidth="1"/>
    <col min="9" max="9" width="19" style="178" customWidth="1"/>
    <col min="10" max="10" width="19.5703125" style="179" customWidth="1"/>
    <col min="11" max="11" width="15.42578125" style="179" customWidth="1"/>
    <col min="12" max="12" width="14.85546875" style="179" bestFit="1" customWidth="1"/>
    <col min="13" max="16384" width="11.42578125" style="179"/>
  </cols>
  <sheetData>
    <row r="1" spans="1:10" ht="15.75" x14ac:dyDescent="0.2">
      <c r="A1" s="333" t="s">
        <v>32</v>
      </c>
      <c r="B1" s="333"/>
      <c r="C1" s="333"/>
      <c r="D1" s="333"/>
      <c r="E1" s="333"/>
      <c r="F1" s="333"/>
      <c r="G1" s="333"/>
      <c r="H1" s="177"/>
    </row>
    <row r="2" spans="1:10" ht="16.5" customHeight="1" thickBot="1" x14ac:dyDescent="0.25">
      <c r="A2" s="333" t="s">
        <v>199</v>
      </c>
      <c r="B2" s="333"/>
      <c r="C2" s="333"/>
      <c r="D2" s="333"/>
      <c r="E2" s="333"/>
      <c r="F2" s="333"/>
      <c r="G2" s="333"/>
    </row>
    <row r="3" spans="1:10" ht="20.25" customHeight="1" thickTop="1" x14ac:dyDescent="0.2">
      <c r="A3" s="334" t="s">
        <v>176</v>
      </c>
      <c r="B3" s="335"/>
      <c r="C3" s="335"/>
      <c r="D3" s="335"/>
      <c r="E3" s="335"/>
      <c r="F3" s="335"/>
      <c r="G3" s="336"/>
    </row>
    <row r="4" spans="1:10" ht="25.5" x14ac:dyDescent="0.2">
      <c r="A4" s="337" t="s">
        <v>177</v>
      </c>
      <c r="B4" s="337"/>
      <c r="C4" s="337"/>
      <c r="D4" s="181" t="s">
        <v>178</v>
      </c>
      <c r="E4" s="181" t="s">
        <v>179</v>
      </c>
      <c r="F4" s="182" t="s">
        <v>15</v>
      </c>
      <c r="G4" s="180" t="s">
        <v>180</v>
      </c>
    </row>
    <row r="5" spans="1:10" ht="13.5" customHeight="1" x14ac:dyDescent="0.2">
      <c r="A5" s="183" t="s">
        <v>181</v>
      </c>
      <c r="B5" s="218" t="s">
        <v>198</v>
      </c>
      <c r="C5" s="184"/>
      <c r="D5" s="185">
        <v>6275000</v>
      </c>
      <c r="E5" s="186">
        <v>1</v>
      </c>
      <c r="F5" s="187">
        <v>1</v>
      </c>
      <c r="G5" s="188">
        <f t="shared" ref="G5" si="0">ROUND(D5*E5*F5,0)</f>
        <v>6275000</v>
      </c>
      <c r="H5" s="178"/>
    </row>
    <row r="6" spans="1:10" ht="13.5" customHeight="1" x14ac:dyDescent="0.2">
      <c r="A6" s="183" t="s">
        <v>181</v>
      </c>
      <c r="B6" s="218" t="s">
        <v>182</v>
      </c>
      <c r="C6" s="184"/>
      <c r="D6" s="185" t="e">
        <f>+#REF!</f>
        <v>#REF!</v>
      </c>
      <c r="E6" s="186">
        <v>0.5</v>
      </c>
      <c r="F6" s="187">
        <v>1</v>
      </c>
      <c r="G6" s="188" t="e">
        <f>ROUND(D6*E6*F6,0)</f>
        <v>#REF!</v>
      </c>
      <c r="H6" s="178"/>
    </row>
    <row r="7" spans="1:10" ht="13.5" hidden="1" customHeight="1" x14ac:dyDescent="0.2">
      <c r="A7" s="183" t="s">
        <v>181</v>
      </c>
      <c r="B7" s="218" t="s">
        <v>183</v>
      </c>
      <c r="C7" s="184"/>
      <c r="D7" s="185">
        <v>1500000</v>
      </c>
      <c r="E7" s="186">
        <v>0.1</v>
      </c>
      <c r="F7" s="187">
        <f t="shared" ref="F7:F8" si="1">+$H$3</f>
        <v>0</v>
      </c>
      <c r="G7" s="188"/>
      <c r="H7" s="178"/>
    </row>
    <row r="8" spans="1:10" ht="13.5" hidden="1" customHeight="1" x14ac:dyDescent="0.2">
      <c r="A8" s="189" t="s">
        <v>181</v>
      </c>
      <c r="B8" s="219" t="s">
        <v>184</v>
      </c>
      <c r="C8" s="190"/>
      <c r="D8" s="191">
        <v>1500000</v>
      </c>
      <c r="E8" s="192">
        <v>0.1</v>
      </c>
      <c r="F8" s="193">
        <f t="shared" si="1"/>
        <v>0</v>
      </c>
      <c r="G8" s="194"/>
      <c r="H8" s="178"/>
    </row>
    <row r="9" spans="1:10" ht="15" customHeight="1" x14ac:dyDescent="0.2">
      <c r="A9" s="338" t="s">
        <v>185</v>
      </c>
      <c r="B9" s="339"/>
      <c r="C9" s="339"/>
      <c r="D9" s="340"/>
      <c r="E9" s="341" t="s">
        <v>186</v>
      </c>
      <c r="F9" s="342"/>
      <c r="G9" s="195" t="e">
        <f>SUM(G5:G8)</f>
        <v>#REF!</v>
      </c>
      <c r="H9" s="178"/>
    </row>
    <row r="10" spans="1:10" ht="15" customHeight="1" x14ac:dyDescent="0.2">
      <c r="A10" s="328" t="s">
        <v>18</v>
      </c>
      <c r="B10" s="329"/>
      <c r="C10" s="329"/>
      <c r="D10" s="330"/>
      <c r="E10" s="331" t="s">
        <v>188</v>
      </c>
      <c r="F10" s="332"/>
      <c r="G10" s="196">
        <f>+[99]FM!$E$35</f>
        <v>2.4</v>
      </c>
      <c r="H10" s="178"/>
    </row>
    <row r="11" spans="1:10" ht="15" customHeight="1" x14ac:dyDescent="0.2">
      <c r="A11" s="328" t="s">
        <v>187</v>
      </c>
      <c r="B11" s="329"/>
      <c r="C11" s="329"/>
      <c r="D11" s="330"/>
      <c r="E11" s="331" t="s">
        <v>189</v>
      </c>
      <c r="F11" s="332"/>
      <c r="G11" s="196">
        <f>+[99]FM!$D$35</f>
        <v>2.5</v>
      </c>
    </row>
    <row r="12" spans="1:10" ht="15" customHeight="1" x14ac:dyDescent="0.2">
      <c r="A12" s="328" t="s">
        <v>190</v>
      </c>
      <c r="B12" s="329"/>
      <c r="C12" s="329"/>
      <c r="D12" s="330"/>
      <c r="E12" s="331" t="s">
        <v>191</v>
      </c>
      <c r="F12" s="332"/>
      <c r="G12" s="197" t="e">
        <f>ROUND((SUM(G5:G6)*G10)+SUM(G7:G8)*G11,0)-1</f>
        <v>#REF!</v>
      </c>
      <c r="H12" s="198"/>
    </row>
    <row r="13" spans="1:10" ht="15" customHeight="1" thickBot="1" x14ac:dyDescent="0.25">
      <c r="A13" s="323" t="s">
        <v>192</v>
      </c>
      <c r="B13" s="324"/>
      <c r="C13" s="324"/>
      <c r="D13" s="325"/>
      <c r="E13" s="326" t="s">
        <v>193</v>
      </c>
      <c r="F13" s="327"/>
      <c r="G13" s="199" t="e">
        <f>+G12</f>
        <v>#REF!</v>
      </c>
      <c r="H13" s="200"/>
    </row>
    <row r="14" spans="1:10" ht="13.5" thickTop="1" x14ac:dyDescent="0.2">
      <c r="A14" s="201"/>
      <c r="B14" s="202"/>
      <c r="C14" s="202"/>
      <c r="D14" s="202"/>
      <c r="E14" s="203"/>
      <c r="F14" s="203"/>
      <c r="G14" s="204"/>
      <c r="H14" s="205"/>
      <c r="I14" s="206"/>
    </row>
    <row r="15" spans="1:10" ht="13.5" thickBot="1" x14ac:dyDescent="0.25">
      <c r="A15" s="207"/>
      <c r="B15" s="209"/>
      <c r="C15" s="209"/>
      <c r="D15" s="210"/>
      <c r="E15" s="210"/>
      <c r="F15" s="210"/>
      <c r="G15" s="211"/>
      <c r="H15" s="212"/>
      <c r="I15" s="213"/>
      <c r="J15" s="178"/>
    </row>
    <row r="16" spans="1:10" ht="20.25" customHeight="1" thickTop="1" thickBot="1" x14ac:dyDescent="0.25">
      <c r="A16" s="314" t="s">
        <v>200</v>
      </c>
      <c r="B16" s="315"/>
      <c r="C16" s="315"/>
      <c r="D16" s="315"/>
      <c r="E16" s="315"/>
      <c r="F16" s="315"/>
      <c r="G16" s="316"/>
    </row>
    <row r="17" spans="1:10" ht="25.5" customHeight="1" thickTop="1" x14ac:dyDescent="0.2">
      <c r="A17" s="317" t="s">
        <v>194</v>
      </c>
      <c r="B17" s="318"/>
      <c r="C17" s="319"/>
      <c r="D17" s="320" t="s">
        <v>195</v>
      </c>
      <c r="E17" s="321"/>
      <c r="F17" s="320" t="s">
        <v>196</v>
      </c>
      <c r="G17" s="322"/>
      <c r="J17" s="214"/>
    </row>
    <row r="18" spans="1:10" ht="15" customHeight="1" x14ac:dyDescent="0.2">
      <c r="A18" s="208"/>
      <c r="B18" s="310" t="s">
        <v>176</v>
      </c>
      <c r="C18" s="311"/>
      <c r="D18" s="312" t="e">
        <f>+F18/1.5</f>
        <v>#REF!</v>
      </c>
      <c r="E18" s="313"/>
      <c r="F18" s="312" t="e">
        <f>G13</f>
        <v>#REF!</v>
      </c>
      <c r="G18" s="313"/>
      <c r="J18" s="215"/>
    </row>
    <row r="19" spans="1:10" ht="15" customHeight="1" thickBot="1" x14ac:dyDescent="0.25">
      <c r="A19" s="303" t="s">
        <v>197</v>
      </c>
      <c r="B19" s="304"/>
      <c r="C19" s="305"/>
      <c r="D19" s="306" t="e">
        <f>+SUM(D18:E18)</f>
        <v>#REF!</v>
      </c>
      <c r="E19" s="307"/>
      <c r="F19" s="308" t="e">
        <f>ROUND(SUM(F18:G18),0)</f>
        <v>#REF!</v>
      </c>
      <c r="G19" s="309"/>
      <c r="H19" s="216"/>
      <c r="I19" s="217"/>
    </row>
    <row r="20" spans="1:10" ht="15" customHeight="1" thickTop="1" x14ac:dyDescent="0.2">
      <c r="H20" s="216"/>
    </row>
  </sheetData>
  <mergeCells count="24">
    <mergeCell ref="A1:G1"/>
    <mergeCell ref="A2:G2"/>
    <mergeCell ref="A3:G3"/>
    <mergeCell ref="A4:C4"/>
    <mergeCell ref="A9:D9"/>
    <mergeCell ref="E9:F9"/>
    <mergeCell ref="A10:D10"/>
    <mergeCell ref="E10:F10"/>
    <mergeCell ref="A11:D11"/>
    <mergeCell ref="E11:F11"/>
    <mergeCell ref="A12:D12"/>
    <mergeCell ref="E12:F12"/>
    <mergeCell ref="A16:G16"/>
    <mergeCell ref="A17:C17"/>
    <mergeCell ref="D17:E17"/>
    <mergeCell ref="F17:G17"/>
    <mergeCell ref="A13:D13"/>
    <mergeCell ref="E13:F13"/>
    <mergeCell ref="A19:C19"/>
    <mergeCell ref="D19:E19"/>
    <mergeCell ref="F19:G19"/>
    <mergeCell ref="B18:C18"/>
    <mergeCell ref="D18:E18"/>
    <mergeCell ref="F18:G18"/>
  </mergeCells>
  <conditionalFormatting sqref="D10:D11">
    <cfRule type="expression" dxfId="0" priority="1" stopIfTrue="1">
      <formula>$C10=0</formula>
    </cfRule>
  </conditionalFormatting>
  <printOptions horizontalCentered="1"/>
  <pageMargins left="0.39370078740157483" right="0.39370078740157483" top="0.98425196850393704" bottom="0.39370078740157483" header="0.31496062992125984" footer="0.31496062992125984"/>
  <pageSetup paperSize="9" scale="7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D6E4D3-828B-4119-8EA4-28EE299F5600}">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21CA7E06-8331-48DC-8E2B-46B60A9E64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219FF1-C3C3-4D21-9C3D-C4CDCC67A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 OFICIAL</vt:lpstr>
      <vt:lpstr>FM</vt:lpstr>
      <vt:lpstr>FORMULARIO 1</vt:lpstr>
      <vt:lpstr>VOL SOSTE</vt:lpstr>
      <vt:lpstr>'FORMULARIO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Jhons Stiven Cortés González</cp:lastModifiedBy>
  <cp:revision/>
  <cp:lastPrinted>2025-04-24T16:32:34Z</cp:lastPrinted>
  <dcterms:created xsi:type="dcterms:W3CDTF">2020-02-18T09:47:52Z</dcterms:created>
  <dcterms:modified xsi:type="dcterms:W3CDTF">2025-10-20T22:48:58Z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