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https://etbcsj-my.sharepoint.com/personal/dvarelav_cendoj_ramajudicial_gov_co/Documents/rama judicial/PROCESOS/MINIMA CUANTIA/Brigada/2025/Publicar/"/>
    </mc:Choice>
  </mc:AlternateContent>
  <xr:revisionPtr revIDLastSave="69" documentId="8_{32F1AFD0-B09B-4CC7-B15E-34692B824AF2}" xr6:coauthVersionLast="47" xr6:coauthVersionMax="47" xr10:uidLastSave="{784C7050-F2D9-47E9-90A9-7AFCE573396F}"/>
  <bookViews>
    <workbookView xWindow="-105" yWindow="0" windowWidth="14610" windowHeight="15585" firstSheet="1" activeTab="2" xr2:uid="{00000000-000D-0000-FFFF-FFFF00000000}"/>
  </bookViews>
  <sheets>
    <sheet name="Hoja1" sheetId="1" state="hidden" r:id="rId1"/>
    <sheet name="Rubros" sheetId="7" r:id="rId2"/>
    <sheet name="ESTUDIO DE MERCADO AJUSTADA" sheetId="9" r:id="rId3"/>
  </sheets>
  <definedNames>
    <definedName name="_xlnm._FilterDatabase" localSheetId="2" hidden="1">'ESTUDIO DE MERCADO AJUSTADA'!$A$1:$T$17</definedName>
    <definedName name="_xlnm.Print_Area" localSheetId="2">'ESTUDIO DE MERCADO AJUSTADA'!$A$1:$T$18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6" i="9" l="1"/>
  <c r="P16" i="9" s="1"/>
  <c r="Q16" i="9" s="1"/>
  <c r="O15" i="9"/>
  <c r="O14" i="9"/>
  <c r="O13" i="9"/>
  <c r="O12" i="9"/>
  <c r="P12" i="9" s="1"/>
  <c r="Q12" i="9" s="1"/>
  <c r="O11" i="9"/>
  <c r="P11" i="9" s="1"/>
  <c r="Q11" i="9" s="1"/>
  <c r="O10" i="9"/>
  <c r="O9" i="9"/>
  <c r="P9" i="9" s="1"/>
  <c r="R9" i="9" s="1"/>
  <c r="S9" i="9" s="1"/>
  <c r="O8" i="9"/>
  <c r="O6" i="9"/>
  <c r="K16" i="9"/>
  <c r="K15" i="9"/>
  <c r="K14" i="9"/>
  <c r="K13" i="9"/>
  <c r="L13" i="9" s="1"/>
  <c r="M13" i="9" s="1"/>
  <c r="K12" i="9"/>
  <c r="K11" i="9"/>
  <c r="L11" i="9" s="1"/>
  <c r="K10" i="9"/>
  <c r="L10" i="9" s="1"/>
  <c r="M10" i="9" s="1"/>
  <c r="K9" i="9"/>
  <c r="L9" i="9" s="1"/>
  <c r="M9" i="9" s="1"/>
  <c r="K8" i="9"/>
  <c r="L8" i="9" s="1"/>
  <c r="K6" i="9"/>
  <c r="G16" i="9"/>
  <c r="H16" i="9" s="1"/>
  <c r="G15" i="9"/>
  <c r="G14" i="9"/>
  <c r="G13" i="9"/>
  <c r="G12" i="9"/>
  <c r="H12" i="9" s="1"/>
  <c r="H11" i="9"/>
  <c r="H9" i="9"/>
  <c r="I8" i="9"/>
  <c r="H8" i="9"/>
  <c r="G8" i="9"/>
  <c r="H7" i="9"/>
  <c r="H6" i="9"/>
  <c r="S7" i="9"/>
  <c r="R7" i="9"/>
  <c r="H14" i="9"/>
  <c r="I14" i="9" s="1"/>
  <c r="Q13" i="9"/>
  <c r="P13" i="9"/>
  <c r="H13" i="9"/>
  <c r="G6" i="9"/>
  <c r="I6" i="9" s="1"/>
  <c r="G8" i="7"/>
  <c r="H7" i="7"/>
  <c r="H6" i="7"/>
  <c r="H5" i="7"/>
  <c r="H4" i="7"/>
  <c r="H3" i="7"/>
  <c r="H2" i="7"/>
  <c r="P10" i="9"/>
  <c r="R10" i="9" s="1"/>
  <c r="S10" i="9" s="1"/>
  <c r="P8" i="9"/>
  <c r="Q8" i="9" s="1"/>
  <c r="L16" i="9"/>
  <c r="P15" i="9"/>
  <c r="Q15" i="9" s="1"/>
  <c r="L15" i="9"/>
  <c r="R15" i="9" s="1"/>
  <c r="S15" i="9" s="1"/>
  <c r="H15" i="9"/>
  <c r="I15" i="9" s="1"/>
  <c r="P14" i="9"/>
  <c r="Q14" i="9" s="1"/>
  <c r="L14" i="9"/>
  <c r="R14" i="9" s="1"/>
  <c r="S14" i="9" s="1"/>
  <c r="L12" i="9"/>
  <c r="G11" i="9"/>
  <c r="I11" i="9" s="1"/>
  <c r="G10" i="9"/>
  <c r="H10" i="9" s="1"/>
  <c r="I10" i="9" s="1"/>
  <c r="G9" i="9"/>
  <c r="I9" i="9" s="1"/>
  <c r="O7" i="9"/>
  <c r="P7" i="9" s="1"/>
  <c r="Q7" i="9" s="1"/>
  <c r="K7" i="9"/>
  <c r="L7" i="9" s="1"/>
  <c r="M7" i="9" s="1"/>
  <c r="G7" i="9"/>
  <c r="P6" i="9"/>
  <c r="Q6" i="9" s="1"/>
  <c r="L6" i="9"/>
  <c r="D8" i="7"/>
  <c r="E3" i="7"/>
  <c r="E4" i="7"/>
  <c r="E5" i="7"/>
  <c r="E6" i="7"/>
  <c r="E7" i="7"/>
  <c r="E2" i="7"/>
  <c r="B8" i="7"/>
  <c r="R11" i="9" l="1"/>
  <c r="S11" i="9" s="1"/>
  <c r="R6" i="9"/>
  <c r="S6" i="9" s="1"/>
  <c r="R13" i="9"/>
  <c r="S13" i="9" s="1"/>
  <c r="I16" i="9"/>
  <c r="R16" i="9"/>
  <c r="S16" i="9" s="1"/>
  <c r="I13" i="9"/>
  <c r="R12" i="9"/>
  <c r="S12" i="9" s="1"/>
  <c r="I12" i="9"/>
  <c r="R8" i="9"/>
  <c r="S8" i="9" s="1"/>
  <c r="M16" i="9"/>
  <c r="Q9" i="9"/>
  <c r="M6" i="9"/>
  <c r="I7" i="9"/>
  <c r="M14" i="9"/>
  <c r="M11" i="9"/>
  <c r="M15" i="9"/>
  <c r="M8" i="9"/>
  <c r="M12" i="9"/>
  <c r="Q10" i="9"/>
  <c r="I17" i="9" l="1"/>
  <c r="Q17" i="9"/>
  <c r="S17" i="9"/>
  <c r="M17" i="9"/>
</calcChain>
</file>

<file path=xl/sharedStrings.xml><?xml version="1.0" encoding="utf-8"?>
<sst xmlns="http://schemas.openxmlformats.org/spreadsheetml/2006/main" count="140" uniqueCount="85">
  <si>
    <t>Elemento de Protección Personal Cantidad Unidad</t>
  </si>
  <si>
    <t>Soportes para extintores metálicos</t>
  </si>
  <si>
    <t>Par</t>
  </si>
  <si>
    <t>Amarras plásticas de 15 cms</t>
  </si>
  <si>
    <t>Paquete x 100</t>
  </si>
  <si>
    <t>Amarras plásticas de 20 cms</t>
  </si>
  <si>
    <t>Cantidad</t>
  </si>
  <si>
    <t>Unidad</t>
  </si>
  <si>
    <t>Ítem</t>
  </si>
  <si>
    <t>Observaciones</t>
  </si>
  <si>
    <t>Soporte Tipo L  Reforzado para Pared que soporte hasta 20 libras</t>
  </si>
  <si>
    <t xml:space="preserve">Para derrames de tipo universal - Químicos </t>
  </si>
  <si>
    <r>
      <rPr>
        <b/>
        <sz val="11"/>
        <rFont val="Calibri"/>
        <family val="2"/>
        <scheme val="minor"/>
      </rPr>
      <t>KIT antiderrame 10 galones</t>
    </r>
    <r>
      <rPr>
        <sz val="11"/>
        <rFont val="Calibri"/>
        <family val="2"/>
        <scheme val="minor"/>
      </rPr>
      <t xml:space="preserve">
1 maletín para guardar los elementos
5 paños absorbentes de 40cm x 50cm (2mm)
1 almohadilla absorbente para contener el flujo (25cm x 25xm)
2 Barreras Absorbentes de 3 pulgadas x 1,20 metros de largo
2 kilogramos de material absorbente biodegradable
1 tapabocas sencillo
1 par de guantes de nitrilo
1 monogafas: 
* Lente en Policarbonato, marco amplio de PVC, banda elástica amplia ajustable a la cabeza con recubrimiento lateral en silicona y ventilación indirecta, lente transparente
* Tratamiento anti-rayadura para una mayor duración de los lentes y una mejora en la visión
* Modelo diseñado especialmente para encajar con gafas y protección respiratoria a media mascara 
3 bolsas Rojas de tipo Industrial
1 recogedor Plástico
1 masilla Epóxica de 100gr
1 cinta de Seguridad (Peligro No Pase) x 50 MT
1 litro de desengrasante biodegradable</t>
    </r>
  </si>
  <si>
    <r>
      <rPr>
        <b/>
        <sz val="11"/>
        <rFont val="Calibri"/>
        <family val="2"/>
        <scheme val="minor"/>
      </rPr>
      <t>KIT antiderrame pequeños 3 galones</t>
    </r>
    <r>
      <rPr>
        <sz val="11"/>
        <rFont val="Calibri"/>
        <family val="2"/>
        <scheme val="minor"/>
      </rPr>
      <t xml:space="preserve">
1 maletín para guardar los elementos
5 paños absorbentes de 40cm x 50cm (2mm)
1 Barrera Absorbente de 3 pulgadas x 1,20 metros de largo
1 tapabocas sencillo
1 par de guantes de nitrilo
1 monogafas: 
* Lente en Policarbonato, marco amplio de PVC, banda elástica amplia ajustable a la cabeza con recubrimiento lateral en silicona y ventilación indirecta, lente transparente
* Tratamiento anti-rayadura para una mayor duración de los lentes y una mejora en la visión
* Modelo diseñado especialmente para encajar con gafas y protección respiratoria a media mascara 
3 bolsas Rojas de tipo Industrial
1 recogedor Plástico
1 masilla Epóxica de 100gr
1 cinta de Seguridad (Peligro No Pase) x 50 MT
1 litro de desengrasante biodegradable</t>
    </r>
  </si>
  <si>
    <t>Rollo Cinta Adhesiva Antideslizante Reflectiva 5 metros x 5 cms de ancho</t>
  </si>
  <si>
    <t>Cinta demarcación amarilla negra rollo adhesiva 5 cms de ancho x 5 metros</t>
  </si>
  <si>
    <r>
      <rPr>
        <b/>
        <sz val="11"/>
        <color theme="1"/>
        <rFont val="Calibri"/>
        <family val="2"/>
        <scheme val="minor"/>
      </rPr>
      <t xml:space="preserve">Batas de tela para archivo (no desechables) azul industrial antifluido </t>
    </r>
    <r>
      <rPr>
        <sz val="11"/>
        <color theme="1"/>
        <rFont val="Calibri"/>
        <family val="2"/>
        <scheme val="minor"/>
      </rPr>
      <t xml:space="preserve">
Bata antifluido manga larga, cuello en V, con 2 bolsillos en la cintura y 1 bolsillo en el pecho para el lapicero y cierre en botones
Materiales: Poliéster con proceso antifluido. Puños en tejido de punto con licra, hilos limpios y libres de material contaminado
La normatividad aplica según el tipo de tela:
♦NTC 472 Tolerancias para hilazas procesadas en los sistemas de algodón y de lana.
♦NTC 755 Fibras de algodón. Determinación de la resistencia y elongación.
♦NTC 1213 Textiles. Análisis cualitativo de las fibras.
♦NTC 1215 textiles. Filamentos de poliéster. 
♦NTC 1510 textiles. Filamentos de poliéster texturizado.  
♦NTC 1796 textiles. Hilazas de algodón.   
♦NTC 1785 textiles. Fibras. Determinación de los defectos.
♦NTC 1510 textiles. Filamentos de poliéster texturizado.
♦OSHA 29 CFR 1915.157
♦ANSI-AAMI PB70:2022</t>
    </r>
  </si>
  <si>
    <r>
      <rPr>
        <b/>
        <sz val="11"/>
        <color theme="1"/>
        <rFont val="Calibri"/>
        <family val="2"/>
        <scheme val="minor"/>
      </rPr>
      <t>Gafas de seguridad</t>
    </r>
    <r>
      <rPr>
        <sz val="11"/>
        <color theme="1"/>
        <rFont val="Calibri"/>
        <family val="2"/>
        <scheme val="minor"/>
      </rPr>
      <t xml:space="preserve">
* Lente en Policarbonato, marco amplio de PVC, banda elástica amplia ajustable a la cabeza con recubrimiento lateral en silicona y ventilación indirecta, lente transparente
* Tratamiento anti-rayadura para una mayor duración de los lentes y una mejora en la visión
* Modelo diseñado especialmente para encajar con gafas y protección respiratoria a media mascara 
Que cumpla con norma ANSI/SEA Z87.1 
</t>
    </r>
  </si>
  <si>
    <r>
      <rPr>
        <b/>
        <sz val="11"/>
        <color theme="1"/>
        <rFont val="Calibri"/>
        <family val="2"/>
        <scheme val="minor"/>
      </rPr>
      <t>Botas de seguridad</t>
    </r>
    <r>
      <rPr>
        <sz val="11"/>
        <color theme="1"/>
        <rFont val="Calibri"/>
        <family val="2"/>
        <scheme val="minor"/>
      </rPr>
      <t xml:space="preserve">
* Bota de seguridad con puntera composite: suela composite anti perforante, calzado antiestático, suela antideslizante, puntera y plantilla en composite para mayor protección.
*Botas de seguridad fabricado en cuero, con puntera de acero que protege el pie contra impactos, suela en caucho vulcanizado de alta resistencia a la abrasión  y huella antideslizante.
Que cumpla con normas EN  12568, NTC 2257 y ISO 20345
</t>
    </r>
  </si>
  <si>
    <r>
      <t xml:space="preserve">Cascos blancos de seguridad dieléctrico Tipo II Clase E
</t>
    </r>
    <r>
      <rPr>
        <sz val="11"/>
        <color theme="1"/>
        <rFont val="Calibri"/>
        <family val="2"/>
        <scheme val="minor"/>
      </rPr>
      <t xml:space="preserve">Casco Industrial Tipo II (Protección contra impactos superiores),
Clase E. (Protección limitada frente a contactos accidentales y de corta duración
con elementos conductores con alto voltaje –Pruebas a 20.000-30.000v–).
* Generalidades: Casco fabricado en polietileno de alta densidad, liviano, Diseñado para proteger contra impactos frontales, lateral (según especificaciones del fabricante), objetos pesados, caídas libres, golpes de objetos físicos, entre otros. -
*Barbuquejo con mínimo cuatro puntos de anclaje al casco, para asegurar la estabilidad del casco en la cabeza y fijarlo de modo que en caso de una caída, éste permanezca sin moverse y así prestar su finalidad de proteger del impacto.
* Tafilete: sistema ajuste al diámetro de la cabeza tipo ratchet.
* Banda reflectiva en zona posterior
* Solt laterales universales compatible con protectores auditivos tipo copa, visera corta que permite adaptar protectores faciales.
</t>
    </r>
    <r>
      <rPr>
        <b/>
        <sz val="11"/>
        <color theme="1"/>
        <rFont val="Calibri"/>
        <family val="2"/>
        <scheme val="minor"/>
      </rPr>
      <t xml:space="preserve">
</t>
    </r>
  </si>
  <si>
    <r>
      <rPr>
        <b/>
        <sz val="11"/>
        <color theme="1"/>
        <rFont val="Calibri"/>
        <family val="2"/>
        <scheme val="minor"/>
      </rPr>
      <t>Kit respirador media cara doble cartucho contra material particulado, productos y sustancias químicas (niebla, rocío, gases y vapores)</t>
    </r>
    <r>
      <rPr>
        <sz val="11"/>
        <color theme="1"/>
        <rFont val="Calibri"/>
        <family val="2"/>
        <scheme val="minor"/>
      </rPr>
      <t xml:space="preserve">
* Material elastomérico es suave para la piel del usuario, reduce la posibilidad de
irritación en la piel
* Válvulas de exhalación
* Válvulas de inhalación
* Empaque válvula
* Diseño de bajo perfil de la pieza facial, permite una mejor visibilidad, disminuye la fatiga del usuario
* Rango de protección en una variedad de aplicaciones, pues la pieza facial
</t>
    </r>
  </si>
  <si>
    <r>
      <rPr>
        <b/>
        <sz val="11"/>
        <color theme="1"/>
        <rFont val="Calibri"/>
        <family val="2"/>
        <scheme val="minor"/>
      </rPr>
      <t>Cartucho con filtro para gas acido o vapores orgánicos contra Material particulado, productos y sustancias químicas (nieblas, rocíos, gases y vapores)</t>
    </r>
    <r>
      <rPr>
        <sz val="11"/>
        <color theme="1"/>
        <rFont val="Calibri"/>
        <family val="2"/>
        <scheme val="minor"/>
      </rPr>
      <t xml:space="preserve">
* Polímero sintético 
* Elemento carbón activado
♦NIOSH
</t>
    </r>
  </si>
  <si>
    <r>
      <rPr>
        <b/>
        <sz val="11"/>
        <color theme="1"/>
        <rFont val="Calibri"/>
        <family val="2"/>
        <scheme val="minor"/>
      </rPr>
      <t xml:space="preserve">Mascarillas-tapabocas empacado individualmente - Tapabocas quirúrgico </t>
    </r>
    <r>
      <rPr>
        <sz val="11"/>
        <color theme="1"/>
        <rFont val="Calibri"/>
        <family val="2"/>
        <scheme val="minor"/>
      </rPr>
      <t xml:space="preserve">
* Mascarilla quirúrgica, no tejida material fieltro, blanda desechable, con bandas elásticas para ajuste en orejas, clip metálico que permite ajustarse a la nariz.
Medidas aproximadas: 175 mm × 95 mm x ± 2 mm
* Los cauchos deben tener suficiente resistencia a la fricción para garantizar su durabilidad.
* Materiales y diseño del tapabocas deben garantizar la completa protección para impedir el paso de partículas perjudiciales para la salud de los humanos. 
* Los materiales con que está elaborada no pueden ser tóxicos a los seres humanos
* Garantizar altos niveles de protección, durabilidad y comodidad
Otras: Las partes del tapabocas deben estar unidas y aseguradas firmemente. De su uso adecuado no pueden presentarse desprendimientos, desajustes u otro tipo de defectos por ensamble inadecuado.
* NTC 1733 
</t>
    </r>
  </si>
  <si>
    <r>
      <rPr>
        <b/>
        <sz val="11"/>
        <color theme="1"/>
        <rFont val="Calibri"/>
        <family val="2"/>
        <scheme val="minor"/>
      </rPr>
      <t>Guantes protección contra productos químicos</t>
    </r>
    <r>
      <rPr>
        <sz val="11"/>
        <color theme="1"/>
        <rFont val="Calibri"/>
        <family val="2"/>
        <scheme val="minor"/>
      </rPr>
      <t xml:space="preserve">
* Recubrimiento externo en nitrilo
* Texturizados en la punta de los dedos y en la palma para brindar mayor agarre 
* Lisos en las demás áreas para evitar la acumulación de sustancias
* No tienen látex ni siliconas en su composición
* Dedos texturizados en acabado arenoso.
♦EN 374/1-2-3 – Guantes de protección contra los productos químicos y los microorganismos
</t>
    </r>
  </si>
  <si>
    <r>
      <rPr>
        <b/>
        <sz val="11"/>
        <color theme="1"/>
        <rFont val="Calibri"/>
        <family val="2"/>
        <scheme val="minor"/>
      </rPr>
      <t>Guantes de nitrilo uso medico</t>
    </r>
    <r>
      <rPr>
        <sz val="11"/>
        <color theme="1"/>
        <rFont val="Calibri"/>
        <family val="2"/>
        <scheme val="minor"/>
      </rPr>
      <t xml:space="preserve">
El guante de nitrilo, está especialmente diseñado para la protección de las manos en labores que requieran alto nivel de destreza.
Este producto no está diseñado para el uso con productos químicos fuertes que requieran guantes de uso pesado.
♦EN 374/1-2-3-4 – Guantes médicos para un solo uso.
</t>
    </r>
  </si>
  <si>
    <r>
      <rPr>
        <b/>
        <sz val="11"/>
        <color theme="1"/>
        <rFont val="Calibri"/>
        <family val="2"/>
        <scheme val="minor"/>
      </rPr>
      <t>Zapatones de caucho</t>
    </r>
    <r>
      <rPr>
        <sz val="11"/>
        <color theme="1"/>
        <rFont val="Calibri"/>
        <family val="2"/>
        <scheme val="minor"/>
      </rPr>
      <t xml:space="preserve">
* Fabricado en poliéster y caucho duro, recubrimiento de PVC 
* Suela en  polipropileno antideslizante en compuesto amarilla
* Suela de caucho resistente con diseño geométrico para la prueba de deslizamiento.
* Caña y suela en  polipropileno resistentes a aceite y combustible
♦EN 13832-3
♦ EN ISO 20347:2022
</t>
    </r>
  </si>
  <si>
    <r>
      <rPr>
        <b/>
        <sz val="11"/>
        <color theme="1"/>
        <rFont val="Calibri"/>
        <family val="2"/>
        <scheme val="minor"/>
      </rPr>
      <t>Overol TYVEK</t>
    </r>
    <r>
      <rPr>
        <sz val="11"/>
        <color theme="1"/>
        <rFont val="Calibri"/>
        <family val="2"/>
        <scheme val="minor"/>
      </rPr>
      <t xml:space="preserve">
* Se componen de polietileno de alta densidad que crea un material único, no tejido
* Telas de película microporosa además de que ofrece una mejor barrera, incluso después del desgaste y la abrasión
* Capucha ajustable para respirador. Muñecas y tobillos elásticos. Cintura elástica. Costuras cosidas
♦ UNE-EN 14325:2018
♦ UNE-EN 14126: 2001
♦ UNE-EN 13034:2005+A1:2009
♦ UNE-EN ISO 13982-1:2005 
♦ UNE-EN ISO 1149-5:2018
</t>
    </r>
  </si>
  <si>
    <r>
      <rPr>
        <b/>
        <sz val="11"/>
        <color theme="1"/>
        <rFont val="Calibri"/>
        <family val="2"/>
        <scheme val="minor"/>
      </rPr>
      <t>Chaleco reflectivo de seguridad</t>
    </r>
    <r>
      <rPr>
        <sz val="11"/>
        <color theme="1"/>
        <rFont val="Calibri"/>
        <family val="2"/>
        <scheme val="minor"/>
      </rPr>
      <t xml:space="preserve">
• Cierre de velcro frontal
• Tela respirable de fondo fluorescente en hilo poliéster micro perforada
• 100%  tejido en poliéster 
• Con cintas reflectivas poliéster de alta luminosidad, ancho 2"(5 cm).
• Doble cinta frontal vertical desde hombro a borde inferior
• Terminado con borde cosido para evitar deshilachado
♦UNE-EN ISO 20471
♦ANSI 107-204
</t>
    </r>
  </si>
  <si>
    <t xml:space="preserve">Ganchos para colgar camillas con sus accesorios de tornillería
</t>
  </si>
  <si>
    <r>
      <t xml:space="preserve">Línea de vida horizontal portátil
</t>
    </r>
    <r>
      <rPr>
        <sz val="11"/>
        <color theme="1"/>
        <rFont val="Calibri"/>
        <family val="2"/>
        <scheme val="minor"/>
      </rPr>
      <t>* Elaborados en cuerda o cable de acero, con sistemas absorbentes de choque, conectores en sus extremos, un sistema tensionado, estas se instalan entre dos puntos de comprobada resistencia
* Línea de vida tenga que soporte de al menos 5000 libras "22,2 KN -2272 Kg por persona conectada"</t>
    </r>
    <r>
      <rPr>
        <b/>
        <sz val="11"/>
        <color theme="1"/>
        <rFont val="Calibri"/>
        <family val="2"/>
        <scheme val="minor"/>
      </rPr>
      <t xml:space="preserve">
</t>
    </r>
    <r>
      <rPr>
        <sz val="11"/>
        <color theme="1"/>
        <rFont val="Calibri"/>
        <family val="2"/>
        <scheme val="minor"/>
      </rPr>
      <t xml:space="preserve">♦Z359.1-2007, Z359.3-2007
♦UNE-EN 353.1/2
</t>
    </r>
    <r>
      <rPr>
        <b/>
        <sz val="11"/>
        <color theme="1"/>
        <rFont val="Calibri"/>
        <family val="2"/>
        <scheme val="minor"/>
      </rPr>
      <t xml:space="preserve">
</t>
    </r>
  </si>
  <si>
    <r>
      <t xml:space="preserve">Guantes de vaqueta tipo ingeniero
</t>
    </r>
    <r>
      <rPr>
        <sz val="11"/>
        <color theme="1"/>
        <rFont val="Calibri"/>
        <family val="2"/>
        <scheme val="minor"/>
      </rPr>
      <t>Guantes fabricados en cuero vaqueta de calibre 2.4 mm. según normas NTC E-79 y cosidos con hilos según lo indicado en la norma NTC-1981, Los guantes deben cumplir con la norma de ICONTEC Nº 2190 sobre dimensiones y los refuerzos, Vaqueta flexible para proteger las manos en actividades donde hay exposición a manipulación de elementos pesados y operación de herramientas industriales, Uso de materiales con abrasión, al mismo tiempo que le proporciona seguridad contra cortes menores y objetos punzantes y que cumpla con normatividad ♦NTC E-79 ♦NTC 2190 ♦NTC- 1981.</t>
    </r>
    <r>
      <rPr>
        <b/>
        <sz val="11"/>
        <color theme="1"/>
        <rFont val="Calibri"/>
        <family val="2"/>
        <scheme val="minor"/>
      </rPr>
      <t xml:space="preserve">
</t>
    </r>
  </si>
  <si>
    <r>
      <rPr>
        <b/>
        <sz val="11"/>
        <color theme="1"/>
        <rFont val="Calibri"/>
        <family val="2"/>
        <scheme val="minor"/>
      </rPr>
      <t xml:space="preserve">Kit motocicleta
Casco motociclista: 
</t>
    </r>
    <r>
      <rPr>
        <sz val="11"/>
        <color theme="1"/>
        <rFont val="Calibri"/>
        <family val="2"/>
        <scheme val="minor"/>
      </rPr>
      <t xml:space="preserve">Casco integral - No abatible: Cubre la cara y el mentón contra los impacto, Coraza en ABS termoplástico/resina, Ventilación con mínimo 6 entradas de aire, Interior acolchado transpirable, desmontable y lavable, Almohadillas hipo alergénica, Hebilla de acción rápida, Cierre micro-métrico. (O anillo doble D), D11Calota interna de alta absorción de impacto, Interior con tejidos Ignífugo (Protección de fuego), Visor anti rayones y con protección UV, Casco con medidas por talla a convenir con el supervisor, etiqueta del casco: Nombre del producto: "Casco para uso en motocicleta", Talla, País de origen, normatividad que cumple, Importador o fabricante, razón social, Número de Lote y fecha de producción.
Cumplimiento en normatividad vigente del Ministerio de Transporte.
</t>
    </r>
    <r>
      <rPr>
        <b/>
        <sz val="11"/>
        <color theme="1"/>
        <rFont val="Calibri"/>
        <family val="2"/>
        <scheme val="minor"/>
      </rPr>
      <t>Guantes motociclista:</t>
    </r>
    <r>
      <rPr>
        <sz val="11"/>
        <color theme="1"/>
        <rFont val="Calibri"/>
        <family val="2"/>
        <scheme val="minor"/>
      </rPr>
      <t xml:space="preserve">
Guantes con protección al alto impacto en el polímero (PVC) de los nudillos, falanges y el cuero con el que es fabricado el guante con antifricción en la palma de la mano con material KEPROTEC SCHOELLER, 240 gms/m2 23% Kevlar + 12% PU + 65% PA, con el fin de brindar cuando se presente fricción contra el pavimento y/ o material rígido  
</t>
    </r>
    <r>
      <rPr>
        <b/>
        <sz val="11"/>
        <color theme="1"/>
        <rFont val="Calibri"/>
        <family val="2"/>
        <scheme val="minor"/>
      </rPr>
      <t>Chaleco reflectivos:</t>
    </r>
    <r>
      <rPr>
        <sz val="11"/>
        <color theme="1"/>
        <rFont val="Calibri"/>
        <family val="2"/>
        <scheme val="minor"/>
      </rPr>
      <t xml:space="preserve">
Las cintas deben ser elaboradas en material retro reflectivo de micro esferas expuestas con respaldo opcional de tela durable o en otro material retro reflectivo de micro prismas protegidos (embebidos en el material vinílico) sobre una base de PVC con figuras geometrías de líneas termo selladas.   El valor de retroflectividad del material de la cintas debe ser mínimo de 450 Candelas/Lux m2 con un ángulo de entrada de -4° y un ángulo de observación de 0,2°
</t>
    </r>
    <r>
      <rPr>
        <b/>
        <sz val="11"/>
        <color theme="1"/>
        <rFont val="Calibri"/>
        <family val="2"/>
        <scheme val="minor"/>
      </rPr>
      <t>Rodilleras motociclista</t>
    </r>
    <r>
      <rPr>
        <sz val="11"/>
        <color theme="1"/>
        <rFont val="Calibri"/>
        <family val="2"/>
        <scheme val="minor"/>
      </rPr>
      <t xml:space="preserve"> 
Rodillera táctica que debe ofrecer protección en rodilla y canilla, diseño ergonómico, excelente ventilación, ajuste perfecto con 3 correas ajustables en nylon elástico con cinta de contacto y suelte rápido,  fijación en la parte posterior de la pierna, ofrece que el centro de la rodilla este completamente cubierta en todo el rango de movimiento, 3-piezas con bisagras 4 casquillos en aluminio para dar fijación, remaches en latón con el fin de que no se oxiden y sujeten la parte interna, taza de la rodilla flotante, protección extra en rodilla de cámara de aire. Diseño asimétricamente izquierda y derecha para un ajuste óptimo.     
</t>
    </r>
    <r>
      <rPr>
        <b/>
        <sz val="11"/>
        <color theme="1"/>
        <rFont val="Calibri"/>
        <family val="2"/>
        <scheme val="minor"/>
      </rPr>
      <t xml:space="preserve">Coderas motociclista 
</t>
    </r>
    <r>
      <rPr>
        <sz val="11"/>
        <color theme="1"/>
        <rFont val="Calibri"/>
        <family val="2"/>
        <scheme val="minor"/>
      </rPr>
      <t xml:space="preserve">Coderas táctica que debe ofrecer protección en codo, antebrazo y tríceps con diseño ergonómico, Excelente ventilación, Ajuste perfecto con tres (3) correas ajustables en nylon elástico con cinta de contacto de suelte rápido, fijación en la parte interna del brazo, ofrece que el centro del codo este completamente cubierta en todo el rango de movimiento, remaches en latón con el fin de que no se oxiden y sujeten la parte interna, Diseño asimétricamente izquierda y derecha para un ajuste óptimo.
</t>
    </r>
    <r>
      <rPr>
        <b/>
        <sz val="11"/>
        <color theme="1"/>
        <rFont val="Calibri"/>
        <family val="2"/>
        <scheme val="minor"/>
      </rPr>
      <t xml:space="preserve">Botas de seguridad </t>
    </r>
    <r>
      <rPr>
        <sz val="11"/>
        <color theme="1"/>
        <rFont val="Calibri"/>
        <family val="2"/>
        <scheme val="minor"/>
      </rPr>
      <t xml:space="preserve">
Botas color: Negro, Material respirable, Protector de tobillo y espinilla, Espuma suave integrada alrededor del tobillo y cuello del pie para mejorar el confort, el calce y la absorción de impacto, Suela con gran resistencia a la abrasión, hidrocarburos o a la perforación, Se debe cumplir como mínimo el Nivel 1 de la EN 13634 : nivel mínimo para garantizar una protección eficaz en caso de accidente y brindar un nivel óptimo de confort para todos los tipos de conducción, la versión 2016 de EN 13634 fue reemplazada por la versión EN-16364-2018.
Define el marco preciso y reproducible basado en estudios científicos de accidentología para la realización de pruebas para certificar un zapato de protección para motociclistas.
</t>
    </r>
    <r>
      <rPr>
        <b/>
        <sz val="11"/>
        <color theme="1"/>
        <rFont val="Calibri"/>
        <family val="2"/>
        <scheme val="minor"/>
      </rPr>
      <t xml:space="preserve">
Impermeable
</t>
    </r>
    <r>
      <rPr>
        <sz val="11"/>
        <color theme="1"/>
        <rFont val="Calibri"/>
        <family val="2"/>
        <scheme val="minor"/>
      </rPr>
      <t xml:space="preserve">Impermeable 4piezas de color negro, Materia: Tela vinílica compacta con soporte textil en poliéster, Zapatones resortados y sellados, con suelas tipo PVC, Cintas reflectivas en brazos, piernas y espalda, Chaqueta con capucha, ajuste frontal por medio de broches puestos mediante presión neumática o velcro y cremallera y Pantalón resortado en la cintura 
</t>
    </r>
  </si>
  <si>
    <r>
      <rPr>
        <b/>
        <sz val="11"/>
        <color theme="1"/>
        <rFont val="Calibri"/>
        <family val="2"/>
        <scheme val="minor"/>
      </rPr>
      <t>Mascarilla de protección respiratoria contra partículas</t>
    </r>
    <r>
      <rPr>
        <sz val="11"/>
        <color theme="1"/>
        <rFont val="Calibri"/>
        <family val="2"/>
        <scheme val="minor"/>
      </rPr>
      <t xml:space="preserve">
* Respirador libre mantenimiento (desechable) protección respiratoria contra polvos y líquidos sin aceite. 
* Forma anatómica que permite el uso de gafas o monogafas 
♦NTC 3852:2020
♦NIOSH N95 
</t>
    </r>
  </si>
  <si>
    <t xml:space="preserve">IMAGE DE REFERENCIA </t>
  </si>
  <si>
    <t>UNIDAD</t>
  </si>
  <si>
    <t>CANTIDAD</t>
  </si>
  <si>
    <t>VALOR UNITARIO</t>
  </si>
  <si>
    <t>VALOR IVA UNITARIO</t>
  </si>
  <si>
    <t>VALOR UNITARIO INCLUIDO IVA</t>
  </si>
  <si>
    <t>OBJETO:la adquisición y suministro de elementos para el fortalecimiento del Sistema de Comando de Incidentes y la atención de emergencias en las sedes judiciales del Valle del Cauca.</t>
  </si>
  <si>
    <t xml:space="preserve">Elemento </t>
  </si>
  <si>
    <t>Paquetes manillas clasificación de heridos (triage) colores negro, rojo, amarillo y verde x 100 Se adjunta imagen (2)</t>
  </si>
  <si>
    <t>Portaplanos plástico color negro con correa para traslado, 90 cms de largo, diámetro 7 cms</t>
  </si>
  <si>
    <t>Maletín en lona resistente multibolsillo frontal y laterales de 94 cm de largo x 33cm de alto y 33 cm de ancho aproximadamente, con cinta reflectiva a cada lado, con cierres y manijas cortas y correa larga.</t>
  </si>
  <si>
    <t>Cinta de identificación de “peligro” rollo de 9 cm por 500 mts de largo hecha en polietileno.</t>
  </si>
  <si>
    <t>Linterna negra luz tipo led blanca con batería recargable por USB, largo alcance</t>
  </si>
  <si>
    <t>Walkie talkie de largo alcance bidireccional banda frecuencia 450 Mhz batería recargable con cargador, color negro, 16 canales de comunicación, batería para uso prolongada, función de manos libres, salida de 5 W, rango de comunicación mínima de 5 km espacios abiertos,</t>
  </si>
  <si>
    <t>Paletas en poliestireno de alto impacto doble cara con papel reflectivo de alta iluminación rojo y verde con letrero reflectivo en blanco “PARE” y “SIGA” por cada lado, de 45 cms máximo, con mango de 15 cm. Adjunto imagen (3)</t>
  </si>
  <si>
    <t>Paletas en poliestireno de alto impacto doble cara con papel reflectivo de alta iluminación verde por cada lado, de 45 cms máximo, con mango de 15 cm, marcado con “Punto de Encuentro” y “PISO  “. Adjunto imagen de referencia (4)</t>
  </si>
  <si>
    <t>Megáfono de mano, recargable, con batería de Lithium con sirena, con grabador de voz, alcance de 100 metros o más, potencia 25 W o más, micrófono con control de volumen, puerto USB y cinturón para transporte+B6:B12B6:B9B6:B8B16A6B6:B9</t>
  </si>
  <si>
    <t>Firma del representante legal</t>
  </si>
  <si>
    <t xml:space="preserve">Nombre representante legal: </t>
  </si>
  <si>
    <t>Nota: El valor total de la oferta económica y los valores unitarios ofrecidos se presentarán en pesos colombianos sin incluir centavos en cada uno de sus cálculos y deberá incluir todos los impuestos.</t>
  </si>
  <si>
    <t>Nota: Remitir oferca economica en formato EXCEL</t>
  </si>
  <si>
    <t>VALOR TOTAL INCLUIDO IVA</t>
  </si>
  <si>
    <t>VALOR TOTAL:</t>
  </si>
  <si>
    <t>Avisos de señalización tipo banner de 100 cms x 90 cm de PC, ACV, E Elaborados en PVC con argollas en sus extremos superiores y laso para colgar. Se adjunta imagen (1) de cada modelo para conservar formas y colores.</t>
  </si>
  <si>
    <t>RUBRO</t>
  </si>
  <si>
    <t xml:space="preserve">A-02-02-01-004-007 EQUIPOS Y APARATOS DE RADIO TELEVISION Y COMUNICACIÓN. </t>
  </si>
  <si>
    <t>A-02-02-02-008-009 OTROS SERVICIOS DE FABRICACIÓN; SERVICIOS DE EDICIÓN, IMPRESIÓN Y REPRODUCCIÓN; SERVICIOS DE RECUPERACIÓN DE MATERIALES</t>
  </si>
  <si>
    <t>A-02-02-01-002-007 ARTICULOS TEXTILES (EXCEPTO PRENDAS DE VESTIR)</t>
  </si>
  <si>
    <t>A-02-02-01-003-002 PASTA O PULPA, PAPEL Y PRODUCTOS DE PAPEL; IMPRESOS Y ARTÍCULOS SIMILARES</t>
  </si>
  <si>
    <t>A-02-02-01-003-006 PRODUCTOS DE CAUCHO Y PLÁSTICO</t>
  </si>
  <si>
    <t>A-02-02-01-004-006 MAQUINARIA Y APARATOS ELÉCTRICOS</t>
  </si>
  <si>
    <t>Chalecos reflectivos elaborados en tela impermeable, con líneas de material reflectivo en los bolsillos y parte posterior, 2 bolsillos en la parte delantera inferior, logo de la entidad bordado en lado izquierdo, bordado parte posterior entre cintas reflectivas con los siguientes nombres: Comandante de Incidente, Oficial de Seguridad, Oficial de Información, Oficial de Enlace, Jefe de Planificación, Jefe de Operaciones, Jefe de Logística, Jefe de Administración y Finanzas y Jefe Brigada) Se adjunta imagen
las medidas del logo: 11.5 cms de ancho y 3 cms de alto.
Tallas: 
Entre S y
XXL, se
definirán al
inicio del
contrato por
el supervisor
Nota:
La rotulación e identificación que debe incorporarse en los chalecos corresponde a la especificada por la Entidad, incluyendo el logo institucional y los cargos establecidos para cada integrante del Sistema de Comando de Incidentes. En consecuencia, esta Dirección Seccional entregará el logo oficial, y el proveedor deberá presentar el diseño preliminar de los chalecos para revisión y aprobación antes de proceder con su elaboración definitiva</t>
  </si>
  <si>
    <t>RUBROS</t>
  </si>
  <si>
    <t>VALOR</t>
  </si>
  <si>
    <t>ELEMENTOS</t>
  </si>
  <si>
    <t>Megafono 
walkie talkie</t>
  </si>
  <si>
    <t>Avisos señalizacion</t>
  </si>
  <si>
    <t>Chaleco</t>
  </si>
  <si>
    <t>Manillas</t>
  </si>
  <si>
    <t>Portaplano
maletin
cinta
paleta pare y siga 
paleta piso</t>
  </si>
  <si>
    <t>Linterna</t>
  </si>
  <si>
    <t>ESTUDIO DE MERCADO</t>
  </si>
  <si>
    <t xml:space="preserve"> 1 COTIZACION ENCISO</t>
  </si>
  <si>
    <t>2 COTIZACION HOMECENTER</t>
  </si>
  <si>
    <t>3 COTIZACION MERCADO LIBRE</t>
  </si>
  <si>
    <t xml:space="preserve">PRESUPUESTO SEGÚN COTIZACION  </t>
  </si>
  <si>
    <t>DIFERENCIA</t>
  </si>
  <si>
    <t>AJUSTE CANTIDADES</t>
  </si>
  <si>
    <t xml:space="preserve">pare y siga: 29
piso: 50
</t>
  </si>
  <si>
    <t>LIBERACION CDP</t>
  </si>
  <si>
    <t>PRESUPUESTO SEGÚN COTIZACION AJUSTADA 
CDP</t>
  </si>
  <si>
    <t>VALOR PROMEDIO UNITARIO INCLUIDO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</si>
</sst>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0.00_-;\-&quot;$&quot;* #,##0.00_-;_-&quot;$&quot;* &quot;-&quot;??_-;_-@_-"/>
    <numFmt numFmtId="165" formatCode="&quot;$&quot;\ #,##0"/>
  </numFmts>
  <fonts count="11" x14ac:knownFonts="1">
    <font>
      <sz val="11"/>
      <color theme="1"/>
      <name val="Calibri"/>
      <family val="2"/>
      <scheme val="minor"/>
    </font>
    <font>
      <sz val="11"/>
      <name val="Calibri"/>
      <family val="2"/>
      <scheme val="minor"/>
    </font>
    <font>
      <b/>
      <sz val="11"/>
      <name val="Calibri"/>
      <family val="2"/>
      <scheme val="minor"/>
    </font>
    <font>
      <b/>
      <sz val="11"/>
      <color theme="1"/>
      <name val="Calibri"/>
      <family val="2"/>
      <scheme val="minor"/>
    </font>
    <font>
      <b/>
      <sz val="11"/>
      <color theme="1"/>
      <name val="Arial"/>
      <family val="2"/>
    </font>
    <font>
      <b/>
      <sz val="22"/>
      <color theme="1"/>
      <name val="Calibri"/>
      <family val="2"/>
      <scheme val="minor"/>
    </font>
    <font>
      <sz val="11"/>
      <color theme="1"/>
      <name val="Calibri"/>
      <family val="2"/>
      <scheme val="minor"/>
    </font>
    <font>
      <b/>
      <u/>
      <sz val="11"/>
      <color theme="1"/>
      <name val="Calibri"/>
      <family val="2"/>
      <scheme val="minor"/>
    </font>
    <font>
      <b/>
      <sz val="10"/>
      <color theme="1"/>
      <name val="Arial"/>
      <family val="2"/>
    </font>
    <font>
      <sz val="10"/>
      <color theme="1"/>
      <name val="Arial"/>
      <family val="2"/>
    </font>
    <font>
      <sz val="10"/>
      <name val="Arial"/>
      <family val="2"/>
    </font>
  </fonts>
  <fills count="11">
    <fill>
      <patternFill patternType="none"/>
    </fill>
    <fill>
      <patternFill patternType="gray125"/>
    </fill>
    <fill>
      <patternFill patternType="solid">
        <fgColor theme="0" tint="-0.249977111117893"/>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7" tint="0.39997558519241921"/>
        <bgColor indexed="64"/>
      </patternFill>
    </fill>
    <fill>
      <patternFill patternType="solid">
        <fgColor theme="9" tint="0.79998168889431442"/>
        <bgColor indexed="64"/>
      </patternFill>
    </fill>
    <fill>
      <patternFill patternType="solid">
        <fgColor theme="0"/>
        <bgColor indexed="64"/>
      </patternFill>
    </fill>
    <fill>
      <patternFill patternType="solid">
        <fgColor rgb="FFFF0000"/>
        <bgColor indexed="64"/>
      </patternFill>
    </fill>
    <fill>
      <patternFill patternType="solid">
        <fgColor theme="9" tint="0.59999389629810485"/>
        <bgColor indexed="64"/>
      </patternFill>
    </fill>
    <fill>
      <patternFill patternType="solid">
        <fgColor theme="6" tint="0.39997558519241921"/>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164" fontId="6" fillId="0" borderId="0" applyFont="0" applyFill="0" applyBorder="0" applyAlignment="0" applyProtection="0"/>
  </cellStyleXfs>
  <cellXfs count="77">
    <xf numFmtId="0" fontId="0" fillId="0" borderId="0" xfId="0"/>
    <xf numFmtId="0" fontId="0" fillId="0" borderId="0" xfId="0" applyAlignment="1">
      <alignment horizontal="center"/>
    </xf>
    <xf numFmtId="0" fontId="0" fillId="0" borderId="1" xfId="0" applyBorder="1" applyAlignment="1">
      <alignment horizontal="center" vertical="center"/>
    </xf>
    <xf numFmtId="0" fontId="2" fillId="2" borderId="1" xfId="0" applyFont="1" applyFill="1" applyBorder="1" applyAlignment="1">
      <alignment horizontal="center" vertical="center"/>
    </xf>
    <xf numFmtId="0" fontId="0" fillId="0" borderId="1" xfId="0" applyBorder="1" applyAlignment="1">
      <alignment horizontal="center" vertical="center" wrapText="1"/>
    </xf>
    <xf numFmtId="0" fontId="0" fillId="0" borderId="0" xfId="0" applyAlignment="1">
      <alignment horizontal="center" vertical="center"/>
    </xf>
    <xf numFmtId="0" fontId="3" fillId="0" borderId="1" xfId="0" applyFont="1" applyBorder="1" applyAlignment="1">
      <alignment horizontal="center" vertical="center"/>
    </xf>
    <xf numFmtId="0" fontId="1" fillId="0" borderId="1" xfId="0" applyFont="1" applyBorder="1" applyAlignment="1">
      <alignment horizontal="center" vertical="center" wrapText="1"/>
    </xf>
    <xf numFmtId="0" fontId="3" fillId="0" borderId="1" xfId="0" applyFont="1" applyBorder="1" applyAlignment="1">
      <alignment horizontal="center" vertical="center" wrapText="1"/>
    </xf>
    <xf numFmtId="0" fontId="0" fillId="0" borderId="1" xfId="0" applyBorder="1"/>
    <xf numFmtId="0" fontId="0" fillId="0" borderId="8" xfId="0" applyBorder="1" applyAlignment="1">
      <alignment horizontal="center" vertical="center"/>
    </xf>
    <xf numFmtId="0" fontId="0" fillId="4" borderId="5" xfId="0" applyFill="1" applyBorder="1" applyAlignment="1">
      <alignment horizontal="center" vertical="center"/>
    </xf>
    <xf numFmtId="0" fontId="3" fillId="4" borderId="10" xfId="0" applyFont="1" applyFill="1" applyBorder="1" applyAlignment="1">
      <alignment horizontal="right" vertical="center"/>
    </xf>
    <xf numFmtId="0" fontId="0" fillId="0" borderId="9" xfId="0" applyBorder="1"/>
    <xf numFmtId="0" fontId="3" fillId="0" borderId="0" xfId="0" applyFont="1" applyAlignment="1">
      <alignment horizontal="center"/>
    </xf>
    <xf numFmtId="0" fontId="3" fillId="0" borderId="0" xfId="0" applyFont="1" applyAlignment="1">
      <alignment horizontal="left"/>
    </xf>
    <xf numFmtId="0" fontId="7" fillId="0" borderId="0" xfId="0" applyFont="1"/>
    <xf numFmtId="164" fontId="9" fillId="0" borderId="1" xfId="1" applyFont="1" applyBorder="1" applyAlignment="1">
      <alignment horizontal="center" vertical="center" wrapText="1"/>
    </xf>
    <xf numFmtId="165" fontId="9" fillId="0" borderId="1" xfId="0" applyNumberFormat="1" applyFont="1" applyBorder="1" applyAlignment="1">
      <alignment horizontal="center" vertical="center" wrapText="1"/>
    </xf>
    <xf numFmtId="0" fontId="8" fillId="3" borderId="1" xfId="0" applyFont="1" applyFill="1" applyBorder="1" applyAlignment="1">
      <alignment horizontal="center" vertical="center" wrapText="1"/>
    </xf>
    <xf numFmtId="0" fontId="0" fillId="0" borderId="3" xfId="0" applyBorder="1" applyAlignment="1">
      <alignment horizontal="center" vertical="center"/>
    </xf>
    <xf numFmtId="0" fontId="0" fillId="0" borderId="3" xfId="0" applyBorder="1" applyAlignment="1">
      <alignment horizontal="center" vertical="center" wrapText="1"/>
    </xf>
    <xf numFmtId="0" fontId="0" fillId="4" borderId="6" xfId="0" applyFill="1" applyBorder="1" applyAlignment="1">
      <alignment horizontal="center" vertical="center"/>
    </xf>
    <xf numFmtId="0" fontId="0" fillId="0" borderId="3" xfId="0" applyBorder="1"/>
    <xf numFmtId="0" fontId="0" fillId="0" borderId="7" xfId="0" applyBorder="1" applyAlignment="1">
      <alignment horizontal="center" vertical="center"/>
    </xf>
    <xf numFmtId="164" fontId="9" fillId="0" borderId="3" xfId="1" applyFont="1" applyBorder="1" applyAlignment="1">
      <alignment horizontal="center" vertical="center" wrapText="1"/>
    </xf>
    <xf numFmtId="165" fontId="9" fillId="0" borderId="3" xfId="0" applyNumberFormat="1" applyFont="1" applyBorder="1" applyAlignment="1">
      <alignment horizontal="center" vertical="center" wrapText="1"/>
    </xf>
    <xf numFmtId="0" fontId="0" fillId="0" borderId="1" xfId="0" applyBorder="1" applyAlignment="1">
      <alignment vertical="center" wrapText="1"/>
    </xf>
    <xf numFmtId="0" fontId="1" fillId="0" borderId="1" xfId="0" applyFont="1" applyBorder="1" applyAlignment="1">
      <alignment vertical="center" wrapText="1"/>
    </xf>
    <xf numFmtId="164" fontId="0" fillId="0" borderId="1" xfId="0" applyNumberFormat="1" applyBorder="1" applyAlignment="1">
      <alignment vertical="center"/>
    </xf>
    <xf numFmtId="164" fontId="0" fillId="0" borderId="1" xfId="1" applyFont="1" applyBorder="1" applyAlignment="1">
      <alignment vertical="center"/>
    </xf>
    <xf numFmtId="165" fontId="9" fillId="6" borderId="1" xfId="0" applyNumberFormat="1" applyFont="1" applyFill="1" applyBorder="1" applyAlignment="1">
      <alignment horizontal="center" vertical="center" wrapText="1"/>
    </xf>
    <xf numFmtId="165" fontId="0" fillId="6" borderId="1" xfId="0" applyNumberFormat="1" applyFill="1" applyBorder="1"/>
    <xf numFmtId="164" fontId="0" fillId="6" borderId="1" xfId="0" applyNumberFormat="1" applyFill="1" applyBorder="1"/>
    <xf numFmtId="165" fontId="0" fillId="6" borderId="1" xfId="0" applyNumberFormat="1" applyFill="1" applyBorder="1" applyAlignment="1">
      <alignment horizontal="right" vertical="center"/>
    </xf>
    <xf numFmtId="0" fontId="3" fillId="7" borderId="0" xfId="0" applyFont="1" applyFill="1" applyAlignment="1">
      <alignment horizontal="right" vertical="center"/>
    </xf>
    <xf numFmtId="164" fontId="9" fillId="8" borderId="1" xfId="1" applyFont="1" applyFill="1" applyBorder="1" applyAlignment="1">
      <alignment horizontal="center" vertical="center" wrapText="1"/>
    </xf>
    <xf numFmtId="165" fontId="9" fillId="8" borderId="1" xfId="0" applyNumberFormat="1" applyFont="1" applyFill="1" applyBorder="1" applyAlignment="1">
      <alignment horizontal="center" vertical="center" wrapText="1"/>
    </xf>
    <xf numFmtId="165" fontId="9" fillId="8" borderId="3" xfId="0" applyNumberFormat="1" applyFont="1" applyFill="1" applyBorder="1" applyAlignment="1">
      <alignment horizontal="center" vertical="center" wrapText="1"/>
    </xf>
    <xf numFmtId="164" fontId="0" fillId="0" borderId="1" xfId="1" applyFont="1" applyBorder="1" applyAlignment="1">
      <alignment horizontal="center" vertical="center"/>
    </xf>
    <xf numFmtId="164" fontId="0" fillId="0" borderId="2" xfId="1" applyFont="1" applyBorder="1" applyAlignment="1">
      <alignment horizontal="center" vertical="center"/>
    </xf>
    <xf numFmtId="164" fontId="0" fillId="6" borderId="17" xfId="0" applyNumberFormat="1" applyFill="1" applyBorder="1"/>
    <xf numFmtId="164" fontId="10" fillId="0" borderId="1" xfId="1" applyFont="1" applyFill="1" applyBorder="1" applyAlignment="1">
      <alignment horizontal="center" vertical="center" wrapText="1"/>
    </xf>
    <xf numFmtId="164" fontId="0" fillId="9" borderId="1" xfId="1" applyFont="1" applyFill="1" applyBorder="1" applyAlignment="1">
      <alignment horizontal="center" vertical="center"/>
    </xf>
    <xf numFmtId="164" fontId="0" fillId="8" borderId="1" xfId="1" applyFont="1" applyFill="1" applyBorder="1" applyAlignment="1">
      <alignment horizontal="center" vertical="center"/>
    </xf>
    <xf numFmtId="0" fontId="3" fillId="10" borderId="1" xfId="0" applyFont="1" applyFill="1" applyBorder="1" applyAlignment="1">
      <alignment horizontal="center" vertical="center"/>
    </xf>
    <xf numFmtId="0" fontId="3" fillId="10" borderId="1" xfId="0" applyFont="1" applyFill="1" applyBorder="1" applyAlignment="1">
      <alignment vertical="center"/>
    </xf>
    <xf numFmtId="0" fontId="3" fillId="10" borderId="1" xfId="0" applyFont="1" applyFill="1" applyBorder="1" applyAlignment="1">
      <alignment horizontal="center" vertical="center" wrapText="1"/>
    </xf>
    <xf numFmtId="44" fontId="0" fillId="0" borderId="1" xfId="0" applyNumberFormat="1" applyBorder="1" applyAlignment="1">
      <alignment horizontal="center" vertical="center"/>
    </xf>
    <xf numFmtId="44" fontId="0" fillId="8" borderId="1" xfId="0" applyNumberFormat="1" applyFill="1" applyBorder="1" applyAlignment="1">
      <alignment horizontal="center" vertical="center"/>
    </xf>
    <xf numFmtId="164" fontId="3" fillId="10" borderId="1" xfId="1" applyFont="1" applyFill="1" applyBorder="1" applyAlignment="1">
      <alignment horizontal="center" vertical="center" wrapText="1"/>
    </xf>
    <xf numFmtId="164" fontId="0" fillId="0" borderId="0" xfId="1" applyFont="1" applyAlignment="1">
      <alignment horizontal="center" vertical="center"/>
    </xf>
    <xf numFmtId="164" fontId="0" fillId="9" borderId="2" xfId="1" applyFont="1" applyFill="1" applyBorder="1" applyAlignment="1">
      <alignment horizontal="center" vertical="center"/>
    </xf>
    <xf numFmtId="164" fontId="0" fillId="9" borderId="17" xfId="1" applyFont="1" applyFill="1" applyBorder="1" applyAlignment="1">
      <alignment horizontal="center" vertical="center"/>
    </xf>
    <xf numFmtId="164" fontId="0" fillId="8" borderId="2" xfId="1" applyFont="1" applyFill="1" applyBorder="1" applyAlignment="1">
      <alignment horizontal="center" vertical="center"/>
    </xf>
    <xf numFmtId="164" fontId="0" fillId="8" borderId="17" xfId="0" applyNumberFormat="1" applyFill="1"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0" fillId="0" borderId="3" xfId="0" applyBorder="1" applyAlignment="1">
      <alignment horizontal="center" vertical="center" wrapText="1"/>
    </xf>
    <xf numFmtId="0" fontId="5" fillId="4" borderId="1" xfId="0" applyFont="1" applyFill="1" applyBorder="1" applyAlignment="1">
      <alignment horizontal="center" vertical="center"/>
    </xf>
    <xf numFmtId="0" fontId="2" fillId="4" borderId="12" xfId="0" applyFont="1" applyFill="1" applyBorder="1" applyAlignment="1">
      <alignment horizontal="center" vertical="center" wrapText="1"/>
    </xf>
    <xf numFmtId="0" fontId="2" fillId="4" borderId="13"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4" fillId="3" borderId="1" xfId="0" applyFont="1" applyFill="1" applyBorder="1" applyAlignment="1">
      <alignment horizontal="center" wrapText="1"/>
    </xf>
    <xf numFmtId="0" fontId="3" fillId="5" borderId="1" xfId="0" applyFont="1" applyFill="1" applyBorder="1" applyAlignment="1">
      <alignment horizontal="center" vertical="center" wrapText="1"/>
    </xf>
    <xf numFmtId="0" fontId="3" fillId="4" borderId="10" xfId="0" applyFont="1" applyFill="1" applyBorder="1" applyAlignment="1">
      <alignment horizontal="right" vertical="center"/>
    </xf>
    <xf numFmtId="0" fontId="3" fillId="4" borderId="11" xfId="0" applyFont="1" applyFill="1" applyBorder="1" applyAlignment="1">
      <alignment horizontal="right" vertical="center"/>
    </xf>
    <xf numFmtId="0" fontId="3" fillId="4" borderId="18" xfId="0" applyFont="1" applyFill="1" applyBorder="1" applyAlignment="1">
      <alignment horizontal="right" vertical="center"/>
    </xf>
    <xf numFmtId="0" fontId="7" fillId="0" borderId="0" xfId="0" applyFont="1" applyAlignment="1">
      <alignment horizontal="left"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18" Type="http://schemas.openxmlformats.org/officeDocument/2006/relationships/image" Target="../media/image18.jpeg"/><Relationship Id="rId3" Type="http://schemas.openxmlformats.org/officeDocument/2006/relationships/image" Target="../media/image3.jpe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jpe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jpeg"/><Relationship Id="rId15" Type="http://schemas.openxmlformats.org/officeDocument/2006/relationships/image" Target="../media/image15.jpeg"/><Relationship Id="rId23" Type="http://schemas.openxmlformats.org/officeDocument/2006/relationships/image" Target="../media/image23.png"/><Relationship Id="rId10" Type="http://schemas.openxmlformats.org/officeDocument/2006/relationships/image" Target="../media/image10.png"/><Relationship Id="rId19" Type="http://schemas.openxmlformats.org/officeDocument/2006/relationships/image" Target="../media/image19.jpeg"/><Relationship Id="rId4" Type="http://schemas.openxmlformats.org/officeDocument/2006/relationships/image" Target="../media/image4.jpe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jpeg"/></Relationships>
</file>

<file path=xl/drawings/_rels/drawing2.xml.rels><?xml version="1.0" encoding="UTF-8" standalone="yes"?>
<Relationships xmlns="http://schemas.openxmlformats.org/package/2006/relationships"><Relationship Id="rId8" Type="http://schemas.openxmlformats.org/officeDocument/2006/relationships/image" Target="../media/image33.png"/><Relationship Id="rId3" Type="http://schemas.openxmlformats.org/officeDocument/2006/relationships/image" Target="../media/image28.png"/><Relationship Id="rId7" Type="http://schemas.openxmlformats.org/officeDocument/2006/relationships/image" Target="../media/image32.png"/><Relationship Id="rId12" Type="http://schemas.openxmlformats.org/officeDocument/2006/relationships/image" Target="../media/image37.png"/><Relationship Id="rId2" Type="http://schemas.openxmlformats.org/officeDocument/2006/relationships/image" Target="../media/image27.png"/><Relationship Id="rId1" Type="http://schemas.openxmlformats.org/officeDocument/2006/relationships/image" Target="../media/image26.png"/><Relationship Id="rId6" Type="http://schemas.openxmlformats.org/officeDocument/2006/relationships/image" Target="../media/image31.png"/><Relationship Id="rId11" Type="http://schemas.openxmlformats.org/officeDocument/2006/relationships/image" Target="../media/image36.png"/><Relationship Id="rId5" Type="http://schemas.openxmlformats.org/officeDocument/2006/relationships/image" Target="../media/image30.png"/><Relationship Id="rId10" Type="http://schemas.openxmlformats.org/officeDocument/2006/relationships/image" Target="../media/image35.png"/><Relationship Id="rId4" Type="http://schemas.openxmlformats.org/officeDocument/2006/relationships/image" Target="../media/image29.png"/><Relationship Id="rId9" Type="http://schemas.openxmlformats.org/officeDocument/2006/relationships/image" Target="../media/image34.png"/></Relationships>
</file>

<file path=xl/drawings/drawing1.xml><?xml version="1.0" encoding="utf-8"?>
<xdr:wsDr xmlns:xdr="http://schemas.openxmlformats.org/drawingml/2006/spreadsheetDrawing" xmlns:a="http://schemas.openxmlformats.org/drawingml/2006/main">
  <xdr:twoCellAnchor editAs="oneCell">
    <xdr:from>
      <xdr:col>3</xdr:col>
      <xdr:colOff>4939014</xdr:colOff>
      <xdr:row>19</xdr:row>
      <xdr:rowOff>587962</xdr:rowOff>
    </xdr:from>
    <xdr:to>
      <xdr:col>3</xdr:col>
      <xdr:colOff>5628796</xdr:colOff>
      <xdr:row>19</xdr:row>
      <xdr:rowOff>1265824</xdr:rowOff>
    </xdr:to>
    <xdr:pic>
      <xdr:nvPicPr>
        <xdr:cNvPr id="2" name="Imagen 3">
          <a:extLst>
            <a:ext uri="{FF2B5EF4-FFF2-40B4-BE49-F238E27FC236}">
              <a16:creationId xmlns:a16="http://schemas.microsoft.com/office/drawing/2014/main" id="{3E4F07D1-EEA0-4D97-949D-4BB4C327B02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078" t="4269" r="6941" b="5098"/>
        <a:stretch>
          <a:fillRect/>
        </a:stretch>
      </xdr:blipFill>
      <xdr:spPr bwMode="auto">
        <a:xfrm>
          <a:off x="6880300" y="35830462"/>
          <a:ext cx="689782" cy="6778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4575493</xdr:colOff>
      <xdr:row>18</xdr:row>
      <xdr:rowOff>1705769</xdr:rowOff>
    </xdr:from>
    <xdr:to>
      <xdr:col>3</xdr:col>
      <xdr:colOff>5531643</xdr:colOff>
      <xdr:row>18</xdr:row>
      <xdr:rowOff>3054350</xdr:rowOff>
    </xdr:to>
    <xdr:pic>
      <xdr:nvPicPr>
        <xdr:cNvPr id="3" name="Imagen 54">
          <a:extLst>
            <a:ext uri="{FF2B5EF4-FFF2-40B4-BE49-F238E27FC236}">
              <a16:creationId xmlns:a16="http://schemas.microsoft.com/office/drawing/2014/main" id="{B6051369-0437-4F70-96F2-6288DCE4794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516212" y="24803894"/>
          <a:ext cx="956150" cy="13485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4735232</xdr:colOff>
      <xdr:row>17</xdr:row>
      <xdr:rowOff>1243589</xdr:rowOff>
    </xdr:from>
    <xdr:to>
      <xdr:col>3</xdr:col>
      <xdr:colOff>5628528</xdr:colOff>
      <xdr:row>17</xdr:row>
      <xdr:rowOff>1683777</xdr:rowOff>
    </xdr:to>
    <xdr:pic>
      <xdr:nvPicPr>
        <xdr:cNvPr id="4" name="12 Imagen">
          <a:extLst>
            <a:ext uri="{FF2B5EF4-FFF2-40B4-BE49-F238E27FC236}">
              <a16:creationId xmlns:a16="http://schemas.microsoft.com/office/drawing/2014/main" id="{34A447D9-C3B9-4785-B95C-625611CD1D75}"/>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673850" y="31533089"/>
          <a:ext cx="893296" cy="4401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4986617</xdr:colOff>
      <xdr:row>16</xdr:row>
      <xdr:rowOff>1022659</xdr:rowOff>
    </xdr:from>
    <xdr:to>
      <xdr:col>4</xdr:col>
      <xdr:colOff>6349</xdr:colOff>
      <xdr:row>16</xdr:row>
      <xdr:rowOff>1650017</xdr:rowOff>
    </xdr:to>
    <xdr:pic>
      <xdr:nvPicPr>
        <xdr:cNvPr id="5" name="Imagen 1">
          <a:extLst>
            <a:ext uri="{FF2B5EF4-FFF2-40B4-BE49-F238E27FC236}">
              <a16:creationId xmlns:a16="http://schemas.microsoft.com/office/drawing/2014/main" id="{DCC964E0-79AE-4F7A-8E7C-511A7254A0B3}"/>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6925235" y="29642483"/>
          <a:ext cx="807757" cy="6273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4571999</xdr:colOff>
      <xdr:row>15</xdr:row>
      <xdr:rowOff>2435804</xdr:rowOff>
    </xdr:from>
    <xdr:to>
      <xdr:col>3</xdr:col>
      <xdr:colOff>5360987</xdr:colOff>
      <xdr:row>15</xdr:row>
      <xdr:rowOff>3266998</xdr:rowOff>
    </xdr:to>
    <xdr:pic>
      <xdr:nvPicPr>
        <xdr:cNvPr id="6" name="Imagen 2" descr="Resultado de imagen para casco para trabajo en alturas">
          <a:extLst>
            <a:ext uri="{FF2B5EF4-FFF2-40B4-BE49-F238E27FC236}">
              <a16:creationId xmlns:a16="http://schemas.microsoft.com/office/drawing/2014/main" id="{0B0E4D49-D8B2-435F-B1C2-94760147B532}"/>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512718" y="22414492"/>
          <a:ext cx="785813" cy="8343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4488656</xdr:colOff>
      <xdr:row>20</xdr:row>
      <xdr:rowOff>982923</xdr:rowOff>
    </xdr:from>
    <xdr:to>
      <xdr:col>3</xdr:col>
      <xdr:colOff>5330825</xdr:colOff>
      <xdr:row>20</xdr:row>
      <xdr:rowOff>1934116</xdr:rowOff>
    </xdr:to>
    <xdr:pic>
      <xdr:nvPicPr>
        <xdr:cNvPr id="7" name="Imagen 1">
          <a:extLst>
            <a:ext uri="{FF2B5EF4-FFF2-40B4-BE49-F238E27FC236}">
              <a16:creationId xmlns:a16="http://schemas.microsoft.com/office/drawing/2014/main" id="{4ADD78F7-FE43-4F7A-9E18-66C35DBA9011}"/>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6429375" y="32343986"/>
          <a:ext cx="842169" cy="9511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4502742</xdr:colOff>
      <xdr:row>21</xdr:row>
      <xdr:rowOff>1337688</xdr:rowOff>
    </xdr:from>
    <xdr:to>
      <xdr:col>3</xdr:col>
      <xdr:colOff>5232398</xdr:colOff>
      <xdr:row>21</xdr:row>
      <xdr:rowOff>2164557</xdr:rowOff>
    </xdr:to>
    <xdr:pic>
      <xdr:nvPicPr>
        <xdr:cNvPr id="8" name="Imagen 2">
          <a:extLst>
            <a:ext uri="{FF2B5EF4-FFF2-40B4-BE49-F238E27FC236}">
              <a16:creationId xmlns:a16="http://schemas.microsoft.com/office/drawing/2014/main" id="{FE5B4B92-D10F-4550-83C7-E17BA8AA05C7}"/>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443461" y="34687094"/>
          <a:ext cx="729656" cy="8205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4444206</xdr:colOff>
      <xdr:row>22</xdr:row>
      <xdr:rowOff>2324893</xdr:rowOff>
    </xdr:from>
    <xdr:to>
      <xdr:col>3</xdr:col>
      <xdr:colOff>5400334</xdr:colOff>
      <xdr:row>22</xdr:row>
      <xdr:rowOff>3168760</xdr:rowOff>
    </xdr:to>
    <xdr:pic>
      <xdr:nvPicPr>
        <xdr:cNvPr id="9" name="Imagen 8" descr="Tapabocas Quirúrgico Caja X 50 Unid - Unidad a $250 | MercadoLibre">
          <a:extLst>
            <a:ext uri="{FF2B5EF4-FFF2-40B4-BE49-F238E27FC236}">
              <a16:creationId xmlns:a16="http://schemas.microsoft.com/office/drawing/2014/main" id="{A438FD28-12F4-4A2F-9E10-73F91FD15BAF}"/>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6384925" y="37888862"/>
          <a:ext cx="952953" cy="8470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4441661</xdr:colOff>
      <xdr:row>23</xdr:row>
      <xdr:rowOff>1857375</xdr:rowOff>
    </xdr:from>
    <xdr:to>
      <xdr:col>3</xdr:col>
      <xdr:colOff>5381625</xdr:colOff>
      <xdr:row>23</xdr:row>
      <xdr:rowOff>2857398</xdr:rowOff>
    </xdr:to>
    <xdr:pic>
      <xdr:nvPicPr>
        <xdr:cNvPr id="10" name="Imagen 4">
          <a:extLst>
            <a:ext uri="{FF2B5EF4-FFF2-40B4-BE49-F238E27FC236}">
              <a16:creationId xmlns:a16="http://schemas.microsoft.com/office/drawing/2014/main" id="{AC86DC79-D63C-4297-B17B-CBE233FD6CCD}"/>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6382380" y="40755094"/>
          <a:ext cx="939964" cy="10000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4432458</xdr:colOff>
      <xdr:row>24</xdr:row>
      <xdr:rowOff>273844</xdr:rowOff>
    </xdr:from>
    <xdr:to>
      <xdr:col>3</xdr:col>
      <xdr:colOff>5593555</xdr:colOff>
      <xdr:row>24</xdr:row>
      <xdr:rowOff>1238250</xdr:rowOff>
    </xdr:to>
    <xdr:pic>
      <xdr:nvPicPr>
        <xdr:cNvPr id="11" name="Imagen 1">
          <a:extLst>
            <a:ext uri="{FF2B5EF4-FFF2-40B4-BE49-F238E27FC236}">
              <a16:creationId xmlns:a16="http://schemas.microsoft.com/office/drawing/2014/main" id="{8B5E9ECC-5F25-48FC-9400-E891E25D4586}"/>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6373177" y="42052875"/>
          <a:ext cx="1161097" cy="9644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4393406</xdr:colOff>
      <xdr:row>25</xdr:row>
      <xdr:rowOff>1181363</xdr:rowOff>
    </xdr:from>
    <xdr:to>
      <xdr:col>3</xdr:col>
      <xdr:colOff>5589360</xdr:colOff>
      <xdr:row>25</xdr:row>
      <xdr:rowOff>2170761</xdr:rowOff>
    </xdr:to>
    <xdr:pic>
      <xdr:nvPicPr>
        <xdr:cNvPr id="12" name="Imagen 11">
          <a:extLst>
            <a:ext uri="{FF2B5EF4-FFF2-40B4-BE49-F238E27FC236}">
              <a16:creationId xmlns:a16="http://schemas.microsoft.com/office/drawing/2014/main" id="{EB5DAD6C-8027-4091-BCDA-185983DB1529}"/>
            </a:ext>
          </a:extLst>
        </xdr:cNvPr>
        <xdr:cNvPicPr>
          <a:picLocks noChangeAspect="1"/>
        </xdr:cNvPicPr>
      </xdr:nvPicPr>
      <xdr:blipFill>
        <a:blip xmlns:r="http://schemas.openxmlformats.org/officeDocument/2006/relationships" r:embed="rId11"/>
        <a:stretch>
          <a:fillRect/>
        </a:stretch>
      </xdr:blipFill>
      <xdr:spPr>
        <a:xfrm>
          <a:off x="6334125" y="44246269"/>
          <a:ext cx="1199129" cy="989398"/>
        </a:xfrm>
        <a:prstGeom prst="rect">
          <a:avLst/>
        </a:prstGeom>
      </xdr:spPr>
    </xdr:pic>
    <xdr:clientData/>
  </xdr:twoCellAnchor>
  <xdr:twoCellAnchor editAs="oneCell">
    <xdr:from>
      <xdr:col>3</xdr:col>
      <xdr:colOff>4325306</xdr:colOff>
      <xdr:row>26</xdr:row>
      <xdr:rowOff>1077912</xdr:rowOff>
    </xdr:from>
    <xdr:to>
      <xdr:col>3</xdr:col>
      <xdr:colOff>5373687</xdr:colOff>
      <xdr:row>26</xdr:row>
      <xdr:rowOff>2122487</xdr:rowOff>
    </xdr:to>
    <xdr:pic>
      <xdr:nvPicPr>
        <xdr:cNvPr id="13" name="Imagen 12" descr="Dupont, Overol TYVEK 400 (TY122S)">
          <a:extLst>
            <a:ext uri="{FF2B5EF4-FFF2-40B4-BE49-F238E27FC236}">
              <a16:creationId xmlns:a16="http://schemas.microsoft.com/office/drawing/2014/main" id="{1C3E85B2-B609-4717-A4BA-FFD70558BF09}"/>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6266025" y="46369287"/>
          <a:ext cx="1048381" cy="1044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4862979</xdr:colOff>
      <xdr:row>27</xdr:row>
      <xdr:rowOff>985744</xdr:rowOff>
    </xdr:from>
    <xdr:to>
      <xdr:col>4</xdr:col>
      <xdr:colOff>2054</xdr:colOff>
      <xdr:row>27</xdr:row>
      <xdr:rowOff>2180451</xdr:rowOff>
    </xdr:to>
    <xdr:pic>
      <xdr:nvPicPr>
        <xdr:cNvPr id="14" name="Imagen 58" descr="Chaleco de seguridad con cinta reflectiva de alta visibilidad 3M, ANSI  Clase 2">
          <a:extLst>
            <a:ext uri="{FF2B5EF4-FFF2-40B4-BE49-F238E27FC236}">
              <a16:creationId xmlns:a16="http://schemas.microsoft.com/office/drawing/2014/main" id="{CE22E76B-B4A8-4020-A0E4-AE0294C54ADD}"/>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6801597" y="53855097"/>
          <a:ext cx="1171575" cy="11947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4964340</xdr:colOff>
      <xdr:row>30</xdr:row>
      <xdr:rowOff>29463</xdr:rowOff>
    </xdr:from>
    <xdr:to>
      <xdr:col>3</xdr:col>
      <xdr:colOff>5761521</xdr:colOff>
      <xdr:row>30</xdr:row>
      <xdr:rowOff>829563</xdr:rowOff>
    </xdr:to>
    <xdr:pic>
      <xdr:nvPicPr>
        <xdr:cNvPr id="15" name="Imagen 14">
          <a:extLst>
            <a:ext uri="{FF2B5EF4-FFF2-40B4-BE49-F238E27FC236}">
              <a16:creationId xmlns:a16="http://schemas.microsoft.com/office/drawing/2014/main" id="{DF10EFB5-C74E-ADE7-10EB-423BEE94A962}"/>
            </a:ext>
          </a:extLst>
        </xdr:cNvPr>
        <xdr:cNvPicPr>
          <a:picLocks noChangeAspect="1"/>
        </xdr:cNvPicPr>
      </xdr:nvPicPr>
      <xdr:blipFill>
        <a:blip xmlns:r="http://schemas.openxmlformats.org/officeDocument/2006/relationships" r:embed="rId14"/>
        <a:stretch>
          <a:fillRect/>
        </a:stretch>
      </xdr:blipFill>
      <xdr:spPr>
        <a:xfrm>
          <a:off x="6902958" y="55464963"/>
          <a:ext cx="797181" cy="800100"/>
        </a:xfrm>
        <a:prstGeom prst="rect">
          <a:avLst/>
        </a:prstGeom>
      </xdr:spPr>
    </xdr:pic>
    <xdr:clientData/>
  </xdr:twoCellAnchor>
  <xdr:twoCellAnchor editAs="oneCell">
    <xdr:from>
      <xdr:col>3</xdr:col>
      <xdr:colOff>4191000</xdr:colOff>
      <xdr:row>31</xdr:row>
      <xdr:rowOff>892967</xdr:rowOff>
    </xdr:from>
    <xdr:to>
      <xdr:col>3</xdr:col>
      <xdr:colOff>5169693</xdr:colOff>
      <xdr:row>31</xdr:row>
      <xdr:rowOff>1745047</xdr:rowOff>
    </xdr:to>
    <xdr:pic>
      <xdr:nvPicPr>
        <xdr:cNvPr id="16" name="Imagen 51" descr="KIT DE LÍNEA DE VIDA VERTICAL PORTÁTIL - Detectores de gases en bogota -  Autocontenidos - Technical Solutions Safety SAS">
          <a:extLst>
            <a:ext uri="{FF2B5EF4-FFF2-40B4-BE49-F238E27FC236}">
              <a16:creationId xmlns:a16="http://schemas.microsoft.com/office/drawing/2014/main" id="{97C56A73-F70E-45B7-A812-58DFB1A2A2FB}"/>
            </a:ext>
          </a:extLst>
        </xdr:cNvPr>
        <xdr:cNvPicPr>
          <a:picLocks noChangeAspect="1" noChangeArrowheads="1"/>
        </xdr:cNvPicPr>
      </xdr:nvPicPr>
      <xdr:blipFill rotWithShape="1">
        <a:blip xmlns:r="http://schemas.openxmlformats.org/officeDocument/2006/relationships" r:embed="rId15" cstate="print">
          <a:extLst>
            <a:ext uri="{28A0092B-C50C-407E-A947-70E740481C1C}">
              <a14:useLocalDpi xmlns:a14="http://schemas.microsoft.com/office/drawing/2010/main" val="0"/>
            </a:ext>
          </a:extLst>
        </a:blip>
        <a:srcRect l="22645" t="12878" r="9055" b="8690"/>
        <a:stretch>
          <a:fillRect/>
        </a:stretch>
      </xdr:blipFill>
      <xdr:spPr bwMode="auto">
        <a:xfrm>
          <a:off x="6131719" y="51839811"/>
          <a:ext cx="985043" cy="8457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3917156</xdr:colOff>
      <xdr:row>6</xdr:row>
      <xdr:rowOff>27020</xdr:rowOff>
    </xdr:from>
    <xdr:to>
      <xdr:col>3</xdr:col>
      <xdr:colOff>4968875</xdr:colOff>
      <xdr:row>6</xdr:row>
      <xdr:rowOff>1073150</xdr:rowOff>
    </xdr:to>
    <xdr:pic>
      <xdr:nvPicPr>
        <xdr:cNvPr id="18" name="Imagen 17" descr="SOPORTE DE PARED METALICO PARA EXTINTOR CO2">
          <a:extLst>
            <a:ext uri="{FF2B5EF4-FFF2-40B4-BE49-F238E27FC236}">
              <a16:creationId xmlns:a16="http://schemas.microsoft.com/office/drawing/2014/main" id="{50C4A923-1037-D9AB-D391-889613509E0F}"/>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5857875" y="1241458"/>
          <a:ext cx="1051719" cy="10429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4082143</xdr:colOff>
      <xdr:row>9</xdr:row>
      <xdr:rowOff>1377346</xdr:rowOff>
    </xdr:from>
    <xdr:to>
      <xdr:col>3</xdr:col>
      <xdr:colOff>5122021</xdr:colOff>
      <xdr:row>9</xdr:row>
      <xdr:rowOff>2342029</xdr:rowOff>
    </xdr:to>
    <xdr:pic>
      <xdr:nvPicPr>
        <xdr:cNvPr id="19" name="4 Imagen" descr="guantes-de-piel-y-carnaza_12e7eff8_3.jpg">
          <a:extLst>
            <a:ext uri="{FF2B5EF4-FFF2-40B4-BE49-F238E27FC236}">
              <a16:creationId xmlns:a16="http://schemas.microsoft.com/office/drawing/2014/main" id="{34FF9D79-35BB-4B6A-A2A3-B11696046A8A}"/>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6023429" y="10711846"/>
          <a:ext cx="1039878" cy="9646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527734</xdr:colOff>
      <xdr:row>11</xdr:row>
      <xdr:rowOff>4047005</xdr:rowOff>
    </xdr:from>
    <xdr:to>
      <xdr:col>3</xdr:col>
      <xdr:colOff>2069290</xdr:colOff>
      <xdr:row>11</xdr:row>
      <xdr:rowOff>4693995</xdr:rowOff>
    </xdr:to>
    <xdr:pic>
      <xdr:nvPicPr>
        <xdr:cNvPr id="20" name="Imagen 2" descr="Descripción: C:\Users\polcarreteras\Desktop\rodillera.jpg">
          <a:extLst>
            <a:ext uri="{FF2B5EF4-FFF2-40B4-BE49-F238E27FC236}">
              <a16:creationId xmlns:a16="http://schemas.microsoft.com/office/drawing/2014/main" id="{C9C9F193-40C7-4C21-997C-456B48139A8D}"/>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2475067" y="19085922"/>
          <a:ext cx="1541556" cy="6469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3924610</xdr:colOff>
      <xdr:row>12</xdr:row>
      <xdr:rowOff>953606</xdr:rowOff>
    </xdr:from>
    <xdr:to>
      <xdr:col>3</xdr:col>
      <xdr:colOff>4918759</xdr:colOff>
      <xdr:row>12</xdr:row>
      <xdr:rowOff>1617960</xdr:rowOff>
    </xdr:to>
    <xdr:pic>
      <xdr:nvPicPr>
        <xdr:cNvPr id="21" name="Imagen 1" descr="Descripción: C:\Users\polcarreteras\Desktop\codera.jpg">
          <a:extLst>
            <a:ext uri="{FF2B5EF4-FFF2-40B4-BE49-F238E27FC236}">
              <a16:creationId xmlns:a16="http://schemas.microsoft.com/office/drawing/2014/main" id="{A5213BD9-40B9-4782-80A1-2EBDC8BCD998}"/>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5871943" y="20723273"/>
          <a:ext cx="994149" cy="6643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1680002</xdr:colOff>
      <xdr:row>10</xdr:row>
      <xdr:rowOff>2159683</xdr:rowOff>
    </xdr:from>
    <xdr:to>
      <xdr:col>3</xdr:col>
      <xdr:colOff>2271590</xdr:colOff>
      <xdr:row>10</xdr:row>
      <xdr:rowOff>2737534</xdr:rowOff>
    </xdr:to>
    <xdr:pic>
      <xdr:nvPicPr>
        <xdr:cNvPr id="22" name="Imagen 27" descr="Resultado de imagen para casco para moto">
          <a:extLst>
            <a:ext uri="{FF2B5EF4-FFF2-40B4-BE49-F238E27FC236}">
              <a16:creationId xmlns:a16="http://schemas.microsoft.com/office/drawing/2014/main" id="{BD56AE0C-87C3-4901-B112-3AFC82A81D8D}"/>
            </a:ext>
          </a:extLst>
        </xdr:cNvPr>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3627335" y="13886016"/>
          <a:ext cx="591588" cy="5778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2750493</xdr:colOff>
      <xdr:row>11</xdr:row>
      <xdr:rowOff>219759</xdr:rowOff>
    </xdr:from>
    <xdr:to>
      <xdr:col>3</xdr:col>
      <xdr:colOff>3249705</xdr:colOff>
      <xdr:row>11</xdr:row>
      <xdr:rowOff>810802</xdr:rowOff>
    </xdr:to>
    <xdr:pic>
      <xdr:nvPicPr>
        <xdr:cNvPr id="23" name="Imagen 1">
          <a:extLst>
            <a:ext uri="{FF2B5EF4-FFF2-40B4-BE49-F238E27FC236}">
              <a16:creationId xmlns:a16="http://schemas.microsoft.com/office/drawing/2014/main" id="{218D5196-F183-475D-860D-4E2633AC6788}"/>
            </a:ext>
          </a:extLst>
        </xdr:cNvPr>
        <xdr:cNvPicPr>
          <a:picLocks noChangeAspect="1" noChangeArrowheads="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l="30336" t="27901" r="44641" b="13812"/>
        <a:stretch>
          <a:fillRect/>
        </a:stretch>
      </xdr:blipFill>
      <xdr:spPr bwMode="auto">
        <a:xfrm>
          <a:off x="4697826" y="15258676"/>
          <a:ext cx="499212" cy="5910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2602183</xdr:colOff>
      <xdr:row>11</xdr:row>
      <xdr:rowOff>1870199</xdr:rowOff>
    </xdr:from>
    <xdr:to>
      <xdr:col>3</xdr:col>
      <xdr:colOff>3391584</xdr:colOff>
      <xdr:row>11</xdr:row>
      <xdr:rowOff>2581638</xdr:rowOff>
    </xdr:to>
    <xdr:pic>
      <xdr:nvPicPr>
        <xdr:cNvPr id="24" name="Imagen 27" descr="Resultado de imagen para chaleco reflectivo para bicicleta">
          <a:extLst>
            <a:ext uri="{FF2B5EF4-FFF2-40B4-BE49-F238E27FC236}">
              <a16:creationId xmlns:a16="http://schemas.microsoft.com/office/drawing/2014/main" id="{BD01EFA4-8D60-4116-A6B7-DD8C4037C46D}"/>
            </a:ext>
          </a:extLst>
        </xdr:cNvPr>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4549516" y="16909116"/>
          <a:ext cx="789401" cy="7114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3628963</xdr:colOff>
      <xdr:row>10</xdr:row>
      <xdr:rowOff>2191185</xdr:rowOff>
    </xdr:from>
    <xdr:to>
      <xdr:col>3</xdr:col>
      <xdr:colOff>4216710</xdr:colOff>
      <xdr:row>10</xdr:row>
      <xdr:rowOff>2733914</xdr:rowOff>
    </xdr:to>
    <xdr:pic>
      <xdr:nvPicPr>
        <xdr:cNvPr id="25" name="Imagen 36">
          <a:extLst>
            <a:ext uri="{FF2B5EF4-FFF2-40B4-BE49-F238E27FC236}">
              <a16:creationId xmlns:a16="http://schemas.microsoft.com/office/drawing/2014/main" id="{909F966F-BA12-460F-A919-64CD0E972794}"/>
            </a:ext>
          </a:extLst>
        </xdr:cNvPr>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5576296" y="13917518"/>
          <a:ext cx="587747" cy="5427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3</xdr:col>
      <xdr:colOff>3946337</xdr:colOff>
      <xdr:row>12</xdr:row>
      <xdr:rowOff>3080829</xdr:rowOff>
    </xdr:from>
    <xdr:ext cx="733238" cy="746216"/>
    <xdr:pic>
      <xdr:nvPicPr>
        <xdr:cNvPr id="27" name="Imagen 12" descr="Resultado de imagen para calzado moto certificado">
          <a:extLst>
            <a:ext uri="{FF2B5EF4-FFF2-40B4-BE49-F238E27FC236}">
              <a16:creationId xmlns:a16="http://schemas.microsoft.com/office/drawing/2014/main" id="{A44F38B7-67B6-4426-BDF2-1A5EBBF98A32}"/>
            </a:ext>
          </a:extLst>
        </xdr:cNvPr>
        <xdr:cNvPicPr>
          <a:picLocks noChangeAspect="1" noChangeArrowheads="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5893670" y="22850496"/>
          <a:ext cx="733238" cy="7462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xdr:col>
      <xdr:colOff>3958851</xdr:colOff>
      <xdr:row>12</xdr:row>
      <xdr:rowOff>4551104</xdr:rowOff>
    </xdr:from>
    <xdr:to>
      <xdr:col>3</xdr:col>
      <xdr:colOff>4600760</xdr:colOff>
      <xdr:row>12</xdr:row>
      <xdr:rowOff>5172255</xdr:rowOff>
    </xdr:to>
    <xdr:pic>
      <xdr:nvPicPr>
        <xdr:cNvPr id="28" name="Imagen 27">
          <a:extLst>
            <a:ext uri="{FF2B5EF4-FFF2-40B4-BE49-F238E27FC236}">
              <a16:creationId xmlns:a16="http://schemas.microsoft.com/office/drawing/2014/main" id="{21858D1B-41B0-412D-8FF6-C3EEA5CFEFD2}"/>
            </a:ext>
          </a:extLst>
        </xdr:cNvPr>
        <xdr:cNvPicPr>
          <a:picLocks noChangeAspect="1"/>
        </xdr:cNvPicPr>
      </xdr:nvPicPr>
      <xdr:blipFill>
        <a:blip xmlns:r="http://schemas.openxmlformats.org/officeDocument/2006/relationships" r:embed="rId25"/>
        <a:stretch>
          <a:fillRect/>
        </a:stretch>
      </xdr:blipFill>
      <xdr:spPr>
        <a:xfrm>
          <a:off x="5897469" y="24295869"/>
          <a:ext cx="635559" cy="6211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71438</xdr:colOff>
      <xdr:row>5</xdr:row>
      <xdr:rowOff>190500</xdr:rowOff>
    </xdr:from>
    <xdr:to>
      <xdr:col>2</xdr:col>
      <xdr:colOff>1857375</xdr:colOff>
      <xdr:row>5</xdr:row>
      <xdr:rowOff>1782314</xdr:rowOff>
    </xdr:to>
    <xdr:pic>
      <xdr:nvPicPr>
        <xdr:cNvPr id="2" name="Imagen 1">
          <a:extLst>
            <a:ext uri="{FF2B5EF4-FFF2-40B4-BE49-F238E27FC236}">
              <a16:creationId xmlns:a16="http://schemas.microsoft.com/office/drawing/2014/main" id="{1E737A98-BCDC-4CB5-B6BA-82F94BB7CA3F}"/>
            </a:ext>
          </a:extLst>
        </xdr:cNvPr>
        <xdr:cNvPicPr>
          <a:picLocks noChangeAspect="1"/>
        </xdr:cNvPicPr>
      </xdr:nvPicPr>
      <xdr:blipFill>
        <a:blip xmlns:r="http://schemas.openxmlformats.org/officeDocument/2006/relationships" r:embed="rId1"/>
        <a:stretch>
          <a:fillRect/>
        </a:stretch>
      </xdr:blipFill>
      <xdr:spPr>
        <a:xfrm>
          <a:off x="6053138" y="1866900"/>
          <a:ext cx="1785937" cy="1591814"/>
        </a:xfrm>
        <a:prstGeom prst="rect">
          <a:avLst/>
        </a:prstGeom>
      </xdr:spPr>
    </xdr:pic>
    <xdr:clientData/>
  </xdr:twoCellAnchor>
  <xdr:twoCellAnchor editAs="oneCell">
    <xdr:from>
      <xdr:col>2</xdr:col>
      <xdr:colOff>297656</xdr:colOff>
      <xdr:row>6</xdr:row>
      <xdr:rowOff>154781</xdr:rowOff>
    </xdr:from>
    <xdr:to>
      <xdr:col>2</xdr:col>
      <xdr:colOff>1455996</xdr:colOff>
      <xdr:row>6</xdr:row>
      <xdr:rowOff>2404400</xdr:rowOff>
    </xdr:to>
    <xdr:pic>
      <xdr:nvPicPr>
        <xdr:cNvPr id="3" name="Imagen 2">
          <a:extLst>
            <a:ext uri="{FF2B5EF4-FFF2-40B4-BE49-F238E27FC236}">
              <a16:creationId xmlns:a16="http://schemas.microsoft.com/office/drawing/2014/main" id="{1B63AA69-8329-442A-A90A-C59A7FB5BDC0}"/>
            </a:ext>
          </a:extLst>
        </xdr:cNvPr>
        <xdr:cNvPicPr>
          <a:picLocks noChangeAspect="1"/>
        </xdr:cNvPicPr>
      </xdr:nvPicPr>
      <xdr:blipFill>
        <a:blip xmlns:r="http://schemas.openxmlformats.org/officeDocument/2006/relationships" r:embed="rId2"/>
        <a:stretch>
          <a:fillRect/>
        </a:stretch>
      </xdr:blipFill>
      <xdr:spPr>
        <a:xfrm>
          <a:off x="6279356" y="3688556"/>
          <a:ext cx="1158340" cy="2249619"/>
        </a:xfrm>
        <a:prstGeom prst="rect">
          <a:avLst/>
        </a:prstGeom>
      </xdr:spPr>
    </xdr:pic>
    <xdr:clientData/>
  </xdr:twoCellAnchor>
  <xdr:twoCellAnchor editAs="oneCell">
    <xdr:from>
      <xdr:col>2</xdr:col>
      <xdr:colOff>357188</xdr:colOff>
      <xdr:row>7</xdr:row>
      <xdr:rowOff>285750</xdr:rowOff>
    </xdr:from>
    <xdr:to>
      <xdr:col>2</xdr:col>
      <xdr:colOff>1613073</xdr:colOff>
      <xdr:row>7</xdr:row>
      <xdr:rowOff>1541635</xdr:rowOff>
    </xdr:to>
    <xdr:pic>
      <xdr:nvPicPr>
        <xdr:cNvPr id="4" name="Imagen 3">
          <a:extLst>
            <a:ext uri="{FF2B5EF4-FFF2-40B4-BE49-F238E27FC236}">
              <a16:creationId xmlns:a16="http://schemas.microsoft.com/office/drawing/2014/main" id="{7ED8353A-2B2F-4394-ABF7-8893AEBA6A95}"/>
            </a:ext>
          </a:extLst>
        </xdr:cNvPr>
        <xdr:cNvPicPr>
          <a:picLocks noChangeAspect="1"/>
        </xdr:cNvPicPr>
      </xdr:nvPicPr>
      <xdr:blipFill>
        <a:blip xmlns:r="http://schemas.openxmlformats.org/officeDocument/2006/relationships" r:embed="rId3"/>
        <a:stretch>
          <a:fillRect/>
        </a:stretch>
      </xdr:blipFill>
      <xdr:spPr>
        <a:xfrm>
          <a:off x="6338888" y="6381750"/>
          <a:ext cx="1255885" cy="1255885"/>
        </a:xfrm>
        <a:prstGeom prst="rect">
          <a:avLst/>
        </a:prstGeom>
      </xdr:spPr>
    </xdr:pic>
    <xdr:clientData/>
  </xdr:twoCellAnchor>
  <xdr:twoCellAnchor editAs="oneCell">
    <xdr:from>
      <xdr:col>2</xdr:col>
      <xdr:colOff>214313</xdr:colOff>
      <xdr:row>7</xdr:row>
      <xdr:rowOff>1964531</xdr:rowOff>
    </xdr:from>
    <xdr:to>
      <xdr:col>2</xdr:col>
      <xdr:colOff>1933534</xdr:colOff>
      <xdr:row>7</xdr:row>
      <xdr:rowOff>3683752</xdr:rowOff>
    </xdr:to>
    <xdr:pic>
      <xdr:nvPicPr>
        <xdr:cNvPr id="5" name="Imagen 4">
          <a:extLst>
            <a:ext uri="{FF2B5EF4-FFF2-40B4-BE49-F238E27FC236}">
              <a16:creationId xmlns:a16="http://schemas.microsoft.com/office/drawing/2014/main" id="{2E6F3FCF-2021-4A5F-B30F-EA1E34198E46}"/>
            </a:ext>
          </a:extLst>
        </xdr:cNvPr>
        <xdr:cNvPicPr>
          <a:picLocks noChangeAspect="1"/>
        </xdr:cNvPicPr>
      </xdr:nvPicPr>
      <xdr:blipFill>
        <a:blip xmlns:r="http://schemas.openxmlformats.org/officeDocument/2006/relationships" r:embed="rId4"/>
        <a:stretch>
          <a:fillRect/>
        </a:stretch>
      </xdr:blipFill>
      <xdr:spPr>
        <a:xfrm>
          <a:off x="6196013" y="8060531"/>
          <a:ext cx="1719221" cy="1719221"/>
        </a:xfrm>
        <a:prstGeom prst="rect">
          <a:avLst/>
        </a:prstGeom>
      </xdr:spPr>
    </xdr:pic>
    <xdr:clientData/>
  </xdr:twoCellAnchor>
  <xdr:twoCellAnchor editAs="oneCell">
    <xdr:from>
      <xdr:col>2</xdr:col>
      <xdr:colOff>250031</xdr:colOff>
      <xdr:row>8</xdr:row>
      <xdr:rowOff>190500</xdr:rowOff>
    </xdr:from>
    <xdr:to>
      <xdr:col>2</xdr:col>
      <xdr:colOff>1798549</xdr:colOff>
      <xdr:row>8</xdr:row>
      <xdr:rowOff>1739018</xdr:rowOff>
    </xdr:to>
    <xdr:pic>
      <xdr:nvPicPr>
        <xdr:cNvPr id="6" name="Imagen 5">
          <a:extLst>
            <a:ext uri="{FF2B5EF4-FFF2-40B4-BE49-F238E27FC236}">
              <a16:creationId xmlns:a16="http://schemas.microsoft.com/office/drawing/2014/main" id="{B25FCFB8-2FB1-4409-AE55-96DD72D4C8C8}"/>
            </a:ext>
          </a:extLst>
        </xdr:cNvPr>
        <xdr:cNvPicPr>
          <a:picLocks noChangeAspect="1"/>
        </xdr:cNvPicPr>
      </xdr:nvPicPr>
      <xdr:blipFill>
        <a:blip xmlns:r="http://schemas.openxmlformats.org/officeDocument/2006/relationships" r:embed="rId5"/>
        <a:stretch>
          <a:fillRect/>
        </a:stretch>
      </xdr:blipFill>
      <xdr:spPr>
        <a:xfrm>
          <a:off x="6231731" y="11077575"/>
          <a:ext cx="1548518" cy="1548518"/>
        </a:xfrm>
        <a:prstGeom prst="rect">
          <a:avLst/>
        </a:prstGeom>
      </xdr:spPr>
    </xdr:pic>
    <xdr:clientData/>
  </xdr:twoCellAnchor>
  <xdr:twoCellAnchor editAs="oneCell">
    <xdr:from>
      <xdr:col>2</xdr:col>
      <xdr:colOff>166688</xdr:colOff>
      <xdr:row>9</xdr:row>
      <xdr:rowOff>214312</xdr:rowOff>
    </xdr:from>
    <xdr:to>
      <xdr:col>2</xdr:col>
      <xdr:colOff>1885909</xdr:colOff>
      <xdr:row>9</xdr:row>
      <xdr:rowOff>1933533</xdr:rowOff>
    </xdr:to>
    <xdr:pic>
      <xdr:nvPicPr>
        <xdr:cNvPr id="7" name="Imagen 6">
          <a:extLst>
            <a:ext uri="{FF2B5EF4-FFF2-40B4-BE49-F238E27FC236}">
              <a16:creationId xmlns:a16="http://schemas.microsoft.com/office/drawing/2014/main" id="{E12E7E4A-6D92-4076-92F6-579265034697}"/>
            </a:ext>
          </a:extLst>
        </xdr:cNvPr>
        <xdr:cNvPicPr>
          <a:picLocks noChangeAspect="1"/>
        </xdr:cNvPicPr>
      </xdr:nvPicPr>
      <xdr:blipFill>
        <a:blip xmlns:r="http://schemas.openxmlformats.org/officeDocument/2006/relationships" r:embed="rId6"/>
        <a:stretch>
          <a:fillRect/>
        </a:stretch>
      </xdr:blipFill>
      <xdr:spPr>
        <a:xfrm>
          <a:off x="6148388" y="13044487"/>
          <a:ext cx="1719221" cy="1719221"/>
        </a:xfrm>
        <a:prstGeom prst="rect">
          <a:avLst/>
        </a:prstGeom>
      </xdr:spPr>
    </xdr:pic>
    <xdr:clientData/>
  </xdr:twoCellAnchor>
  <xdr:twoCellAnchor editAs="oneCell">
    <xdr:from>
      <xdr:col>2</xdr:col>
      <xdr:colOff>95250</xdr:colOff>
      <xdr:row>10</xdr:row>
      <xdr:rowOff>95250</xdr:rowOff>
    </xdr:from>
    <xdr:to>
      <xdr:col>2</xdr:col>
      <xdr:colOff>1814471</xdr:colOff>
      <xdr:row>10</xdr:row>
      <xdr:rowOff>1814471</xdr:rowOff>
    </xdr:to>
    <xdr:pic>
      <xdr:nvPicPr>
        <xdr:cNvPr id="8" name="Imagen 7">
          <a:extLst>
            <a:ext uri="{FF2B5EF4-FFF2-40B4-BE49-F238E27FC236}">
              <a16:creationId xmlns:a16="http://schemas.microsoft.com/office/drawing/2014/main" id="{A85B6972-BB43-46B9-851E-FAF42AD17789}"/>
            </a:ext>
          </a:extLst>
        </xdr:cNvPr>
        <xdr:cNvPicPr>
          <a:picLocks noChangeAspect="1"/>
        </xdr:cNvPicPr>
      </xdr:nvPicPr>
      <xdr:blipFill>
        <a:blip xmlns:r="http://schemas.openxmlformats.org/officeDocument/2006/relationships" r:embed="rId7"/>
        <a:stretch>
          <a:fillRect/>
        </a:stretch>
      </xdr:blipFill>
      <xdr:spPr>
        <a:xfrm>
          <a:off x="6076950" y="14906625"/>
          <a:ext cx="1719221" cy="1719221"/>
        </a:xfrm>
        <a:prstGeom prst="rect">
          <a:avLst/>
        </a:prstGeom>
      </xdr:spPr>
    </xdr:pic>
    <xdr:clientData/>
  </xdr:twoCellAnchor>
  <xdr:twoCellAnchor editAs="oneCell">
    <xdr:from>
      <xdr:col>2</xdr:col>
      <xdr:colOff>95250</xdr:colOff>
      <xdr:row>11</xdr:row>
      <xdr:rowOff>154781</xdr:rowOff>
    </xdr:from>
    <xdr:to>
      <xdr:col>2</xdr:col>
      <xdr:colOff>1814471</xdr:colOff>
      <xdr:row>11</xdr:row>
      <xdr:rowOff>1874002</xdr:rowOff>
    </xdr:to>
    <xdr:pic>
      <xdr:nvPicPr>
        <xdr:cNvPr id="9" name="Imagen 8">
          <a:extLst>
            <a:ext uri="{FF2B5EF4-FFF2-40B4-BE49-F238E27FC236}">
              <a16:creationId xmlns:a16="http://schemas.microsoft.com/office/drawing/2014/main" id="{A8039F9F-0CC3-4A8D-B312-AB6774C9CC20}"/>
            </a:ext>
          </a:extLst>
        </xdr:cNvPr>
        <xdr:cNvPicPr>
          <a:picLocks noChangeAspect="1"/>
        </xdr:cNvPicPr>
      </xdr:nvPicPr>
      <xdr:blipFill>
        <a:blip xmlns:r="http://schemas.openxmlformats.org/officeDocument/2006/relationships" r:embed="rId8"/>
        <a:stretch>
          <a:fillRect/>
        </a:stretch>
      </xdr:blipFill>
      <xdr:spPr>
        <a:xfrm>
          <a:off x="6076950" y="16909256"/>
          <a:ext cx="1719221" cy="1719221"/>
        </a:xfrm>
        <a:prstGeom prst="rect">
          <a:avLst/>
        </a:prstGeom>
      </xdr:spPr>
    </xdr:pic>
    <xdr:clientData/>
  </xdr:twoCellAnchor>
  <xdr:twoCellAnchor editAs="oneCell">
    <xdr:from>
      <xdr:col>2</xdr:col>
      <xdr:colOff>226220</xdr:colOff>
      <xdr:row>12</xdr:row>
      <xdr:rowOff>214314</xdr:rowOff>
    </xdr:from>
    <xdr:to>
      <xdr:col>2</xdr:col>
      <xdr:colOff>1702594</xdr:colOff>
      <xdr:row>12</xdr:row>
      <xdr:rowOff>1690688</xdr:rowOff>
    </xdr:to>
    <xdr:pic>
      <xdr:nvPicPr>
        <xdr:cNvPr id="10" name="Imagen 9">
          <a:extLst>
            <a:ext uri="{FF2B5EF4-FFF2-40B4-BE49-F238E27FC236}">
              <a16:creationId xmlns:a16="http://schemas.microsoft.com/office/drawing/2014/main" id="{66BC16E2-F24B-4975-A280-749A30118D83}"/>
            </a:ext>
          </a:extLst>
        </xdr:cNvPr>
        <xdr:cNvPicPr>
          <a:picLocks noChangeAspect="1"/>
        </xdr:cNvPicPr>
      </xdr:nvPicPr>
      <xdr:blipFill>
        <a:blip xmlns:r="http://schemas.openxmlformats.org/officeDocument/2006/relationships" r:embed="rId9"/>
        <a:stretch>
          <a:fillRect/>
        </a:stretch>
      </xdr:blipFill>
      <xdr:spPr>
        <a:xfrm>
          <a:off x="6207920" y="18883314"/>
          <a:ext cx="1476374" cy="1476374"/>
        </a:xfrm>
        <a:prstGeom prst="rect">
          <a:avLst/>
        </a:prstGeom>
      </xdr:spPr>
    </xdr:pic>
    <xdr:clientData/>
  </xdr:twoCellAnchor>
  <xdr:twoCellAnchor editAs="oneCell">
    <xdr:from>
      <xdr:col>2</xdr:col>
      <xdr:colOff>119062</xdr:colOff>
      <xdr:row>13</xdr:row>
      <xdr:rowOff>119063</xdr:rowOff>
    </xdr:from>
    <xdr:to>
      <xdr:col>2</xdr:col>
      <xdr:colOff>1710256</xdr:colOff>
      <xdr:row>13</xdr:row>
      <xdr:rowOff>1716353</xdr:rowOff>
    </xdr:to>
    <xdr:pic>
      <xdr:nvPicPr>
        <xdr:cNvPr id="11" name="Imagen 10">
          <a:extLst>
            <a:ext uri="{FF2B5EF4-FFF2-40B4-BE49-F238E27FC236}">
              <a16:creationId xmlns:a16="http://schemas.microsoft.com/office/drawing/2014/main" id="{96B0A67E-0D91-40AB-A0E2-FC9509A50382}"/>
            </a:ext>
          </a:extLst>
        </xdr:cNvPr>
        <xdr:cNvPicPr>
          <a:picLocks noChangeAspect="1"/>
        </xdr:cNvPicPr>
      </xdr:nvPicPr>
      <xdr:blipFill>
        <a:blip xmlns:r="http://schemas.openxmlformats.org/officeDocument/2006/relationships" r:embed="rId10"/>
        <a:stretch>
          <a:fillRect/>
        </a:stretch>
      </xdr:blipFill>
      <xdr:spPr>
        <a:xfrm>
          <a:off x="6100762" y="20607338"/>
          <a:ext cx="1591194" cy="1597290"/>
        </a:xfrm>
        <a:prstGeom prst="rect">
          <a:avLst/>
        </a:prstGeom>
      </xdr:spPr>
    </xdr:pic>
    <xdr:clientData/>
  </xdr:twoCellAnchor>
  <xdr:twoCellAnchor editAs="oneCell">
    <xdr:from>
      <xdr:col>2</xdr:col>
      <xdr:colOff>71438</xdr:colOff>
      <xdr:row>14</xdr:row>
      <xdr:rowOff>142875</xdr:rowOff>
    </xdr:from>
    <xdr:to>
      <xdr:col>2</xdr:col>
      <xdr:colOff>1978139</xdr:colOff>
      <xdr:row>14</xdr:row>
      <xdr:rowOff>1547812</xdr:rowOff>
    </xdr:to>
    <xdr:pic>
      <xdr:nvPicPr>
        <xdr:cNvPr id="12" name="Imagen 11">
          <a:extLst>
            <a:ext uri="{FF2B5EF4-FFF2-40B4-BE49-F238E27FC236}">
              <a16:creationId xmlns:a16="http://schemas.microsoft.com/office/drawing/2014/main" id="{622ED3A9-957F-4C92-A9F3-C708DA229213}"/>
            </a:ext>
          </a:extLst>
        </xdr:cNvPr>
        <xdr:cNvPicPr>
          <a:picLocks noChangeAspect="1"/>
        </xdr:cNvPicPr>
      </xdr:nvPicPr>
      <xdr:blipFill>
        <a:blip xmlns:r="http://schemas.openxmlformats.org/officeDocument/2006/relationships" r:embed="rId11"/>
        <a:stretch>
          <a:fillRect/>
        </a:stretch>
      </xdr:blipFill>
      <xdr:spPr>
        <a:xfrm>
          <a:off x="6053138" y="22479000"/>
          <a:ext cx="1906701" cy="1404937"/>
        </a:xfrm>
        <a:prstGeom prst="rect">
          <a:avLst/>
        </a:prstGeom>
      </xdr:spPr>
    </xdr:pic>
    <xdr:clientData/>
  </xdr:twoCellAnchor>
  <xdr:twoCellAnchor editAs="oneCell">
    <xdr:from>
      <xdr:col>2</xdr:col>
      <xdr:colOff>0</xdr:colOff>
      <xdr:row>15</xdr:row>
      <xdr:rowOff>0</xdr:rowOff>
    </xdr:from>
    <xdr:to>
      <xdr:col>3</xdr:col>
      <xdr:colOff>17988</xdr:colOff>
      <xdr:row>15</xdr:row>
      <xdr:rowOff>1463167</xdr:rowOff>
    </xdr:to>
    <xdr:pic>
      <xdr:nvPicPr>
        <xdr:cNvPr id="13" name="Imagen 12">
          <a:extLst>
            <a:ext uri="{FF2B5EF4-FFF2-40B4-BE49-F238E27FC236}">
              <a16:creationId xmlns:a16="http://schemas.microsoft.com/office/drawing/2014/main" id="{C5667C69-6D77-4C70-9481-4324ADF637EE}"/>
            </a:ext>
          </a:extLst>
        </xdr:cNvPr>
        <xdr:cNvPicPr>
          <a:picLocks noChangeAspect="1"/>
        </xdr:cNvPicPr>
      </xdr:nvPicPr>
      <xdr:blipFill>
        <a:blip xmlns:r="http://schemas.openxmlformats.org/officeDocument/2006/relationships" r:embed="rId12"/>
        <a:stretch>
          <a:fillRect/>
        </a:stretch>
      </xdr:blipFill>
      <xdr:spPr>
        <a:xfrm>
          <a:off x="5981700" y="24203025"/>
          <a:ext cx="2027763" cy="1463167"/>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C6:G32"/>
  <sheetViews>
    <sheetView topLeftCell="A26" zoomScale="60" zoomScaleNormal="60" workbookViewId="0">
      <selection activeCell="E11" sqref="E11:E13"/>
    </sheetView>
  </sheetViews>
  <sheetFormatPr baseColWidth="10" defaultRowHeight="15" x14ac:dyDescent="0.25"/>
  <cols>
    <col min="3" max="3" width="6" style="5" customWidth="1"/>
    <col min="4" max="4" width="86.7109375" customWidth="1"/>
    <col min="5" max="5" width="17.85546875" style="1" bestFit="1" customWidth="1"/>
    <col min="6" max="6" width="13.28515625" style="1" bestFit="1" customWidth="1"/>
    <col min="7" max="7" width="66" customWidth="1"/>
  </cols>
  <sheetData>
    <row r="6" spans="3:7" ht="25.5" customHeight="1" x14ac:dyDescent="0.25">
      <c r="C6" s="3" t="s">
        <v>8</v>
      </c>
      <c r="D6" s="3" t="s">
        <v>0</v>
      </c>
      <c r="E6" s="3" t="s">
        <v>6</v>
      </c>
      <c r="F6" s="3" t="s">
        <v>7</v>
      </c>
      <c r="G6" s="3" t="s">
        <v>9</v>
      </c>
    </row>
    <row r="7" spans="3:7" ht="87.95" customHeight="1" x14ac:dyDescent="0.25">
      <c r="C7" s="2">
        <v>1</v>
      </c>
      <c r="D7" s="6" t="s">
        <v>1</v>
      </c>
      <c r="E7" s="2">
        <v>163</v>
      </c>
      <c r="F7" s="2" t="s">
        <v>7</v>
      </c>
      <c r="G7" s="2" t="s">
        <v>10</v>
      </c>
    </row>
    <row r="8" spans="3:7" ht="289.5" customHeight="1" x14ac:dyDescent="0.25">
      <c r="C8" s="2">
        <v>2</v>
      </c>
      <c r="D8" s="7" t="s">
        <v>12</v>
      </c>
      <c r="E8" s="2">
        <v>12</v>
      </c>
      <c r="F8" s="2" t="s">
        <v>7</v>
      </c>
      <c r="G8" s="2" t="s">
        <v>11</v>
      </c>
    </row>
    <row r="9" spans="3:7" ht="260.45" customHeight="1" x14ac:dyDescent="0.25">
      <c r="C9" s="2">
        <v>3</v>
      </c>
      <c r="D9" s="7" t="s">
        <v>13</v>
      </c>
      <c r="E9" s="2">
        <v>10</v>
      </c>
      <c r="F9" s="2" t="s">
        <v>7</v>
      </c>
      <c r="G9" s="2" t="s">
        <v>11</v>
      </c>
    </row>
    <row r="10" spans="3:7" ht="195" x14ac:dyDescent="0.25">
      <c r="C10" s="2">
        <v>4</v>
      </c>
      <c r="D10" s="8" t="s">
        <v>30</v>
      </c>
      <c r="E10" s="2">
        <v>150</v>
      </c>
      <c r="F10" s="2" t="s">
        <v>7</v>
      </c>
      <c r="G10" s="4"/>
    </row>
    <row r="11" spans="3:7" ht="261" customHeight="1" x14ac:dyDescent="0.25">
      <c r="C11" s="56">
        <v>5</v>
      </c>
      <c r="D11" s="59" t="s">
        <v>31</v>
      </c>
      <c r="E11" s="56">
        <v>3</v>
      </c>
      <c r="F11" s="56" t="s">
        <v>7</v>
      </c>
      <c r="G11" s="56"/>
    </row>
    <row r="12" spans="3:7" ht="372.6" customHeight="1" x14ac:dyDescent="0.25">
      <c r="C12" s="57"/>
      <c r="D12" s="60"/>
      <c r="E12" s="57"/>
      <c r="F12" s="57"/>
      <c r="G12" s="57"/>
    </row>
    <row r="13" spans="3:7" ht="409.5" customHeight="1" x14ac:dyDescent="0.25">
      <c r="C13" s="58"/>
      <c r="D13" s="61"/>
      <c r="E13" s="58"/>
      <c r="F13" s="58"/>
      <c r="G13" s="58"/>
    </row>
    <row r="14" spans="3:7" x14ac:dyDescent="0.25">
      <c r="C14" s="2">
        <v>6</v>
      </c>
      <c r="D14" s="6" t="s">
        <v>14</v>
      </c>
      <c r="E14" s="2">
        <v>100</v>
      </c>
      <c r="F14" s="2" t="s">
        <v>7</v>
      </c>
      <c r="G14" s="2"/>
    </row>
    <row r="15" spans="3:7" x14ac:dyDescent="0.25">
      <c r="C15" s="2">
        <v>7</v>
      </c>
      <c r="D15" s="6" t="s">
        <v>15</v>
      </c>
      <c r="E15" s="2">
        <v>50</v>
      </c>
      <c r="F15" s="2" t="s">
        <v>7</v>
      </c>
      <c r="G15" s="2"/>
    </row>
    <row r="16" spans="3:7" ht="270" x14ac:dyDescent="0.25">
      <c r="C16" s="2">
        <v>8</v>
      </c>
      <c r="D16" s="8" t="s">
        <v>19</v>
      </c>
      <c r="E16" s="2">
        <v>30</v>
      </c>
      <c r="F16" s="2" t="s">
        <v>7</v>
      </c>
      <c r="G16" s="2"/>
    </row>
    <row r="17" spans="3:7" ht="131.1" customHeight="1" x14ac:dyDescent="0.25">
      <c r="C17" s="2">
        <v>9</v>
      </c>
      <c r="D17" s="4" t="s">
        <v>18</v>
      </c>
      <c r="E17" s="2">
        <v>10</v>
      </c>
      <c r="F17" s="2" t="s">
        <v>7</v>
      </c>
      <c r="G17" s="2"/>
    </row>
    <row r="18" spans="3:7" ht="141.94999999999999" customHeight="1" x14ac:dyDescent="0.25">
      <c r="C18" s="2">
        <v>10</v>
      </c>
      <c r="D18" s="4" t="s">
        <v>17</v>
      </c>
      <c r="E18" s="2">
        <v>30</v>
      </c>
      <c r="F18" s="2" t="s">
        <v>7</v>
      </c>
      <c r="G18" s="2"/>
    </row>
    <row r="19" spans="3:7" ht="255" x14ac:dyDescent="0.25">
      <c r="C19" s="2">
        <v>11</v>
      </c>
      <c r="D19" s="4" t="s">
        <v>16</v>
      </c>
      <c r="E19" s="2">
        <v>600</v>
      </c>
      <c r="F19" s="2" t="s">
        <v>7</v>
      </c>
      <c r="G19" s="2"/>
    </row>
    <row r="20" spans="3:7" ht="105" x14ac:dyDescent="0.25">
      <c r="C20" s="2">
        <v>12</v>
      </c>
      <c r="D20" s="4" t="s">
        <v>32</v>
      </c>
      <c r="E20" s="2">
        <v>1250</v>
      </c>
      <c r="F20" s="2" t="s">
        <v>7</v>
      </c>
      <c r="G20" s="2"/>
    </row>
    <row r="21" spans="3:7" ht="156.6" customHeight="1" x14ac:dyDescent="0.25">
      <c r="C21" s="2">
        <v>13</v>
      </c>
      <c r="D21" s="4" t="s">
        <v>24</v>
      </c>
      <c r="E21" s="2">
        <v>500</v>
      </c>
      <c r="F21" s="2" t="s">
        <v>7</v>
      </c>
      <c r="G21" s="2"/>
    </row>
    <row r="22" spans="3:7" ht="174.6" customHeight="1" x14ac:dyDescent="0.25">
      <c r="C22" s="2">
        <v>14</v>
      </c>
      <c r="D22" s="4" t="s">
        <v>23</v>
      </c>
      <c r="E22" s="2">
        <v>20</v>
      </c>
      <c r="F22" s="2" t="s">
        <v>7</v>
      </c>
      <c r="G22" s="2"/>
    </row>
    <row r="23" spans="3:7" ht="262.5" customHeight="1" x14ac:dyDescent="0.25">
      <c r="C23" s="2">
        <v>15</v>
      </c>
      <c r="D23" s="4" t="s">
        <v>22</v>
      </c>
      <c r="E23" s="2">
        <v>600</v>
      </c>
      <c r="F23" s="2" t="s">
        <v>7</v>
      </c>
      <c r="G23" s="2"/>
    </row>
    <row r="24" spans="3:7" ht="226.5" customHeight="1" x14ac:dyDescent="0.25">
      <c r="C24" s="2">
        <v>16</v>
      </c>
      <c r="D24" s="4" t="s">
        <v>20</v>
      </c>
      <c r="E24" s="2">
        <v>5</v>
      </c>
      <c r="F24" s="2" t="s">
        <v>7</v>
      </c>
      <c r="G24" s="2"/>
    </row>
    <row r="25" spans="3:7" ht="105" x14ac:dyDescent="0.25">
      <c r="C25" s="2">
        <v>17</v>
      </c>
      <c r="D25" s="4" t="s">
        <v>21</v>
      </c>
      <c r="E25" s="2">
        <v>10</v>
      </c>
      <c r="F25" s="2" t="s">
        <v>2</v>
      </c>
      <c r="G25" s="2"/>
    </row>
    <row r="26" spans="3:7" ht="175.5" customHeight="1" x14ac:dyDescent="0.25">
      <c r="C26" s="2">
        <v>18</v>
      </c>
      <c r="D26" s="4" t="s">
        <v>25</v>
      </c>
      <c r="E26" s="2">
        <v>10</v>
      </c>
      <c r="F26" s="2" t="s">
        <v>2</v>
      </c>
      <c r="G26" s="2"/>
    </row>
    <row r="27" spans="3:7" ht="174" customHeight="1" x14ac:dyDescent="0.25">
      <c r="C27" s="2">
        <v>19</v>
      </c>
      <c r="D27" s="4" t="s">
        <v>26</v>
      </c>
      <c r="E27" s="2">
        <v>20</v>
      </c>
      <c r="F27" s="2" t="s">
        <v>7</v>
      </c>
      <c r="G27" s="2"/>
    </row>
    <row r="28" spans="3:7" ht="180" x14ac:dyDescent="0.25">
      <c r="C28" s="2">
        <v>20</v>
      </c>
      <c r="D28" s="4" t="s">
        <v>27</v>
      </c>
      <c r="E28" s="2">
        <v>15</v>
      </c>
      <c r="F28" s="2" t="s">
        <v>7</v>
      </c>
      <c r="G28" s="2"/>
    </row>
    <row r="29" spans="3:7" x14ac:dyDescent="0.25">
      <c r="C29" s="2">
        <v>21</v>
      </c>
      <c r="D29" s="6" t="s">
        <v>3</v>
      </c>
      <c r="E29" s="2">
        <v>5</v>
      </c>
      <c r="F29" s="2" t="s">
        <v>4</v>
      </c>
      <c r="G29" s="2"/>
    </row>
    <row r="30" spans="3:7" x14ac:dyDescent="0.25">
      <c r="C30" s="2">
        <v>22</v>
      </c>
      <c r="D30" s="6" t="s">
        <v>5</v>
      </c>
      <c r="E30" s="2">
        <v>5</v>
      </c>
      <c r="F30" s="2" t="s">
        <v>4</v>
      </c>
      <c r="G30" s="2"/>
    </row>
    <row r="31" spans="3:7" ht="68.099999999999994" customHeight="1" x14ac:dyDescent="0.25">
      <c r="C31" s="2">
        <v>23</v>
      </c>
      <c r="D31" s="8" t="s">
        <v>28</v>
      </c>
      <c r="E31" s="2">
        <v>20</v>
      </c>
      <c r="F31" s="2" t="s">
        <v>7</v>
      </c>
      <c r="G31" s="2"/>
    </row>
    <row r="32" spans="3:7" ht="184.5" customHeight="1" x14ac:dyDescent="0.25">
      <c r="C32" s="2">
        <v>24</v>
      </c>
      <c r="D32" s="8" t="s">
        <v>29</v>
      </c>
      <c r="E32" s="2">
        <v>7</v>
      </c>
      <c r="F32" s="2" t="s">
        <v>7</v>
      </c>
      <c r="G32" s="2"/>
    </row>
  </sheetData>
  <mergeCells count="5">
    <mergeCell ref="C11:C13"/>
    <mergeCell ref="D11:D13"/>
    <mergeCell ref="E11:E13"/>
    <mergeCell ref="F11:F13"/>
    <mergeCell ref="G11:G1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DD0431-41E7-4647-AE0F-87A474F7B562}">
  <sheetPr>
    <pageSetUpPr fitToPage="1"/>
  </sheetPr>
  <dimension ref="A1:H8"/>
  <sheetViews>
    <sheetView view="pageBreakPreview" zoomScale="60" zoomScaleNormal="120" workbookViewId="0">
      <pane xSplit="1" topLeftCell="B1" activePane="topRight" state="frozen"/>
      <selection pane="topRight" sqref="A1:A7"/>
    </sheetView>
  </sheetViews>
  <sheetFormatPr baseColWidth="10" defaultRowHeight="15" x14ac:dyDescent="0.25"/>
  <cols>
    <col min="1" max="1" width="32" customWidth="1"/>
    <col min="2" max="2" width="17.7109375" bestFit="1" customWidth="1"/>
    <col min="3" max="3" width="17.5703125" customWidth="1"/>
    <col min="4" max="4" width="20.7109375" style="5" customWidth="1"/>
    <col min="5" max="5" width="18" style="5" bestFit="1" customWidth="1"/>
    <col min="6" max="6" width="15.85546875" style="5" customWidth="1"/>
    <col min="7" max="7" width="26.140625" style="51" customWidth="1"/>
    <col min="8" max="8" width="16.5703125" bestFit="1" customWidth="1"/>
  </cols>
  <sheetData>
    <row r="1" spans="1:8" ht="48.75" customHeight="1" x14ac:dyDescent="0.25">
      <c r="A1" s="45" t="s">
        <v>65</v>
      </c>
      <c r="B1" s="45" t="s">
        <v>66</v>
      </c>
      <c r="C1" s="46" t="s">
        <v>67</v>
      </c>
      <c r="D1" s="47" t="s">
        <v>78</v>
      </c>
      <c r="E1" s="45" t="s">
        <v>79</v>
      </c>
      <c r="F1" s="47" t="s">
        <v>80</v>
      </c>
      <c r="G1" s="50" t="s">
        <v>83</v>
      </c>
      <c r="H1" s="50" t="s">
        <v>82</v>
      </c>
    </row>
    <row r="2" spans="1:8" ht="45" x14ac:dyDescent="0.25">
      <c r="A2" s="4" t="s">
        <v>58</v>
      </c>
      <c r="B2" s="39">
        <v>13500000</v>
      </c>
      <c r="C2" s="4" t="s">
        <v>68</v>
      </c>
      <c r="D2" s="43">
        <v>9988920</v>
      </c>
      <c r="E2" s="48">
        <f>B2-D2</f>
        <v>3511080</v>
      </c>
      <c r="F2" s="2"/>
      <c r="G2" s="43">
        <v>9988920</v>
      </c>
      <c r="H2" s="48">
        <f t="shared" ref="H2:H7" si="0">B2-G2</f>
        <v>3511080</v>
      </c>
    </row>
    <row r="3" spans="1:8" ht="90" x14ac:dyDescent="0.25">
      <c r="A3" s="4" t="s">
        <v>59</v>
      </c>
      <c r="B3" s="39">
        <v>4500000</v>
      </c>
      <c r="C3" s="4" t="s">
        <v>69</v>
      </c>
      <c r="D3" s="43">
        <v>1665990</v>
      </c>
      <c r="E3" s="48">
        <f t="shared" ref="E3:E7" si="1">B3-D3</f>
        <v>2834010</v>
      </c>
      <c r="F3" s="2"/>
      <c r="G3" s="43">
        <v>1665990</v>
      </c>
      <c r="H3" s="48">
        <f t="shared" si="0"/>
        <v>2834010</v>
      </c>
    </row>
    <row r="4" spans="1:8" ht="45" x14ac:dyDescent="0.25">
      <c r="A4" s="7" t="s">
        <v>60</v>
      </c>
      <c r="B4" s="39">
        <v>5000000</v>
      </c>
      <c r="C4" s="4" t="s">
        <v>70</v>
      </c>
      <c r="D4" s="44">
        <v>8991200</v>
      </c>
      <c r="E4" s="49">
        <f t="shared" si="1"/>
        <v>-3991200</v>
      </c>
      <c r="F4" s="2">
        <v>55</v>
      </c>
      <c r="G4" s="43">
        <v>4945160</v>
      </c>
      <c r="H4" s="48">
        <f t="shared" si="0"/>
        <v>54840</v>
      </c>
    </row>
    <row r="5" spans="1:8" ht="60" x14ac:dyDescent="0.25">
      <c r="A5" s="4" t="s">
        <v>61</v>
      </c>
      <c r="B5" s="39">
        <v>1000000</v>
      </c>
      <c r="C5" s="4" t="s">
        <v>71</v>
      </c>
      <c r="D5" s="43">
        <v>349740</v>
      </c>
      <c r="E5" s="48">
        <f t="shared" si="1"/>
        <v>650260</v>
      </c>
      <c r="F5" s="2"/>
      <c r="G5" s="43">
        <v>349740</v>
      </c>
      <c r="H5" s="48">
        <f t="shared" si="0"/>
        <v>650260</v>
      </c>
    </row>
    <row r="6" spans="1:8" ht="75" x14ac:dyDescent="0.25">
      <c r="A6" s="4" t="s">
        <v>62</v>
      </c>
      <c r="B6" s="39">
        <v>5600000</v>
      </c>
      <c r="C6" s="4" t="s">
        <v>72</v>
      </c>
      <c r="D6" s="44">
        <v>12113720</v>
      </c>
      <c r="E6" s="49">
        <f t="shared" si="1"/>
        <v>-6513720</v>
      </c>
      <c r="F6" s="4" t="s">
        <v>81</v>
      </c>
      <c r="G6" s="43">
        <v>5596156</v>
      </c>
      <c r="H6" s="48">
        <f t="shared" si="0"/>
        <v>3844</v>
      </c>
    </row>
    <row r="7" spans="1:8" ht="30.75" thickBot="1" x14ac:dyDescent="0.3">
      <c r="A7" s="4" t="s">
        <v>63</v>
      </c>
      <c r="B7" s="40">
        <v>400000</v>
      </c>
      <c r="C7" s="4" t="s">
        <v>73</v>
      </c>
      <c r="D7" s="54">
        <v>507840</v>
      </c>
      <c r="E7" s="49">
        <f t="shared" si="1"/>
        <v>-107840</v>
      </c>
      <c r="F7" s="2">
        <v>15</v>
      </c>
      <c r="G7" s="52">
        <v>380880</v>
      </c>
      <c r="H7" s="48">
        <f t="shared" si="0"/>
        <v>19120</v>
      </c>
    </row>
    <row r="8" spans="1:8" ht="15.75" thickBot="1" x14ac:dyDescent="0.3">
      <c r="B8" s="41">
        <f>SUM(B2:B7)</f>
        <v>30000000</v>
      </c>
      <c r="D8" s="55">
        <f>SUM(D2:D7)</f>
        <v>33617410</v>
      </c>
      <c r="G8" s="53">
        <f>SUM(G2:G7)</f>
        <v>22926846</v>
      </c>
    </row>
  </sheetData>
  <pageMargins left="0.7" right="0.7" top="0.75" bottom="0.75" header="0.3" footer="0.3"/>
  <pageSetup paperSize="14" scale="8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FE4B2D-EDAE-4D60-AE2A-481B6C416678}">
  <sheetPr>
    <pageSetUpPr fitToPage="1"/>
  </sheetPr>
  <dimension ref="A1:T31"/>
  <sheetViews>
    <sheetView tabSelected="1" view="pageBreakPreview" topLeftCell="I1" zoomScale="60" zoomScaleNormal="70" workbookViewId="0">
      <pane ySplit="5" topLeftCell="A6" activePane="bottomLeft" state="frozen"/>
      <selection activeCell="A5" sqref="A5"/>
      <selection pane="bottomLeft" activeCell="R6" sqref="R6"/>
    </sheetView>
  </sheetViews>
  <sheetFormatPr baseColWidth="10" defaultRowHeight="15" x14ac:dyDescent="0.25"/>
  <cols>
    <col min="1" max="1" width="6" style="5" customWidth="1"/>
    <col min="2" max="2" width="83.7109375" customWidth="1"/>
    <col min="3" max="3" width="30.140625" customWidth="1"/>
    <col min="4" max="4" width="9.5703125" customWidth="1"/>
    <col min="5" max="5" width="11.28515625" style="1" customWidth="1"/>
    <col min="6" max="6" width="13" style="1" bestFit="1" customWidth="1"/>
    <col min="7" max="7" width="12" style="1" bestFit="1" customWidth="1"/>
    <col min="8" max="9" width="14.140625" style="1" bestFit="1" customWidth="1"/>
    <col min="10" max="10" width="15.42578125" customWidth="1"/>
    <col min="11" max="11" width="12.5703125" bestFit="1" customWidth="1"/>
    <col min="12" max="12" width="14.140625" bestFit="1" customWidth="1"/>
    <col min="13" max="13" width="17.42578125" bestFit="1" customWidth="1"/>
    <col min="14" max="14" width="13" bestFit="1" customWidth="1"/>
    <col min="15" max="15" width="12" bestFit="1" customWidth="1"/>
    <col min="16" max="16" width="14.140625" bestFit="1" customWidth="1"/>
    <col min="17" max="17" width="17.42578125" bestFit="1" customWidth="1"/>
    <col min="18" max="18" width="24.5703125" customWidth="1"/>
    <col min="19" max="19" width="27.28515625" bestFit="1" customWidth="1"/>
    <col min="20" max="20" width="29.28515625" customWidth="1"/>
  </cols>
  <sheetData>
    <row r="1" spans="1:20" ht="28.5" x14ac:dyDescent="0.25">
      <c r="A1" s="62" t="s">
        <v>74</v>
      </c>
      <c r="B1" s="62"/>
      <c r="C1" s="62"/>
      <c r="D1" s="62"/>
      <c r="E1" s="62"/>
      <c r="F1" s="62"/>
      <c r="G1" s="62"/>
      <c r="H1" s="62"/>
      <c r="I1" s="62"/>
      <c r="J1" s="62"/>
      <c r="K1" s="62"/>
      <c r="L1" s="62"/>
      <c r="M1" s="62"/>
      <c r="N1" s="62"/>
      <c r="O1" s="62"/>
      <c r="P1" s="62"/>
      <c r="Q1" s="62"/>
      <c r="R1" s="62"/>
      <c r="S1" s="62"/>
      <c r="T1" s="63" t="s">
        <v>57</v>
      </c>
    </row>
    <row r="2" spans="1:20" ht="15" customHeight="1" x14ac:dyDescent="0.25">
      <c r="A2" s="65" t="s">
        <v>39</v>
      </c>
      <c r="B2" s="65"/>
      <c r="C2" s="65"/>
      <c r="D2" s="65"/>
      <c r="E2" s="65"/>
      <c r="F2" s="65"/>
      <c r="G2" s="65"/>
      <c r="H2" s="65"/>
      <c r="I2" s="65"/>
      <c r="J2" s="65"/>
      <c r="K2" s="65"/>
      <c r="L2" s="65"/>
      <c r="M2" s="65"/>
      <c r="N2" s="65"/>
      <c r="O2" s="65"/>
      <c r="P2" s="65"/>
      <c r="Q2" s="65"/>
      <c r="R2" s="65"/>
      <c r="S2" s="65"/>
      <c r="T2" s="63"/>
    </row>
    <row r="3" spans="1:20" x14ac:dyDescent="0.25">
      <c r="A3" s="65"/>
      <c r="B3" s="65"/>
      <c r="C3" s="65"/>
      <c r="D3" s="65"/>
      <c r="E3" s="65"/>
      <c r="F3" s="65"/>
      <c r="G3" s="65"/>
      <c r="H3" s="65"/>
      <c r="I3" s="65"/>
      <c r="J3" s="65"/>
      <c r="K3" s="65"/>
      <c r="L3" s="65"/>
      <c r="M3" s="65"/>
      <c r="N3" s="65"/>
      <c r="O3" s="65"/>
      <c r="P3" s="65"/>
      <c r="Q3" s="65"/>
      <c r="R3" s="65"/>
      <c r="S3" s="65"/>
      <c r="T3" s="63"/>
    </row>
    <row r="4" spans="1:20" ht="15" customHeight="1" x14ac:dyDescent="0.25">
      <c r="A4" s="66" t="s">
        <v>8</v>
      </c>
      <c r="B4" s="66" t="s">
        <v>40</v>
      </c>
      <c r="C4" s="67" t="s">
        <v>33</v>
      </c>
      <c r="D4" s="67" t="s">
        <v>34</v>
      </c>
      <c r="E4" s="66" t="s">
        <v>35</v>
      </c>
      <c r="F4" s="68" t="s">
        <v>75</v>
      </c>
      <c r="G4" s="69"/>
      <c r="H4" s="69"/>
      <c r="I4" s="70"/>
      <c r="J4" s="71" t="s">
        <v>76</v>
      </c>
      <c r="K4" s="71"/>
      <c r="L4" s="71"/>
      <c r="M4" s="71"/>
      <c r="N4" s="71" t="s">
        <v>77</v>
      </c>
      <c r="O4" s="71"/>
      <c r="P4" s="71"/>
      <c r="Q4" s="71"/>
      <c r="R4" s="72" t="s">
        <v>84</v>
      </c>
      <c r="S4" s="72" t="s">
        <v>54</v>
      </c>
      <c r="T4" s="63"/>
    </row>
    <row r="5" spans="1:20" ht="58.5" customHeight="1" x14ac:dyDescent="0.25">
      <c r="A5" s="66"/>
      <c r="B5" s="66"/>
      <c r="C5" s="67"/>
      <c r="D5" s="67"/>
      <c r="E5" s="66"/>
      <c r="F5" s="19" t="s">
        <v>36</v>
      </c>
      <c r="G5" s="19" t="s">
        <v>37</v>
      </c>
      <c r="H5" s="19" t="s">
        <v>38</v>
      </c>
      <c r="I5" s="19" t="s">
        <v>54</v>
      </c>
      <c r="J5" s="19" t="s">
        <v>36</v>
      </c>
      <c r="K5" s="19" t="s">
        <v>37</v>
      </c>
      <c r="L5" s="19" t="s">
        <v>38</v>
      </c>
      <c r="M5" s="19" t="s">
        <v>54</v>
      </c>
      <c r="N5" s="19" t="s">
        <v>36</v>
      </c>
      <c r="O5" s="19" t="s">
        <v>37</v>
      </c>
      <c r="P5" s="19" t="s">
        <v>38</v>
      </c>
      <c r="Q5" s="19" t="s">
        <v>54</v>
      </c>
      <c r="R5" s="72"/>
      <c r="S5" s="72"/>
      <c r="T5" s="64"/>
    </row>
    <row r="6" spans="1:20" ht="146.25" customHeight="1" x14ac:dyDescent="0.25">
      <c r="A6" s="22">
        <v>1</v>
      </c>
      <c r="B6" s="21" t="s">
        <v>49</v>
      </c>
      <c r="C6" s="23"/>
      <c r="D6" s="20" t="s">
        <v>34</v>
      </c>
      <c r="E6" s="24">
        <v>30</v>
      </c>
      <c r="F6" s="25">
        <v>146089</v>
      </c>
      <c r="G6" s="25">
        <f>ROUND(F6*0.19,0)</f>
        <v>27757</v>
      </c>
      <c r="H6" s="26">
        <f>F6+G6</f>
        <v>173846</v>
      </c>
      <c r="I6" s="26">
        <f>ROUND(H6*E6,0)</f>
        <v>5215380</v>
      </c>
      <c r="J6" s="25">
        <v>109160</v>
      </c>
      <c r="K6" s="25">
        <f>ROUND(J6*0.19,0)</f>
        <v>20740</v>
      </c>
      <c r="L6" s="26">
        <f>+K6+J6</f>
        <v>129900</v>
      </c>
      <c r="M6" s="26">
        <f t="shared" ref="M6:M16" si="0">ROUND(L6*E6,0)</f>
        <v>3897000</v>
      </c>
      <c r="N6" s="25">
        <v>110849</v>
      </c>
      <c r="O6" s="25">
        <f>ROUND(N6*0.19,0)</f>
        <v>21061</v>
      </c>
      <c r="P6" s="25">
        <f>+O6+N6</f>
        <v>131910</v>
      </c>
      <c r="Q6" s="26">
        <f>ROUND(P6*E6,0)</f>
        <v>3957300</v>
      </c>
      <c r="R6" s="29">
        <f>ROUND(AVERAGE(L6,P6,H6),0)</f>
        <v>145219</v>
      </c>
      <c r="S6" s="30">
        <f>+R6*E6</f>
        <v>4356570</v>
      </c>
      <c r="T6" s="27" t="s">
        <v>58</v>
      </c>
    </row>
    <row r="7" spans="1:20" ht="201.75" customHeight="1" x14ac:dyDescent="0.25">
      <c r="A7" s="11">
        <v>2</v>
      </c>
      <c r="B7" s="4" t="s">
        <v>56</v>
      </c>
      <c r="C7" s="9"/>
      <c r="D7" s="2" t="s">
        <v>34</v>
      </c>
      <c r="E7" s="10">
        <v>30</v>
      </c>
      <c r="F7" s="17">
        <v>46666</v>
      </c>
      <c r="G7" s="17">
        <f t="shared" ref="G7:G16" si="1">ROUND(F7*0.19,0)</f>
        <v>8867</v>
      </c>
      <c r="H7" s="18">
        <f>F7+G7</f>
        <v>55533</v>
      </c>
      <c r="I7" s="26">
        <f>ROUND(H7*E7,0)</f>
        <v>1665990</v>
      </c>
      <c r="J7" s="36"/>
      <c r="K7" s="36">
        <f t="shared" ref="K6:K11" si="2">ROUND(J7*0.19,0)</f>
        <v>0</v>
      </c>
      <c r="L7" s="37">
        <f>J7+K7</f>
        <v>0</v>
      </c>
      <c r="M7" s="37">
        <f t="shared" si="0"/>
        <v>0</v>
      </c>
      <c r="N7" s="36"/>
      <c r="O7" s="36">
        <f t="shared" ref="O6:O15" si="3">ROUND(N7*0.19,0)</f>
        <v>0</v>
      </c>
      <c r="P7" s="37">
        <f>N7+O7</f>
        <v>0</v>
      </c>
      <c r="Q7" s="37">
        <f t="shared" ref="Q7:Q16" si="4">ROUND(P7*E7,0)</f>
        <v>0</v>
      </c>
      <c r="R7" s="29">
        <f>ROUND(AVERAGE(H7),0)</f>
        <v>55533</v>
      </c>
      <c r="S7" s="30">
        <f>+R7*E7</f>
        <v>1665990</v>
      </c>
      <c r="T7" s="27" t="s">
        <v>59</v>
      </c>
    </row>
    <row r="8" spans="1:20" ht="377.25" customHeight="1" x14ac:dyDescent="0.25">
      <c r="A8" s="11">
        <v>3</v>
      </c>
      <c r="B8" s="4" t="s">
        <v>64</v>
      </c>
      <c r="C8" s="9"/>
      <c r="D8" s="2" t="s">
        <v>34</v>
      </c>
      <c r="E8" s="10">
        <v>55</v>
      </c>
      <c r="F8" s="17">
        <v>79266</v>
      </c>
      <c r="G8" s="17">
        <f>ROUND(F8*0.19,0)</f>
        <v>15061</v>
      </c>
      <c r="H8" s="17">
        <f>F8+G8</f>
        <v>94327</v>
      </c>
      <c r="I8" s="26">
        <f>ROUND(H8*E8,0)</f>
        <v>5187985</v>
      </c>
      <c r="J8" s="17">
        <v>67143</v>
      </c>
      <c r="K8" s="17">
        <f>ROUND(J8*0.19,0)</f>
        <v>12757</v>
      </c>
      <c r="L8" s="17">
        <f>+K8+J8</f>
        <v>79900</v>
      </c>
      <c r="M8" s="18">
        <f t="shared" si="0"/>
        <v>4394500</v>
      </c>
      <c r="N8" s="17">
        <v>80260</v>
      </c>
      <c r="O8" s="25">
        <f>ROUND(N8*0.19,0)</f>
        <v>15249</v>
      </c>
      <c r="P8" s="17">
        <f>+O8+N8</f>
        <v>95509</v>
      </c>
      <c r="Q8" s="18">
        <f t="shared" si="4"/>
        <v>5252995</v>
      </c>
      <c r="R8" s="29">
        <f>ROUND(AVERAGE(L8,P8,H8),0)</f>
        <v>89912</v>
      </c>
      <c r="S8" s="30">
        <f>+R8*E8</f>
        <v>4945160</v>
      </c>
      <c r="T8" s="28" t="s">
        <v>60</v>
      </c>
    </row>
    <row r="9" spans="1:20" ht="153" customHeight="1" x14ac:dyDescent="0.25">
      <c r="A9" s="11">
        <v>4</v>
      </c>
      <c r="B9" s="4" t="s">
        <v>41</v>
      </c>
      <c r="C9" s="9"/>
      <c r="D9" s="2" t="s">
        <v>34</v>
      </c>
      <c r="E9" s="10">
        <v>10</v>
      </c>
      <c r="F9" s="17">
        <v>28500</v>
      </c>
      <c r="G9" s="17">
        <f t="shared" si="1"/>
        <v>5415</v>
      </c>
      <c r="H9" s="18">
        <f>F9+G9</f>
        <v>33915</v>
      </c>
      <c r="I9" s="26">
        <f>ROUND(H9*E9,0)</f>
        <v>339150</v>
      </c>
      <c r="J9" s="36"/>
      <c r="K9" s="36">
        <f>ROUND(J9*0.19,0)</f>
        <v>0</v>
      </c>
      <c r="L9" s="37">
        <f>J9+K9</f>
        <v>0</v>
      </c>
      <c r="M9" s="37">
        <f t="shared" si="0"/>
        <v>0</v>
      </c>
      <c r="N9" s="17">
        <v>30280</v>
      </c>
      <c r="O9" s="17">
        <f>ROUND(N9*0.19,0)</f>
        <v>5753</v>
      </c>
      <c r="P9" s="17">
        <f>+O9+N9</f>
        <v>36033</v>
      </c>
      <c r="Q9" s="18">
        <f t="shared" si="4"/>
        <v>360330</v>
      </c>
      <c r="R9" s="29">
        <f>ROUND(AVERAGE(P9,H9),0)</f>
        <v>34974</v>
      </c>
      <c r="S9" s="30">
        <f>+R9*E9</f>
        <v>349740</v>
      </c>
      <c r="T9" s="27" t="s">
        <v>61</v>
      </c>
    </row>
    <row r="10" spans="1:20" ht="156" customHeight="1" x14ac:dyDescent="0.25">
      <c r="A10" s="11">
        <v>5</v>
      </c>
      <c r="B10" s="4" t="s">
        <v>42</v>
      </c>
      <c r="C10" s="9"/>
      <c r="D10" s="2" t="s">
        <v>34</v>
      </c>
      <c r="E10" s="10">
        <v>10</v>
      </c>
      <c r="F10" s="36"/>
      <c r="G10" s="36">
        <f t="shared" si="1"/>
        <v>0</v>
      </c>
      <c r="H10" s="37">
        <f t="shared" ref="H6:H16" si="5">F10+G10</f>
        <v>0</v>
      </c>
      <c r="I10" s="38">
        <f t="shared" ref="I10:I16" si="6">ROUND(H10*E10,0)</f>
        <v>0</v>
      </c>
      <c r="J10" s="36"/>
      <c r="K10" s="36">
        <f>ROUND(J10*0.19,0)</f>
        <v>0</v>
      </c>
      <c r="L10" s="37">
        <f>J10+K10</f>
        <v>0</v>
      </c>
      <c r="M10" s="37">
        <f t="shared" si="0"/>
        <v>0</v>
      </c>
      <c r="N10" s="17">
        <v>34866</v>
      </c>
      <c r="O10" s="17">
        <f>ROUND(N10*0.19,0)</f>
        <v>6625</v>
      </c>
      <c r="P10" s="17">
        <f>+N10+O10</f>
        <v>41491</v>
      </c>
      <c r="Q10" s="18">
        <f t="shared" si="4"/>
        <v>414910</v>
      </c>
      <c r="R10" s="29">
        <f>ROUND(AVERAGE(P10),0)</f>
        <v>41491</v>
      </c>
      <c r="S10" s="30">
        <f>+R10*E10</f>
        <v>414910</v>
      </c>
      <c r="T10" s="27" t="s">
        <v>62</v>
      </c>
    </row>
    <row r="11" spans="1:20" ht="153" customHeight="1" x14ac:dyDescent="0.25">
      <c r="A11" s="11">
        <v>6</v>
      </c>
      <c r="B11" s="4" t="s">
        <v>43</v>
      </c>
      <c r="C11" s="9"/>
      <c r="D11" s="2" t="s">
        <v>34</v>
      </c>
      <c r="E11" s="10">
        <v>10</v>
      </c>
      <c r="F11" s="17">
        <v>100452</v>
      </c>
      <c r="G11" s="17">
        <f t="shared" si="1"/>
        <v>19086</v>
      </c>
      <c r="H11" s="17">
        <f>F11+G11</f>
        <v>119538</v>
      </c>
      <c r="I11" s="26">
        <f t="shared" si="6"/>
        <v>1195380</v>
      </c>
      <c r="J11" s="17">
        <v>62941</v>
      </c>
      <c r="K11" s="17">
        <f>ROUND(J11*0.19,0)</f>
        <v>11959</v>
      </c>
      <c r="L11" s="17">
        <f t="shared" ref="L11:L16" si="7">+K11+J11</f>
        <v>74900</v>
      </c>
      <c r="M11" s="18">
        <f t="shared" si="0"/>
        <v>749000</v>
      </c>
      <c r="N11" s="17">
        <v>57143</v>
      </c>
      <c r="O11" s="17">
        <f>ROUND(N11*0.19,0)</f>
        <v>10857</v>
      </c>
      <c r="P11" s="17">
        <f>+O11+N11</f>
        <v>68000</v>
      </c>
      <c r="Q11" s="18">
        <f t="shared" si="4"/>
        <v>680000</v>
      </c>
      <c r="R11" s="29">
        <f>ROUND(AVERAGE(L11,P11,H11),0)</f>
        <v>87479</v>
      </c>
      <c r="S11" s="30">
        <f>+R11*E11</f>
        <v>874790</v>
      </c>
      <c r="T11" s="27" t="s">
        <v>62</v>
      </c>
    </row>
    <row r="12" spans="1:20" ht="150.75" customHeight="1" x14ac:dyDescent="0.25">
      <c r="A12" s="11">
        <v>7</v>
      </c>
      <c r="B12" s="4" t="s">
        <v>44</v>
      </c>
      <c r="C12" s="9"/>
      <c r="D12" s="2" t="s">
        <v>34</v>
      </c>
      <c r="E12" s="10">
        <v>10</v>
      </c>
      <c r="F12" s="17">
        <v>8000</v>
      </c>
      <c r="G12" s="17">
        <f>ROUND(F12*0.19,0)</f>
        <v>1520</v>
      </c>
      <c r="H12" s="17">
        <f>F12+G12</f>
        <v>9520</v>
      </c>
      <c r="I12" s="26">
        <f t="shared" si="6"/>
        <v>95200</v>
      </c>
      <c r="J12" s="17">
        <v>31092</v>
      </c>
      <c r="K12" s="17">
        <f>ROUND(J12*0.19,0)</f>
        <v>5907</v>
      </c>
      <c r="L12" s="17">
        <f>J12+K12</f>
        <v>36999</v>
      </c>
      <c r="M12" s="18">
        <f>ROUND(L12*E12,0)</f>
        <v>369990</v>
      </c>
      <c r="N12" s="17">
        <v>18067</v>
      </c>
      <c r="O12" s="17">
        <f>ROUND(N12*0.19,0)</f>
        <v>3433</v>
      </c>
      <c r="P12" s="17">
        <f>+O12+N12</f>
        <v>21500</v>
      </c>
      <c r="Q12" s="18">
        <f t="shared" si="4"/>
        <v>215000</v>
      </c>
      <c r="R12" s="29">
        <f>ROUND(AVERAGE(L12,P12,H12),0)</f>
        <v>22673</v>
      </c>
      <c r="S12" s="30">
        <f>+R12*E12</f>
        <v>226730</v>
      </c>
      <c r="T12" s="27" t="s">
        <v>62</v>
      </c>
    </row>
    <row r="13" spans="1:20" ht="143.25" customHeight="1" x14ac:dyDescent="0.25">
      <c r="A13" s="11">
        <v>8</v>
      </c>
      <c r="B13" s="4" t="s">
        <v>45</v>
      </c>
      <c r="C13" s="9"/>
      <c r="D13" s="2" t="s">
        <v>34</v>
      </c>
      <c r="E13" s="10">
        <v>15</v>
      </c>
      <c r="F13" s="17">
        <v>19392</v>
      </c>
      <c r="G13" s="17">
        <f>ROUND(F13*0.19,0)</f>
        <v>3684</v>
      </c>
      <c r="H13" s="17">
        <f t="shared" si="5"/>
        <v>23076</v>
      </c>
      <c r="I13" s="26">
        <f t="shared" si="6"/>
        <v>346140</v>
      </c>
      <c r="J13" s="42">
        <v>16723</v>
      </c>
      <c r="K13" s="17">
        <f>ROUND(J13*0.19,0)</f>
        <v>3177</v>
      </c>
      <c r="L13" s="17">
        <f>+K13+J13</f>
        <v>19900</v>
      </c>
      <c r="M13" s="18">
        <f>ROUND(L13*E13,0)</f>
        <v>298500</v>
      </c>
      <c r="N13" s="17">
        <v>27900</v>
      </c>
      <c r="O13" s="17">
        <f>ROUND(N13*0.19,0)</f>
        <v>5301</v>
      </c>
      <c r="P13" s="17">
        <f>+O13+N13</f>
        <v>33201</v>
      </c>
      <c r="Q13" s="18">
        <f>ROUND(P13*E13,0)</f>
        <v>498015</v>
      </c>
      <c r="R13" s="29">
        <f>ROUND(AVERAGE(L13,P13,H13),0)</f>
        <v>25392</v>
      </c>
      <c r="S13" s="30">
        <f>+R13*E13</f>
        <v>380880</v>
      </c>
      <c r="T13" s="27" t="s">
        <v>63</v>
      </c>
    </row>
    <row r="14" spans="1:20" ht="145.5" customHeight="1" x14ac:dyDescent="0.25">
      <c r="A14" s="11">
        <v>9</v>
      </c>
      <c r="B14" s="4" t="s">
        <v>46</v>
      </c>
      <c r="C14" s="9"/>
      <c r="D14" s="2" t="s">
        <v>34</v>
      </c>
      <c r="E14" s="10">
        <v>50</v>
      </c>
      <c r="F14" s="17">
        <v>168100</v>
      </c>
      <c r="G14" s="17">
        <f>ROUND(F14*0.19,0)</f>
        <v>31939</v>
      </c>
      <c r="H14" s="17">
        <f t="shared" si="5"/>
        <v>200039</v>
      </c>
      <c r="I14" s="26">
        <f t="shared" si="6"/>
        <v>10001950</v>
      </c>
      <c r="J14" s="17">
        <v>58740</v>
      </c>
      <c r="K14" s="17">
        <f>ROUND(J14*0.19,0)</f>
        <v>11161</v>
      </c>
      <c r="L14" s="17">
        <f>+K14+J14</f>
        <v>69901</v>
      </c>
      <c r="M14" s="18">
        <f t="shared" si="0"/>
        <v>3495050</v>
      </c>
      <c r="N14" s="17">
        <v>57143</v>
      </c>
      <c r="O14" s="17">
        <f>ROUND(N14*0.19,0)</f>
        <v>10857</v>
      </c>
      <c r="P14" s="17">
        <f>+O14+N14</f>
        <v>68000</v>
      </c>
      <c r="Q14" s="18">
        <f t="shared" si="4"/>
        <v>3400000</v>
      </c>
      <c r="R14" s="29">
        <f>ROUND(AVERAGE(L14,P14,H14),0)</f>
        <v>112647</v>
      </c>
      <c r="S14" s="30">
        <f>+R14*E14</f>
        <v>5632350</v>
      </c>
      <c r="T14" s="27" t="s">
        <v>58</v>
      </c>
    </row>
    <row r="15" spans="1:20" ht="147" customHeight="1" x14ac:dyDescent="0.25">
      <c r="A15" s="11">
        <v>10</v>
      </c>
      <c r="B15" s="4" t="s">
        <v>47</v>
      </c>
      <c r="C15" s="9"/>
      <c r="D15" s="2" t="s">
        <v>34</v>
      </c>
      <c r="E15" s="10">
        <v>29</v>
      </c>
      <c r="F15" s="17">
        <v>66666</v>
      </c>
      <c r="G15" s="17">
        <f>ROUND(F15*0.19,0)</f>
        <v>12667</v>
      </c>
      <c r="H15" s="17">
        <f t="shared" si="5"/>
        <v>79333</v>
      </c>
      <c r="I15" s="26">
        <f t="shared" si="6"/>
        <v>2300657</v>
      </c>
      <c r="J15" s="17">
        <v>29328</v>
      </c>
      <c r="K15" s="17">
        <f>ROUND(J15*0.19,0)</f>
        <v>5572</v>
      </c>
      <c r="L15" s="17">
        <f t="shared" si="7"/>
        <v>34900</v>
      </c>
      <c r="M15" s="18">
        <f t="shared" si="0"/>
        <v>1012100</v>
      </c>
      <c r="N15" s="17">
        <v>50336</v>
      </c>
      <c r="O15" s="17">
        <f>ROUND(N15*0.19,0)</f>
        <v>9564</v>
      </c>
      <c r="P15" s="17">
        <f>+N15+O15</f>
        <v>59900</v>
      </c>
      <c r="Q15" s="18">
        <f t="shared" si="4"/>
        <v>1737100</v>
      </c>
      <c r="R15" s="29">
        <f>ROUND(AVERAGE(L15,P15,H15),0)</f>
        <v>58044</v>
      </c>
      <c r="S15" s="30">
        <f>+R15*E15</f>
        <v>1683276</v>
      </c>
      <c r="T15" s="27" t="s">
        <v>62</v>
      </c>
    </row>
    <row r="16" spans="1:20" ht="123" customHeight="1" thickBot="1" x14ac:dyDescent="0.3">
      <c r="A16" s="11">
        <v>11</v>
      </c>
      <c r="B16" s="4" t="s">
        <v>48</v>
      </c>
      <c r="C16" s="9"/>
      <c r="D16" s="2" t="s">
        <v>34</v>
      </c>
      <c r="E16" s="10">
        <v>50</v>
      </c>
      <c r="F16" s="17">
        <v>61333</v>
      </c>
      <c r="G16" s="17">
        <f>ROUND(F16*0.19,0)</f>
        <v>11653</v>
      </c>
      <c r="H16" s="17">
        <f t="shared" si="5"/>
        <v>72986</v>
      </c>
      <c r="I16" s="26">
        <f t="shared" si="6"/>
        <v>3649300</v>
      </c>
      <c r="J16" s="17">
        <v>34370</v>
      </c>
      <c r="K16" s="17">
        <f>ROUND(J16*0.19,0)</f>
        <v>6530</v>
      </c>
      <c r="L16" s="17">
        <f t="shared" si="7"/>
        <v>40900</v>
      </c>
      <c r="M16" s="18">
        <f t="shared" si="0"/>
        <v>2045000</v>
      </c>
      <c r="N16" s="17">
        <v>25126</v>
      </c>
      <c r="O16" s="17">
        <f>ROUND(N16*0.19,0)</f>
        <v>4774</v>
      </c>
      <c r="P16" s="17">
        <f>+O16+N16</f>
        <v>29900</v>
      </c>
      <c r="Q16" s="18">
        <f t="shared" si="4"/>
        <v>1495000</v>
      </c>
      <c r="R16" s="29">
        <f>ROUND(AVERAGE(L16,P16,H16),0)</f>
        <v>47929</v>
      </c>
      <c r="S16" s="30">
        <f>+R16*E16</f>
        <v>2396450</v>
      </c>
      <c r="T16" s="27" t="s">
        <v>62</v>
      </c>
    </row>
    <row r="17" spans="1:19" ht="18" customHeight="1" thickBot="1" x14ac:dyDescent="0.3">
      <c r="A17" s="12"/>
      <c r="B17" s="73" t="s">
        <v>55</v>
      </c>
      <c r="C17" s="74"/>
      <c r="D17" s="74"/>
      <c r="E17" s="75"/>
      <c r="F17" s="35"/>
      <c r="G17" s="35"/>
      <c r="H17" s="35"/>
      <c r="I17" s="34">
        <f>SUM(I6:I16)</f>
        <v>29997132</v>
      </c>
      <c r="M17" s="32">
        <f>SUM(M6:M16)</f>
        <v>16261140</v>
      </c>
      <c r="Q17" s="31">
        <f>SUM(Q6:Q16)</f>
        <v>18010650</v>
      </c>
      <c r="S17" s="33">
        <f>SUM(S6:S16)</f>
        <v>22926846</v>
      </c>
    </row>
    <row r="23" spans="1:19" ht="15.75" thickBot="1" x14ac:dyDescent="0.3">
      <c r="B23" s="13"/>
      <c r="C23" s="13"/>
      <c r="D23" s="13"/>
    </row>
    <row r="24" spans="1:19" x14ac:dyDescent="0.25">
      <c r="B24" s="14" t="s">
        <v>50</v>
      </c>
    </row>
    <row r="25" spans="1:19" x14ac:dyDescent="0.25">
      <c r="B25" s="15" t="s">
        <v>51</v>
      </c>
    </row>
    <row r="26" spans="1:19" x14ac:dyDescent="0.25">
      <c r="C26" s="14"/>
    </row>
    <row r="28" spans="1:19" x14ac:dyDescent="0.25">
      <c r="B28" s="76" t="s">
        <v>52</v>
      </c>
      <c r="C28" s="76"/>
      <c r="D28" s="76"/>
    </row>
    <row r="29" spans="1:19" x14ac:dyDescent="0.25">
      <c r="B29" s="76"/>
      <c r="C29" s="76"/>
      <c r="D29" s="76"/>
    </row>
    <row r="31" spans="1:19" x14ac:dyDescent="0.25">
      <c r="B31" s="16" t="s">
        <v>53</v>
      </c>
    </row>
  </sheetData>
  <autoFilter ref="A1:T17" xr:uid="{BE486C83-8A7A-41E8-8180-D9D738C7DE9E}">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autoFilter>
  <mergeCells count="15">
    <mergeCell ref="B17:E17"/>
    <mergeCell ref="B28:D29"/>
    <mergeCell ref="A1:S1"/>
    <mergeCell ref="T1:T5"/>
    <mergeCell ref="A2:S3"/>
    <mergeCell ref="A4:A5"/>
    <mergeCell ref="B4:B5"/>
    <mergeCell ref="C4:C5"/>
    <mergeCell ref="D4:D5"/>
    <mergeCell ref="E4:E5"/>
    <mergeCell ref="F4:I4"/>
    <mergeCell ref="J4:M4"/>
    <mergeCell ref="N4:Q4"/>
    <mergeCell ref="R4:R5"/>
    <mergeCell ref="S4:S5"/>
  </mergeCells>
  <pageMargins left="0.7" right="0.7" top="0.75" bottom="0.75" header="0.3" footer="0.3"/>
  <pageSetup paperSize="14" scale="2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Hoja1</vt:lpstr>
      <vt:lpstr>Rubros</vt:lpstr>
      <vt:lpstr>ESTUDIO DE MERCADO AJUSTADA</vt:lpstr>
      <vt:lpstr>'ESTUDIO DE MERCADO AJUSTADA'!Área_de_impresión</vt:lpstr>
    </vt:vector>
  </TitlesOfParts>
  <Company>Rama Judicial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Cristhian Reyes Gomez</dc:creator>
  <cp:lastModifiedBy>Dayhana Varela Vallejo</cp:lastModifiedBy>
  <cp:lastPrinted>2025-11-28T16:13:25Z</cp:lastPrinted>
  <dcterms:created xsi:type="dcterms:W3CDTF">2025-06-05T15:49:19Z</dcterms:created>
  <dcterms:modified xsi:type="dcterms:W3CDTF">2025-12-03T13:24:38Z</dcterms:modified>
</cp:coreProperties>
</file>