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https://icaoti-my.sharepoint.com/personal/myriam_rojas_ica_gov_co/Documents/SUB ANÁLISIS Y DIAGN 2025 03012025/Contratación SAD 2025/Mantenimientos 2025/Mtto e instalacion lineas gases especiales/"/>
    </mc:Choice>
  </mc:AlternateContent>
  <xr:revisionPtr revIDLastSave="9" documentId="11_E664FADD6A19768BBD68626939E35A62A9C3A5DF" xr6:coauthVersionLast="47" xr6:coauthVersionMax="47" xr10:uidLastSave="{1D47F3A4-56FE-4F0C-8D3E-B8EC501099E5}"/>
  <bookViews>
    <workbookView xWindow="-120" yWindow="-120" windowWidth="29040" windowHeight="15840" xr2:uid="{00000000-000D-0000-FFFF-FFFF00000000}"/>
  </bookViews>
  <sheets>
    <sheet name="Mantenimiento" sheetId="2" r:id="rId1"/>
    <sheet name="BOLSA DE REPUESTOS" sheetId="3" r:id="rId2"/>
  </sheets>
  <definedNames>
    <definedName name="_xlnm._FilterDatabase" localSheetId="1" hidden="1">'BOLSA DE REPUESTOS'!$B$2:$D$34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" i="3" l="1"/>
  <c r="O4" i="3" s="1"/>
  <c r="P4" i="3" s="1"/>
  <c r="N5" i="3"/>
  <c r="O5" i="3" s="1"/>
  <c r="P5" i="3" s="1"/>
  <c r="N6" i="3"/>
  <c r="O6" i="3" s="1"/>
  <c r="P6" i="3" s="1"/>
  <c r="N7" i="3"/>
  <c r="O7" i="3" s="1"/>
  <c r="P7" i="3" s="1"/>
  <c r="N8" i="3"/>
  <c r="O8" i="3" s="1"/>
  <c r="P8" i="3" s="1"/>
  <c r="N9" i="3"/>
  <c r="O9" i="3" s="1"/>
  <c r="P9" i="3" s="1"/>
  <c r="N10" i="3"/>
  <c r="O10" i="3" s="1"/>
  <c r="P10" i="3" s="1"/>
  <c r="N11" i="3"/>
  <c r="O11" i="3" s="1"/>
  <c r="P11" i="3" s="1"/>
  <c r="N12" i="3"/>
  <c r="O12" i="3" s="1"/>
  <c r="P12" i="3" s="1"/>
  <c r="N13" i="3"/>
  <c r="O13" i="3" s="1"/>
  <c r="P13" i="3" s="1"/>
  <c r="N14" i="3"/>
  <c r="O14" i="3" s="1"/>
  <c r="P14" i="3" s="1"/>
  <c r="N15" i="3"/>
  <c r="O15" i="3" s="1"/>
  <c r="P15" i="3" s="1"/>
  <c r="N16" i="3"/>
  <c r="O16" i="3" s="1"/>
  <c r="P16" i="3" s="1"/>
  <c r="N17" i="3"/>
  <c r="O17" i="3" s="1"/>
  <c r="P17" i="3" s="1"/>
  <c r="N18" i="3"/>
  <c r="O18" i="3" s="1"/>
  <c r="P18" i="3" s="1"/>
  <c r="N19" i="3"/>
  <c r="O19" i="3" s="1"/>
  <c r="P19" i="3" s="1"/>
  <c r="N20" i="3"/>
  <c r="O20" i="3" s="1"/>
  <c r="P20" i="3" s="1"/>
  <c r="N21" i="3"/>
  <c r="O21" i="3" s="1"/>
  <c r="P21" i="3" s="1"/>
  <c r="N22" i="3"/>
  <c r="O22" i="3" s="1"/>
  <c r="P22" i="3" s="1"/>
  <c r="N23" i="3"/>
  <c r="O23" i="3" s="1"/>
  <c r="P23" i="3" s="1"/>
  <c r="N24" i="3"/>
  <c r="O24" i="3" s="1"/>
  <c r="P24" i="3" s="1"/>
  <c r="N25" i="3"/>
  <c r="O25" i="3" s="1"/>
  <c r="P25" i="3" s="1"/>
  <c r="N26" i="3"/>
  <c r="O26" i="3" s="1"/>
  <c r="P26" i="3" s="1"/>
  <c r="N27" i="3"/>
  <c r="O27" i="3" s="1"/>
  <c r="P27" i="3" s="1"/>
  <c r="N28" i="3"/>
  <c r="O28" i="3" s="1"/>
  <c r="P28" i="3" s="1"/>
  <c r="N29" i="3"/>
  <c r="O29" i="3" s="1"/>
  <c r="P29" i="3" s="1"/>
  <c r="N30" i="3"/>
  <c r="O30" i="3" s="1"/>
  <c r="P30" i="3" s="1"/>
  <c r="N31" i="3"/>
  <c r="O31" i="3" s="1"/>
  <c r="P31" i="3" s="1"/>
  <c r="N32" i="3"/>
  <c r="O32" i="3" s="1"/>
  <c r="P32" i="3" s="1"/>
  <c r="N33" i="3"/>
  <c r="O33" i="3" s="1"/>
  <c r="P33" i="3" s="1"/>
  <c r="N34" i="3"/>
  <c r="O34" i="3" s="1"/>
  <c r="P34" i="3" s="1"/>
  <c r="N3" i="3"/>
  <c r="O3" i="3" s="1"/>
  <c r="P3" i="3" s="1"/>
  <c r="O5" i="2"/>
  <c r="P5" i="2" s="1"/>
  <c r="Q5" i="2" s="1"/>
  <c r="O6" i="2"/>
  <c r="P6" i="2" s="1"/>
  <c r="Q6" i="2" s="1"/>
  <c r="O7" i="2"/>
  <c r="P7" i="2" s="1"/>
  <c r="Q7" i="2" s="1"/>
  <c r="O8" i="2"/>
  <c r="P8" i="2" s="1"/>
  <c r="Q8" i="2" s="1"/>
  <c r="O9" i="2"/>
  <c r="P9" i="2" s="1"/>
  <c r="Q9" i="2" s="1"/>
  <c r="O10" i="2"/>
  <c r="P10" i="2" s="1"/>
  <c r="Q10" i="2" s="1"/>
  <c r="O11" i="2"/>
  <c r="P11" i="2" s="1"/>
  <c r="Q11" i="2" s="1"/>
  <c r="O12" i="2"/>
  <c r="P12" i="2" s="1"/>
  <c r="Q12" i="2" s="1"/>
  <c r="O13" i="2"/>
  <c r="P13" i="2" s="1"/>
  <c r="Q13" i="2" s="1"/>
  <c r="O14" i="2"/>
  <c r="P14" i="2" s="1"/>
  <c r="Q14" i="2" s="1"/>
  <c r="O15" i="2"/>
  <c r="P15" i="2" s="1"/>
  <c r="Q15" i="2" s="1"/>
  <c r="O4" i="2"/>
  <c r="P4" i="2" s="1"/>
  <c r="Q4" i="2" s="1"/>
  <c r="F4" i="3"/>
  <c r="G4" i="3" s="1"/>
  <c r="F5" i="3"/>
  <c r="G5" i="3" s="1"/>
  <c r="F6" i="3"/>
  <c r="G6" i="3" s="1"/>
  <c r="F7" i="3"/>
  <c r="G7" i="3" s="1"/>
  <c r="F8" i="3"/>
  <c r="G8" i="3" s="1"/>
  <c r="F9" i="3"/>
  <c r="G9" i="3" s="1"/>
  <c r="F10" i="3"/>
  <c r="G10" i="3" s="1"/>
  <c r="F11" i="3"/>
  <c r="G11" i="3" s="1"/>
  <c r="F12" i="3"/>
  <c r="G12" i="3" s="1"/>
  <c r="F13" i="3"/>
  <c r="G13" i="3" s="1"/>
  <c r="F14" i="3"/>
  <c r="G14" i="3" s="1"/>
  <c r="F15" i="3"/>
  <c r="G15" i="3" s="1"/>
  <c r="F16" i="3"/>
  <c r="G16" i="3" s="1"/>
  <c r="F17" i="3"/>
  <c r="G17" i="3" s="1"/>
  <c r="F18" i="3"/>
  <c r="G18" i="3" s="1"/>
  <c r="F19" i="3"/>
  <c r="G19" i="3" s="1"/>
  <c r="F20" i="3"/>
  <c r="G20" i="3" s="1"/>
  <c r="F21" i="3"/>
  <c r="G21" i="3" s="1"/>
  <c r="F22" i="3"/>
  <c r="G22" i="3" s="1"/>
  <c r="F23" i="3"/>
  <c r="G23" i="3" s="1"/>
  <c r="F24" i="3"/>
  <c r="G24" i="3" s="1"/>
  <c r="F25" i="3"/>
  <c r="G25" i="3" s="1"/>
  <c r="F26" i="3"/>
  <c r="G26" i="3" s="1"/>
  <c r="F27" i="3"/>
  <c r="G27" i="3" s="1"/>
  <c r="F28" i="3"/>
  <c r="G28" i="3" s="1"/>
  <c r="F29" i="3"/>
  <c r="G29" i="3" s="1"/>
  <c r="F30" i="3"/>
  <c r="G30" i="3" s="1"/>
  <c r="F31" i="3"/>
  <c r="G31" i="3" s="1"/>
  <c r="F32" i="3"/>
  <c r="G32" i="3" s="1"/>
  <c r="F33" i="3"/>
  <c r="G33" i="3" s="1"/>
  <c r="F34" i="3"/>
  <c r="G34" i="3" s="1"/>
  <c r="F3" i="3"/>
  <c r="G3" i="3" s="1"/>
  <c r="G5" i="2"/>
  <c r="H5" i="2" s="1"/>
  <c r="G6" i="2"/>
  <c r="H6" i="2" s="1"/>
  <c r="G7" i="2"/>
  <c r="H7" i="2" s="1"/>
  <c r="G8" i="2"/>
  <c r="H8" i="2" s="1"/>
  <c r="G9" i="2"/>
  <c r="H9" i="2" s="1"/>
  <c r="G10" i="2"/>
  <c r="H10" i="2" s="1"/>
  <c r="G11" i="2"/>
  <c r="H11" i="2" s="1"/>
  <c r="G12" i="2"/>
  <c r="H12" i="2" s="1"/>
  <c r="G13" i="2"/>
  <c r="H13" i="2" s="1"/>
  <c r="G14" i="2"/>
  <c r="H14" i="2" s="1"/>
  <c r="G15" i="2"/>
  <c r="H15" i="2" s="1"/>
  <c r="G4" i="2"/>
  <c r="H4" i="2" s="1"/>
  <c r="I10" i="2" l="1"/>
  <c r="H17" i="3"/>
  <c r="H32" i="3"/>
  <c r="H24" i="3"/>
  <c r="Q16" i="3"/>
  <c r="R16" i="3" s="1"/>
  <c r="H16" i="3"/>
  <c r="I4" i="2"/>
  <c r="R8" i="2"/>
  <c r="S8" i="2" s="1"/>
  <c r="I8" i="2"/>
  <c r="H31" i="3"/>
  <c r="Q31" i="3"/>
  <c r="R31" i="3" s="1"/>
  <c r="Q23" i="3"/>
  <c r="R23" i="3" s="1"/>
  <c r="H23" i="3"/>
  <c r="H15" i="3"/>
  <c r="H7" i="3"/>
  <c r="Q7" i="3"/>
  <c r="R7" i="3" s="1"/>
  <c r="I15" i="2"/>
  <c r="I7" i="2"/>
  <c r="R7" i="2"/>
  <c r="S7" i="2" s="1"/>
  <c r="H30" i="3"/>
  <c r="H22" i="3"/>
  <c r="H14" i="3"/>
  <c r="H6" i="3"/>
  <c r="Q6" i="3"/>
  <c r="R6" i="3" s="1"/>
  <c r="H33" i="3"/>
  <c r="I14" i="2"/>
  <c r="R14" i="2"/>
  <c r="S14" i="2" s="1"/>
  <c r="H21" i="3"/>
  <c r="I5" i="2"/>
  <c r="R5" i="2"/>
  <c r="S5" i="2" s="1"/>
  <c r="H27" i="3"/>
  <c r="H25" i="3"/>
  <c r="H9" i="3"/>
  <c r="R9" i="2"/>
  <c r="S9" i="2" s="1"/>
  <c r="I9" i="2"/>
  <c r="I6" i="2"/>
  <c r="H29" i="3"/>
  <c r="Q29" i="3"/>
  <c r="R29" i="3" s="1"/>
  <c r="H13" i="3"/>
  <c r="H5" i="3"/>
  <c r="Q5" i="3"/>
  <c r="R5" i="3" s="1"/>
  <c r="I13" i="2"/>
  <c r="H28" i="3"/>
  <c r="Q28" i="3"/>
  <c r="R28" i="3" s="1"/>
  <c r="H20" i="3"/>
  <c r="Q20" i="3"/>
  <c r="R20" i="3" s="1"/>
  <c r="H12" i="3"/>
  <c r="Q12" i="3"/>
  <c r="R12" i="3" s="1"/>
  <c r="H4" i="3"/>
  <c r="I12" i="2"/>
  <c r="R12" i="2"/>
  <c r="S12" i="2" s="1"/>
  <c r="H3" i="3"/>
  <c r="Q3" i="3"/>
  <c r="R3" i="3" s="1"/>
  <c r="H19" i="3"/>
  <c r="Q19" i="3"/>
  <c r="R19" i="3" s="1"/>
  <c r="H11" i="3"/>
  <c r="Q11" i="3"/>
  <c r="R11" i="3" s="1"/>
  <c r="I11" i="2"/>
  <c r="H34" i="3"/>
  <c r="H26" i="3"/>
  <c r="H18" i="3"/>
  <c r="H10" i="3"/>
  <c r="H8" i="3"/>
  <c r="P35" i="3"/>
  <c r="Q16" i="2"/>
  <c r="J4" i="3"/>
  <c r="K4" i="3" s="1"/>
  <c r="L4" i="3" s="1"/>
  <c r="J5" i="3"/>
  <c r="K5" i="3" s="1"/>
  <c r="L5" i="3" s="1"/>
  <c r="J6" i="3"/>
  <c r="K6" i="3" s="1"/>
  <c r="L6" i="3" s="1"/>
  <c r="J7" i="3"/>
  <c r="K7" i="3" s="1"/>
  <c r="L7" i="3" s="1"/>
  <c r="J8" i="3"/>
  <c r="K8" i="3" s="1"/>
  <c r="L8" i="3" s="1"/>
  <c r="J9" i="3"/>
  <c r="K9" i="3" s="1"/>
  <c r="L9" i="3" s="1"/>
  <c r="J10" i="3"/>
  <c r="K10" i="3" s="1"/>
  <c r="L10" i="3" s="1"/>
  <c r="J11" i="3"/>
  <c r="K11" i="3" s="1"/>
  <c r="L11" i="3" s="1"/>
  <c r="J12" i="3"/>
  <c r="K12" i="3" s="1"/>
  <c r="L12" i="3" s="1"/>
  <c r="J13" i="3"/>
  <c r="K13" i="3" s="1"/>
  <c r="L13" i="3" s="1"/>
  <c r="J14" i="3"/>
  <c r="K14" i="3" s="1"/>
  <c r="L14" i="3" s="1"/>
  <c r="J15" i="3"/>
  <c r="K15" i="3" s="1"/>
  <c r="L15" i="3" s="1"/>
  <c r="J16" i="3"/>
  <c r="K16" i="3" s="1"/>
  <c r="L16" i="3" s="1"/>
  <c r="J17" i="3"/>
  <c r="K17" i="3" s="1"/>
  <c r="L17" i="3" s="1"/>
  <c r="J18" i="3"/>
  <c r="K18" i="3" s="1"/>
  <c r="L18" i="3" s="1"/>
  <c r="J19" i="3"/>
  <c r="K19" i="3" s="1"/>
  <c r="L19" i="3" s="1"/>
  <c r="J20" i="3"/>
  <c r="K20" i="3" s="1"/>
  <c r="L20" i="3" s="1"/>
  <c r="J21" i="3"/>
  <c r="K21" i="3" s="1"/>
  <c r="L21" i="3" s="1"/>
  <c r="J22" i="3"/>
  <c r="K22" i="3" s="1"/>
  <c r="L22" i="3" s="1"/>
  <c r="J23" i="3"/>
  <c r="K23" i="3" s="1"/>
  <c r="L23" i="3" s="1"/>
  <c r="J24" i="3"/>
  <c r="K24" i="3" s="1"/>
  <c r="L24" i="3" s="1"/>
  <c r="J25" i="3"/>
  <c r="K25" i="3" s="1"/>
  <c r="L25" i="3" s="1"/>
  <c r="J26" i="3"/>
  <c r="K26" i="3" s="1"/>
  <c r="L26" i="3" s="1"/>
  <c r="J27" i="3"/>
  <c r="K27" i="3" s="1"/>
  <c r="L27" i="3" s="1"/>
  <c r="J28" i="3"/>
  <c r="K28" i="3" s="1"/>
  <c r="L28" i="3" s="1"/>
  <c r="J29" i="3"/>
  <c r="K29" i="3" s="1"/>
  <c r="L29" i="3" s="1"/>
  <c r="J30" i="3"/>
  <c r="K30" i="3" s="1"/>
  <c r="L30" i="3" s="1"/>
  <c r="J31" i="3"/>
  <c r="K31" i="3" s="1"/>
  <c r="L31" i="3" s="1"/>
  <c r="J32" i="3"/>
  <c r="K32" i="3" s="1"/>
  <c r="L32" i="3" s="1"/>
  <c r="J33" i="3"/>
  <c r="K33" i="3" s="1"/>
  <c r="L33" i="3" s="1"/>
  <c r="J34" i="3"/>
  <c r="K34" i="3" s="1"/>
  <c r="L34" i="3" s="1"/>
  <c r="J3" i="3"/>
  <c r="K3" i="3" s="1"/>
  <c r="L3" i="3" s="1"/>
  <c r="K5" i="2"/>
  <c r="L5" i="2" s="1"/>
  <c r="M5" i="2" s="1"/>
  <c r="K6" i="2"/>
  <c r="L6" i="2" s="1"/>
  <c r="M6" i="2" s="1"/>
  <c r="K7" i="2"/>
  <c r="L7" i="2" s="1"/>
  <c r="M7" i="2" s="1"/>
  <c r="K8" i="2"/>
  <c r="L8" i="2" s="1"/>
  <c r="M8" i="2" s="1"/>
  <c r="K9" i="2"/>
  <c r="L9" i="2" s="1"/>
  <c r="M9" i="2" s="1"/>
  <c r="K10" i="2"/>
  <c r="L10" i="2" s="1"/>
  <c r="M10" i="2" s="1"/>
  <c r="K11" i="2"/>
  <c r="L11" i="2" s="1"/>
  <c r="M11" i="2" s="1"/>
  <c r="K12" i="2"/>
  <c r="L12" i="2" s="1"/>
  <c r="M12" i="2" s="1"/>
  <c r="K13" i="2"/>
  <c r="L13" i="2" s="1"/>
  <c r="M13" i="2" s="1"/>
  <c r="K14" i="2"/>
  <c r="L14" i="2" s="1"/>
  <c r="M14" i="2" s="1"/>
  <c r="K15" i="2"/>
  <c r="L15" i="2" s="1"/>
  <c r="M15" i="2" s="1"/>
  <c r="K4" i="2"/>
  <c r="L4" i="2" s="1"/>
  <c r="M4" i="2" s="1"/>
  <c r="Q26" i="3" l="1"/>
  <c r="R26" i="3" s="1"/>
  <c r="R10" i="2"/>
  <c r="S10" i="2" s="1"/>
  <c r="Q8" i="3"/>
  <c r="R8" i="3" s="1"/>
  <c r="Q9" i="3"/>
  <c r="R9" i="3" s="1"/>
  <c r="R15" i="2"/>
  <c r="S15" i="2" s="1"/>
  <c r="Q24" i="3"/>
  <c r="R24" i="3" s="1"/>
  <c r="H35" i="3"/>
  <c r="Q34" i="3"/>
  <c r="R34" i="3" s="1"/>
  <c r="Q13" i="3"/>
  <c r="R13" i="3" s="1"/>
  <c r="Q21" i="3"/>
  <c r="R21" i="3" s="1"/>
  <c r="Q14" i="3"/>
  <c r="R14" i="3" s="1"/>
  <c r="Q22" i="3"/>
  <c r="R22" i="3" s="1"/>
  <c r="Q4" i="3"/>
  <c r="R4" i="3" s="1"/>
  <c r="R13" i="2"/>
  <c r="S13" i="2" s="1"/>
  <c r="R6" i="2"/>
  <c r="S6" i="2" s="1"/>
  <c r="Q27" i="3"/>
  <c r="R27" i="3" s="1"/>
  <c r="Q15" i="3"/>
  <c r="R15" i="3" s="1"/>
  <c r="I16" i="2"/>
  <c r="R11" i="2"/>
  <c r="S11" i="2" s="1"/>
  <c r="Q10" i="3"/>
  <c r="R10" i="3" s="1"/>
  <c r="Q25" i="3"/>
  <c r="R25" i="3" s="1"/>
  <c r="Q32" i="3"/>
  <c r="R32" i="3" s="1"/>
  <c r="Q18" i="3"/>
  <c r="R18" i="3" s="1"/>
  <c r="Q33" i="3"/>
  <c r="R33" i="3" s="1"/>
  <c r="Q30" i="3"/>
  <c r="R30" i="3" s="1"/>
  <c r="R4" i="2"/>
  <c r="S4" i="2" s="1"/>
  <c r="S16" i="2" s="1"/>
  <c r="Q17" i="3"/>
  <c r="R17" i="3" s="1"/>
  <c r="P37" i="3"/>
  <c r="M16" i="2"/>
  <c r="L35" i="3"/>
  <c r="H37" i="3" l="1"/>
  <c r="R35" i="3"/>
  <c r="R37" i="3" s="1"/>
  <c r="L37" i="3"/>
</calcChain>
</file>

<file path=xl/sharedStrings.xml><?xml version="1.0" encoding="utf-8"?>
<sst xmlns="http://schemas.openxmlformats.org/spreadsheetml/2006/main" count="141" uniqueCount="73">
  <si>
    <t>Item</t>
  </si>
  <si>
    <t>Descripción</t>
  </si>
  <si>
    <t>Unidad de medida</t>
  </si>
  <si>
    <t>Cant</t>
  </si>
  <si>
    <t>GASLAB SAS</t>
  </si>
  <si>
    <t>GCI2R INGENERIA SAS</t>
  </si>
  <si>
    <t>INGSOLMAK</t>
  </si>
  <si>
    <t xml:space="preserve">Valor unitario </t>
  </si>
  <si>
    <t>Valor IVA 19%</t>
  </si>
  <si>
    <t xml:space="preserve">Valor Total </t>
  </si>
  <si>
    <t>LABORATORIO LNDV (ÁREA CEFALOSPORINA)(BOGOTA)</t>
  </si>
  <si>
    <t xml:space="preserve">Servicio de mano de obra para la instalación de una línea de CO2 </t>
  </si>
  <si>
    <t>Unidad</t>
  </si>
  <si>
    <t>Servicio de mano de obra para instalación de caseta para almacenar cilindros de líneas de gases. </t>
  </si>
  <si>
    <t>Servicio de mantenimiento preventivo de una linea de gases especiales (aire, Nitrogeno, hidrogeno).</t>
  </si>
  <si>
    <t xml:space="preserve">Unidad </t>
  </si>
  <si>
    <t>LABORATORIO LANIA (ÁREA FERTILIZANTES)</t>
  </si>
  <si>
    <t>Servicio de mantenimiento preventivo de una linea de gases especiales (acetileno, Nitrogeno,hidrogeno).</t>
  </si>
  <si>
    <r>
      <t>Servicio de mantenimiento preventivo de compresor </t>
    </r>
    <r>
      <rPr>
        <sz val="10"/>
        <rFont val="Arial"/>
        <charset val="1"/>
      </rPr>
      <t> </t>
    </r>
  </si>
  <si>
    <t xml:space="preserve">Servicio de mano de obra de instalacion de una unidad de regulacion para termo o cilindro </t>
  </si>
  <si>
    <t>Servicio de mantenimiento preventivo de una linea de gases especiales (Argon, Nitrogeno)</t>
  </si>
  <si>
    <t xml:space="preserve">Servicio de mano de obra para la instalación de una línea dede Nitrógeno </t>
  </si>
  <si>
    <t>LABORATORIO LANIP (ÁREA CONTAMINANTES)</t>
  </si>
  <si>
    <t>LABORATORIO LANIP (ÁREA LANIP FQ)</t>
  </si>
  <si>
    <t>Servicio de mantenimiento preventivo de una linea de gases especiales (acetileno).</t>
  </si>
  <si>
    <t>LABORATORIO LANIP (ÁREA RESIDUOS)</t>
  </si>
  <si>
    <r>
      <t>Servicio de mantenimiento preventivo de red de gases especiales CO2 </t>
    </r>
    <r>
      <rPr>
        <sz val="10"/>
        <rFont val="Arial"/>
        <charset val="1"/>
      </rPr>
      <t> </t>
    </r>
  </si>
  <si>
    <t xml:space="preserve">TOTAL </t>
  </si>
  <si>
    <t xml:space="preserve">Valor Unitario </t>
  </si>
  <si>
    <t xml:space="preserve">Valor total </t>
  </si>
  <si>
    <t>CGA cromado para manguera de Cilindro</t>
  </si>
  <si>
    <t>Codo 1/4 NPT X 1/4 OD INOX</t>
  </si>
  <si>
    <t>Conector recto de 1/4" NPTM X 1/4" O.D</t>
  </si>
  <si>
    <t>Consumibles (Chazo,accesorio,etc ...)</t>
  </si>
  <si>
    <t>Kit</t>
  </si>
  <si>
    <t>Filtro de humedad para aire</t>
  </si>
  <si>
    <t>Fungibles y consumibles (Chazo,accesorio,etc ...)</t>
  </si>
  <si>
    <t>KIT.</t>
  </si>
  <si>
    <t>Lamina inoxidable tipo Omega para URPT</t>
  </si>
  <si>
    <t>Male Adapter 1/4" OD</t>
  </si>
  <si>
    <t>Manguera de alta presión para cilindro de acero inoxidable para UR1C</t>
  </si>
  <si>
    <t>Manguera poliuretano 10 mm</t>
  </si>
  <si>
    <t>Manometro para URPT de aire</t>
  </si>
  <si>
    <t>Señalización de la central de gases incluidas las marcaciones de las líneas  </t>
  </si>
  <si>
    <t xml:space="preserve">Señalización de las líneas (Acrílico) </t>
  </si>
  <si>
    <t>Señalización de las líneas (Acrílico) CO2</t>
  </si>
  <si>
    <r>
      <t xml:space="preserve">Señalización de red </t>
    </r>
    <r>
      <rPr>
        <sz val="10"/>
        <color rgb="FF000000"/>
        <rFont val="Arial"/>
        <family val="2"/>
      </rPr>
      <t>(Acrílico)</t>
    </r>
  </si>
  <si>
    <t xml:space="preserve">Señalización de redes en acrilico </t>
  </si>
  <si>
    <t>Serpentín en Tubing de 1/8" x 0,035 espesor. Acero Inoxidable 316 L. Sin costura</t>
  </si>
  <si>
    <t>Metros</t>
  </si>
  <si>
    <t xml:space="preserve">Metros </t>
  </si>
  <si>
    <t>Soporte con cadena para cilindros</t>
  </si>
  <si>
    <t>Soporte en Aluminio para un (1) tubo.</t>
  </si>
  <si>
    <t>Te unión 1/4"</t>
  </si>
  <si>
    <t>Tubing de 1/4" x 0,035 espesor. Acero Inoxidable 316 L. Sin costura</t>
  </si>
  <si>
    <t>Metro</t>
  </si>
  <si>
    <t>Unidad de puesto de trabajo en pared (URPT) con regulador de segunda etapa</t>
  </si>
  <si>
    <t>Unidad de Regulación incluye Instalación. Para CO2 de alta pureza</t>
  </si>
  <si>
    <t>Unidad de regulación para dos cilindros (UR2C)</t>
  </si>
  <si>
    <t>Unidad de Regulación para dos cilindros (UR2C), incluye Instalación. Para CO2 de alta pureza.</t>
  </si>
  <si>
    <t>Unidad de Regulación para un cilindro (UR1C)</t>
  </si>
  <si>
    <t>Unidad Puesto de Trabajo en PARED (URPT) con Regulador segunda etapa.</t>
  </si>
  <si>
    <t>Unión de 1/4" OD x 1/4" O.D. Swagelok</t>
  </si>
  <si>
    <t>UR2TC - Unidad de Regulación para termo o cilindro (Incluye Instalación), para Argón.</t>
  </si>
  <si>
    <t>TOTAL</t>
  </si>
  <si>
    <t>Valor unitario con IVA</t>
  </si>
  <si>
    <t>LABORATORIO</t>
  </si>
  <si>
    <t>LABORATORIO LANIA (ÁREA PLAGUICIDAS)</t>
  </si>
  <si>
    <t>LABORATORIO LANIA (ÁREA RESIDUOS)</t>
  </si>
  <si>
    <t>PROMEDIO VALOR UNITARIO</t>
  </si>
  <si>
    <t>VALOR TOTAL DE REFERENCIA</t>
  </si>
  <si>
    <t>PROMEDIO UNITARIO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</si>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</sst>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  <numFmt numFmtId="166" formatCode="&quot;$&quot;#,##0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  <charset val="1"/>
    </font>
    <font>
      <b/>
      <sz val="10"/>
      <color rgb="FF000000"/>
      <name val="Arial"/>
      <family val="2"/>
    </font>
    <font>
      <sz val="10"/>
      <name val="Arial"/>
      <charset val="1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BE5D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BE5D6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164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" fillId="3" borderId="1" xfId="0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 wrapText="1"/>
    </xf>
    <xf numFmtId="164" fontId="0" fillId="0" borderId="0" xfId="2" applyNumberFormat="1" applyFont="1"/>
    <xf numFmtId="165" fontId="4" fillId="8" borderId="1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165" fontId="4" fillId="7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165" fontId="0" fillId="0" borderId="0" xfId="3" applyNumberFormat="1" applyFont="1"/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3" fillId="4" borderId="11" xfId="1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wrapText="1"/>
    </xf>
    <xf numFmtId="0" fontId="1" fillId="3" borderId="13" xfId="0" applyFont="1" applyFill="1" applyBorder="1" applyAlignment="1">
      <alignment horizontal="center" vertical="center"/>
    </xf>
    <xf numFmtId="165" fontId="4" fillId="2" borderId="11" xfId="0" applyNumberFormat="1" applyFont="1" applyFill="1" applyBorder="1" applyAlignment="1">
      <alignment horizontal="center" vertical="center" wrapText="1"/>
    </xf>
    <xf numFmtId="165" fontId="4" fillId="8" borderId="10" xfId="3" applyNumberFormat="1" applyFont="1" applyFill="1" applyBorder="1" applyAlignment="1">
      <alignment horizontal="center" vertical="center" wrapText="1"/>
    </xf>
    <xf numFmtId="165" fontId="4" fillId="8" borderId="11" xfId="0" applyNumberFormat="1" applyFont="1" applyFill="1" applyBorder="1" applyAlignment="1">
      <alignment horizontal="center" vertical="center" wrapText="1"/>
    </xf>
    <xf numFmtId="165" fontId="4" fillId="7" borderId="11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5" fontId="4" fillId="7" borderId="10" xfId="3" applyNumberFormat="1" applyFont="1" applyFill="1" applyBorder="1" applyAlignment="1">
      <alignment horizontal="center" vertical="center" wrapText="1"/>
    </xf>
    <xf numFmtId="165" fontId="4" fillId="2" borderId="10" xfId="3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3" borderId="11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166" fontId="1" fillId="5" borderId="10" xfId="3" applyNumberFormat="1" applyFont="1" applyFill="1" applyBorder="1" applyAlignment="1">
      <alignment horizontal="right" vertical="center" wrapText="1"/>
    </xf>
    <xf numFmtId="166" fontId="1" fillId="5" borderId="1" xfId="3" applyNumberFormat="1" applyFont="1" applyFill="1" applyBorder="1" applyAlignment="1">
      <alignment horizontal="right" vertical="center" wrapText="1"/>
    </xf>
    <xf numFmtId="166" fontId="1" fillId="5" borderId="6" xfId="3" applyNumberFormat="1" applyFont="1" applyFill="1" applyBorder="1" applyAlignment="1">
      <alignment horizontal="right" vertical="center" wrapText="1"/>
    </xf>
    <xf numFmtId="166" fontId="1" fillId="5" borderId="11" xfId="3" applyNumberFormat="1" applyFont="1" applyFill="1" applyBorder="1" applyAlignment="1">
      <alignment horizontal="right" vertical="center" wrapText="1"/>
    </xf>
    <xf numFmtId="166" fontId="3" fillId="6" borderId="10" xfId="3" applyNumberFormat="1" applyFont="1" applyFill="1" applyBorder="1" applyAlignment="1">
      <alignment horizontal="right" vertical="center" wrapText="1"/>
    </xf>
    <xf numFmtId="166" fontId="1" fillId="5" borderId="13" xfId="3" applyNumberFormat="1" applyFont="1" applyFill="1" applyBorder="1" applyAlignment="1">
      <alignment horizontal="right" vertical="center" wrapText="1"/>
    </xf>
    <xf numFmtId="166" fontId="8" fillId="0" borderId="3" xfId="3" applyNumberFormat="1" applyFont="1" applyBorder="1" applyAlignment="1">
      <alignment horizontal="right"/>
    </xf>
    <xf numFmtId="166" fontId="8" fillId="5" borderId="26" xfId="3" applyNumberFormat="1" applyFont="1" applyFill="1" applyBorder="1" applyAlignment="1">
      <alignment horizontal="right"/>
    </xf>
    <xf numFmtId="166" fontId="8" fillId="0" borderId="4" xfId="3" applyNumberFormat="1" applyFont="1" applyBorder="1" applyAlignment="1">
      <alignment horizontal="right"/>
    </xf>
    <xf numFmtId="166" fontId="8" fillId="0" borderId="26" xfId="3" applyNumberFormat="1" applyFont="1" applyBorder="1" applyAlignment="1">
      <alignment horizontal="right"/>
    </xf>
    <xf numFmtId="166" fontId="8" fillId="7" borderId="26" xfId="3" applyNumberFormat="1" applyFont="1" applyFill="1" applyBorder="1" applyAlignment="1">
      <alignment horizontal="right"/>
    </xf>
    <xf numFmtId="166" fontId="8" fillId="9" borderId="26" xfId="3" applyNumberFormat="1" applyFont="1" applyFill="1" applyBorder="1" applyAlignment="1">
      <alignment horizontal="right"/>
    </xf>
    <xf numFmtId="165" fontId="4" fillId="8" borderId="6" xfId="0" applyNumberFormat="1" applyFont="1" applyFill="1" applyBorder="1" applyAlignment="1">
      <alignment horizontal="center" vertical="center" wrapText="1"/>
    </xf>
    <xf numFmtId="165" fontId="4" fillId="2" borderId="6" xfId="0" applyNumberFormat="1" applyFont="1" applyFill="1" applyBorder="1" applyAlignment="1">
      <alignment horizontal="center" vertical="center" wrapText="1"/>
    </xf>
    <xf numFmtId="165" fontId="4" fillId="7" borderId="6" xfId="0" applyNumberFormat="1" applyFont="1" applyFill="1" applyBorder="1" applyAlignment="1">
      <alignment horizontal="center" vertical="center" wrapText="1"/>
    </xf>
    <xf numFmtId="166" fontId="1" fillId="8" borderId="10" xfId="2" applyNumberFormat="1" applyFont="1" applyFill="1" applyBorder="1" applyAlignment="1">
      <alignment horizontal="right" vertical="center" wrapText="1"/>
    </xf>
    <xf numFmtId="166" fontId="1" fillId="8" borderId="1" xfId="2" applyNumberFormat="1" applyFont="1" applyFill="1" applyBorder="1" applyAlignment="1">
      <alignment horizontal="right" vertical="center" wrapText="1"/>
    </xf>
    <xf numFmtId="166" fontId="1" fillId="8" borderId="6" xfId="2" applyNumberFormat="1" applyFont="1" applyFill="1" applyBorder="1" applyAlignment="1">
      <alignment horizontal="right" vertical="center" wrapText="1"/>
    </xf>
    <xf numFmtId="166" fontId="1" fillId="8" borderId="11" xfId="2" applyNumberFormat="1" applyFont="1" applyFill="1" applyBorder="1" applyAlignment="1">
      <alignment horizontal="right" vertical="center" wrapText="1"/>
    </xf>
    <xf numFmtId="166" fontId="6" fillId="8" borderId="10" xfId="2" applyNumberFormat="1" applyFont="1" applyFill="1" applyBorder="1" applyAlignment="1">
      <alignment horizontal="right" vertical="center" wrapText="1"/>
    </xf>
    <xf numFmtId="166" fontId="1" fillId="8" borderId="10" xfId="2" applyNumberFormat="1" applyFont="1" applyFill="1" applyBorder="1" applyAlignment="1">
      <alignment horizontal="right" vertical="center"/>
    </xf>
    <xf numFmtId="166" fontId="6" fillId="8" borderId="10" xfId="2" applyNumberFormat="1" applyFont="1" applyFill="1" applyBorder="1" applyAlignment="1">
      <alignment horizontal="right" vertical="center"/>
    </xf>
    <xf numFmtId="166" fontId="0" fillId="2" borderId="10" xfId="3" applyNumberFormat="1" applyFont="1" applyFill="1" applyBorder="1" applyAlignment="1">
      <alignment horizontal="right" vertical="center"/>
    </xf>
    <xf numFmtId="166" fontId="0" fillId="2" borderId="1" xfId="3" applyNumberFormat="1" applyFont="1" applyFill="1" applyBorder="1" applyAlignment="1">
      <alignment horizontal="right" vertical="center"/>
    </xf>
    <xf numFmtId="166" fontId="0" fillId="2" borderId="6" xfId="3" applyNumberFormat="1" applyFont="1" applyFill="1" applyBorder="1" applyAlignment="1">
      <alignment horizontal="right" vertical="center"/>
    </xf>
    <xf numFmtId="166" fontId="0" fillId="2" borderId="11" xfId="3" applyNumberFormat="1" applyFont="1" applyFill="1" applyBorder="1" applyAlignment="1">
      <alignment horizontal="right" vertical="center"/>
    </xf>
    <xf numFmtId="166" fontId="0" fillId="7" borderId="10" xfId="2" applyNumberFormat="1" applyFont="1" applyFill="1" applyBorder="1" applyAlignment="1">
      <alignment horizontal="right" vertical="center"/>
    </xf>
    <xf numFmtId="166" fontId="0" fillId="7" borderId="1" xfId="2" applyNumberFormat="1" applyFont="1" applyFill="1" applyBorder="1" applyAlignment="1">
      <alignment horizontal="right" vertical="center"/>
    </xf>
    <xf numFmtId="166" fontId="0" fillId="7" borderId="6" xfId="2" applyNumberFormat="1" applyFont="1" applyFill="1" applyBorder="1" applyAlignment="1">
      <alignment horizontal="right" vertical="center"/>
    </xf>
    <xf numFmtId="166" fontId="0" fillId="7" borderId="11" xfId="0" applyNumberFormat="1" applyFill="1" applyBorder="1" applyAlignment="1">
      <alignment horizontal="right" vertical="center"/>
    </xf>
    <xf numFmtId="166" fontId="0" fillId="9" borderId="16" xfId="2" applyNumberFormat="1" applyFont="1" applyFill="1" applyBorder="1" applyAlignment="1">
      <alignment horizontal="right" vertical="center"/>
    </xf>
    <xf numFmtId="166" fontId="0" fillId="2" borderId="12" xfId="3" applyNumberFormat="1" applyFont="1" applyFill="1" applyBorder="1" applyAlignment="1">
      <alignment horizontal="right" vertical="center"/>
    </xf>
    <xf numFmtId="166" fontId="0" fillId="2" borderId="13" xfId="3" applyNumberFormat="1" applyFont="1" applyFill="1" applyBorder="1" applyAlignment="1">
      <alignment horizontal="right" vertical="center"/>
    </xf>
    <xf numFmtId="0" fontId="0" fillId="0" borderId="30" xfId="0" applyBorder="1" applyAlignment="1">
      <alignment horizontal="center" vertical="center"/>
    </xf>
    <xf numFmtId="0" fontId="1" fillId="0" borderId="24" xfId="0" applyFont="1" applyBorder="1" applyAlignment="1">
      <alignment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166" fontId="6" fillId="8" borderId="30" xfId="2" applyNumberFormat="1" applyFont="1" applyFill="1" applyBorder="1" applyAlignment="1">
      <alignment horizontal="right" vertical="center" wrapText="1"/>
    </xf>
    <xf numFmtId="166" fontId="1" fillId="8" borderId="24" xfId="2" applyNumberFormat="1" applyFont="1" applyFill="1" applyBorder="1" applyAlignment="1">
      <alignment horizontal="right" vertical="center" wrapText="1"/>
    </xf>
    <xf numFmtId="166" fontId="1" fillId="8" borderId="31" xfId="2" applyNumberFormat="1" applyFont="1" applyFill="1" applyBorder="1" applyAlignment="1">
      <alignment horizontal="right" vertical="center" wrapText="1"/>
    </xf>
    <xf numFmtId="166" fontId="1" fillId="8" borderId="28" xfId="2" applyNumberFormat="1" applyFont="1" applyFill="1" applyBorder="1" applyAlignment="1">
      <alignment horizontal="right" vertical="center" wrapText="1"/>
    </xf>
    <xf numFmtId="166" fontId="0" fillId="2" borderId="30" xfId="3" applyNumberFormat="1" applyFont="1" applyFill="1" applyBorder="1" applyAlignment="1">
      <alignment horizontal="right" vertical="center"/>
    </xf>
    <xf numFmtId="166" fontId="0" fillId="2" borderId="24" xfId="3" applyNumberFormat="1" applyFont="1" applyFill="1" applyBorder="1" applyAlignment="1">
      <alignment horizontal="right" vertical="center"/>
    </xf>
    <xf numFmtId="166" fontId="0" fillId="2" borderId="31" xfId="3" applyNumberFormat="1" applyFont="1" applyFill="1" applyBorder="1" applyAlignment="1">
      <alignment horizontal="right" vertical="center"/>
    </xf>
    <xf numFmtId="166" fontId="0" fillId="2" borderId="28" xfId="3" applyNumberFormat="1" applyFont="1" applyFill="1" applyBorder="1" applyAlignment="1">
      <alignment horizontal="right" vertical="center"/>
    </xf>
    <xf numFmtId="166" fontId="0" fillId="7" borderId="30" xfId="2" applyNumberFormat="1" applyFont="1" applyFill="1" applyBorder="1" applyAlignment="1">
      <alignment horizontal="right" vertical="center"/>
    </xf>
    <xf numFmtId="166" fontId="0" fillId="7" borderId="24" xfId="2" applyNumberFormat="1" applyFont="1" applyFill="1" applyBorder="1" applyAlignment="1">
      <alignment horizontal="right" vertical="center"/>
    </xf>
    <xf numFmtId="166" fontId="0" fillId="7" borderId="31" xfId="2" applyNumberFormat="1" applyFont="1" applyFill="1" applyBorder="1" applyAlignment="1">
      <alignment horizontal="right" vertical="center"/>
    </xf>
    <xf numFmtId="166" fontId="0" fillId="7" borderId="28" xfId="0" applyNumberFormat="1" applyFill="1" applyBorder="1" applyAlignment="1">
      <alignment horizontal="right" vertical="center"/>
    </xf>
    <xf numFmtId="166" fontId="0" fillId="9" borderId="27" xfId="2" applyNumberFormat="1" applyFont="1" applyFill="1" applyBorder="1" applyAlignment="1">
      <alignment horizontal="right" vertical="center"/>
    </xf>
    <xf numFmtId="166" fontId="8" fillId="0" borderId="26" xfId="0" applyNumberFormat="1" applyFont="1" applyBorder="1"/>
    <xf numFmtId="0" fontId="8" fillId="0" borderId="33" xfId="0" applyFont="1" applyBorder="1"/>
    <xf numFmtId="165" fontId="0" fillId="7" borderId="33" xfId="0" applyNumberFormat="1" applyFill="1" applyBorder="1"/>
    <xf numFmtId="0" fontId="8" fillId="0" borderId="34" xfId="0" applyFont="1" applyBorder="1" applyAlignment="1">
      <alignment horizontal="center"/>
    </xf>
    <xf numFmtId="0" fontId="8" fillId="0" borderId="35" xfId="0" applyFont="1" applyBorder="1"/>
    <xf numFmtId="0" fontId="8" fillId="0" borderId="34" xfId="0" applyFont="1" applyBorder="1"/>
    <xf numFmtId="165" fontId="0" fillId="7" borderId="35" xfId="0" applyNumberFormat="1" applyFill="1" applyBorder="1"/>
    <xf numFmtId="165" fontId="0" fillId="7" borderId="34" xfId="0" applyNumberFormat="1" applyFill="1" applyBorder="1"/>
    <xf numFmtId="166" fontId="8" fillId="7" borderId="26" xfId="0" applyNumberFormat="1" applyFont="1" applyFill="1" applyBorder="1"/>
    <xf numFmtId="166" fontId="8" fillId="9" borderId="3" xfId="2" applyNumberFormat="1" applyFont="1" applyFill="1" applyBorder="1"/>
    <xf numFmtId="166" fontId="8" fillId="9" borderId="26" xfId="2" applyNumberFormat="1" applyFont="1" applyFill="1" applyBorder="1"/>
    <xf numFmtId="165" fontId="9" fillId="0" borderId="0" xfId="0" applyNumberFormat="1" applyFont="1"/>
    <xf numFmtId="165" fontId="9" fillId="0" borderId="0" xfId="3" applyNumberFormat="1" applyFont="1"/>
    <xf numFmtId="166" fontId="0" fillId="7" borderId="10" xfId="3" applyNumberFormat="1" applyFont="1" applyFill="1" applyBorder="1" applyAlignment="1">
      <alignment horizontal="right" vertical="center"/>
    </xf>
    <xf numFmtId="166" fontId="0" fillId="7" borderId="1" xfId="3" applyNumberFormat="1" applyFont="1" applyFill="1" applyBorder="1" applyAlignment="1">
      <alignment horizontal="right" vertical="center"/>
    </xf>
    <xf numFmtId="166" fontId="0" fillId="7" borderId="6" xfId="3" applyNumberFormat="1" applyFont="1" applyFill="1" applyBorder="1" applyAlignment="1">
      <alignment horizontal="right" vertical="center"/>
    </xf>
    <xf numFmtId="166" fontId="0" fillId="9" borderId="16" xfId="3" applyNumberFormat="1" applyFont="1" applyFill="1" applyBorder="1" applyAlignment="1">
      <alignment horizontal="right" vertical="center"/>
    </xf>
    <xf numFmtId="166" fontId="1" fillId="5" borderId="10" xfId="3" applyNumberFormat="1" applyFont="1" applyFill="1" applyBorder="1" applyAlignment="1">
      <alignment horizontal="right" vertical="center"/>
    </xf>
    <xf numFmtId="166" fontId="1" fillId="5" borderId="12" xfId="3" applyNumberFormat="1" applyFont="1" applyFill="1" applyBorder="1" applyAlignment="1">
      <alignment horizontal="right" vertical="center"/>
    </xf>
    <xf numFmtId="166" fontId="0" fillId="7" borderId="12" xfId="3" applyNumberFormat="1" applyFont="1" applyFill="1" applyBorder="1" applyAlignment="1">
      <alignment horizontal="right" vertical="center"/>
    </xf>
    <xf numFmtId="166" fontId="0" fillId="7" borderId="13" xfId="3" applyNumberFormat="1" applyFont="1" applyFill="1" applyBorder="1" applyAlignment="1">
      <alignment horizontal="right" vertical="center"/>
    </xf>
    <xf numFmtId="165" fontId="8" fillId="9" borderId="15" xfId="3" applyNumberFormat="1" applyFont="1" applyFill="1" applyBorder="1" applyAlignment="1">
      <alignment horizontal="center" vertical="center" wrapText="1"/>
    </xf>
    <xf numFmtId="165" fontId="8" fillId="9" borderId="16" xfId="3" applyNumberFormat="1" applyFont="1" applyFill="1" applyBorder="1" applyAlignment="1">
      <alignment horizontal="center" vertical="center" wrapText="1"/>
    </xf>
    <xf numFmtId="165" fontId="4" fillId="7" borderId="10" xfId="3" applyNumberFormat="1" applyFont="1" applyFill="1" applyBorder="1" applyAlignment="1">
      <alignment horizontal="center" vertical="center" wrapText="1"/>
    </xf>
    <xf numFmtId="165" fontId="4" fillId="7" borderId="1" xfId="3" applyNumberFormat="1" applyFont="1" applyFill="1" applyBorder="1" applyAlignment="1">
      <alignment horizontal="center" vertical="center" wrapText="1"/>
    </xf>
    <xf numFmtId="165" fontId="4" fillId="7" borderId="6" xfId="3" applyNumberFormat="1" applyFont="1" applyFill="1" applyBorder="1" applyAlignment="1">
      <alignment horizontal="center" vertical="center" wrapText="1"/>
    </xf>
    <xf numFmtId="165" fontId="4" fillId="5" borderId="10" xfId="3" applyNumberFormat="1" applyFont="1" applyFill="1" applyBorder="1" applyAlignment="1">
      <alignment horizontal="center" vertical="center" wrapText="1"/>
    </xf>
    <xf numFmtId="165" fontId="4" fillId="5" borderId="1" xfId="3" applyNumberFormat="1" applyFont="1" applyFill="1" applyBorder="1" applyAlignment="1">
      <alignment horizontal="center" vertical="center" wrapText="1"/>
    </xf>
    <xf numFmtId="165" fontId="4" fillId="5" borderId="11" xfId="3" applyNumberFormat="1" applyFont="1" applyFill="1" applyBorder="1" applyAlignment="1">
      <alignment horizontal="center" vertical="center" wrapText="1"/>
    </xf>
    <xf numFmtId="165" fontId="8" fillId="2" borderId="7" xfId="3" applyNumberFormat="1" applyFont="1" applyFill="1" applyBorder="1" applyAlignment="1">
      <alignment horizontal="center"/>
    </xf>
    <xf numFmtId="165" fontId="8" fillId="2" borderId="8" xfId="3" applyNumberFormat="1" applyFont="1" applyFill="1" applyBorder="1" applyAlignment="1">
      <alignment horizontal="center"/>
    </xf>
    <xf numFmtId="165" fontId="8" fillId="2" borderId="9" xfId="3" applyNumberFormat="1" applyFont="1" applyFill="1" applyBorder="1" applyAlignment="1">
      <alignment horizontal="center"/>
    </xf>
    <xf numFmtId="165" fontId="8" fillId="5" borderId="7" xfId="3" applyNumberFormat="1" applyFont="1" applyFill="1" applyBorder="1" applyAlignment="1">
      <alignment horizontal="center"/>
    </xf>
    <xf numFmtId="165" fontId="8" fillId="5" borderId="8" xfId="3" applyNumberFormat="1" applyFont="1" applyFill="1" applyBorder="1" applyAlignment="1">
      <alignment horizontal="center"/>
    </xf>
    <xf numFmtId="165" fontId="8" fillId="5" borderId="9" xfId="3" applyNumberFormat="1" applyFont="1" applyFill="1" applyBorder="1" applyAlignment="1">
      <alignment horizontal="center"/>
    </xf>
    <xf numFmtId="165" fontId="4" fillId="2" borderId="10" xfId="3" applyNumberFormat="1" applyFont="1" applyFill="1" applyBorder="1" applyAlignment="1">
      <alignment horizontal="center" vertical="center" wrapText="1"/>
    </xf>
    <xf numFmtId="165" fontId="4" fillId="2" borderId="1" xfId="3" applyNumberFormat="1" applyFont="1" applyFill="1" applyBorder="1" applyAlignment="1">
      <alignment horizontal="center" vertical="center" wrapText="1"/>
    </xf>
    <xf numFmtId="165" fontId="4" fillId="2" borderId="29" xfId="3" applyNumberFormat="1" applyFont="1" applyFill="1" applyBorder="1" applyAlignment="1">
      <alignment horizontal="center" vertical="center" wrapText="1"/>
    </xf>
    <xf numFmtId="0" fontId="4" fillId="9" borderId="17" xfId="0" applyFont="1" applyFill="1" applyBorder="1" applyAlignment="1">
      <alignment horizontal="center" vertical="center" wrapText="1"/>
    </xf>
    <xf numFmtId="0" fontId="4" fillId="9" borderId="10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165" fontId="8" fillId="7" borderId="7" xfId="3" applyNumberFormat="1" applyFont="1" applyFill="1" applyBorder="1" applyAlignment="1">
      <alignment horizontal="center"/>
    </xf>
    <xf numFmtId="165" fontId="8" fillId="7" borderId="8" xfId="3" applyNumberFormat="1" applyFont="1" applyFill="1" applyBorder="1" applyAlignment="1">
      <alignment horizontal="center"/>
    </xf>
    <xf numFmtId="0" fontId="4" fillId="9" borderId="18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9" borderId="19" xfId="0" applyFont="1" applyFill="1" applyBorder="1" applyAlignment="1">
      <alignment horizontal="center" vertical="center" wrapText="1"/>
    </xf>
    <xf numFmtId="0" fontId="4" fillId="9" borderId="11" xfId="0" applyFont="1" applyFill="1" applyBorder="1" applyAlignment="1">
      <alignment horizontal="center" vertical="center" wrapText="1"/>
    </xf>
    <xf numFmtId="0" fontId="4" fillId="9" borderId="22" xfId="0" applyFont="1" applyFill="1" applyBorder="1" applyAlignment="1">
      <alignment horizontal="center" vertical="center" wrapText="1"/>
    </xf>
    <xf numFmtId="0" fontId="4" fillId="9" borderId="23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164" fontId="4" fillId="9" borderId="20" xfId="2" applyNumberFormat="1" applyFont="1" applyFill="1" applyBorder="1" applyAlignment="1">
      <alignment horizontal="center" vertical="center" wrapText="1"/>
    </xf>
    <xf numFmtId="164" fontId="4" fillId="9" borderId="21" xfId="2" applyNumberFormat="1" applyFont="1" applyFill="1" applyBorder="1" applyAlignment="1">
      <alignment horizontal="center" vertical="center" wrapText="1"/>
    </xf>
    <xf numFmtId="0" fontId="8" fillId="0" borderId="32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7" borderId="7" xfId="0" applyFont="1" applyFill="1" applyBorder="1" applyAlignment="1">
      <alignment horizontal="center"/>
    </xf>
    <xf numFmtId="0" fontId="8" fillId="7" borderId="8" xfId="0" applyFont="1" applyFill="1" applyBorder="1" applyAlignment="1">
      <alignment horizontal="center"/>
    </xf>
    <xf numFmtId="0" fontId="8" fillId="7" borderId="9" xfId="0" applyFont="1" applyFill="1" applyBorder="1" applyAlignment="1">
      <alignment horizontal="center"/>
    </xf>
    <xf numFmtId="165" fontId="8" fillId="8" borderId="7" xfId="0" applyNumberFormat="1" applyFont="1" applyFill="1" applyBorder="1" applyAlignment="1">
      <alignment horizontal="center"/>
    </xf>
    <xf numFmtId="165" fontId="8" fillId="8" borderId="8" xfId="0" applyNumberFormat="1" applyFont="1" applyFill="1" applyBorder="1" applyAlignment="1">
      <alignment horizontal="center"/>
    </xf>
    <xf numFmtId="165" fontId="8" fillId="8" borderId="9" xfId="0" applyNumberFormat="1" applyFont="1" applyFill="1" applyBorder="1" applyAlignment="1">
      <alignment horizontal="center"/>
    </xf>
    <xf numFmtId="0" fontId="4" fillId="9" borderId="18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19" xfId="0" applyFont="1" applyFill="1" applyBorder="1" applyAlignment="1">
      <alignment horizontal="center" vertical="center"/>
    </xf>
    <xf numFmtId="0" fontId="4" fillId="9" borderId="11" xfId="0" applyFont="1" applyFill="1" applyBorder="1" applyAlignment="1">
      <alignment horizontal="center" vertical="center"/>
    </xf>
    <xf numFmtId="166" fontId="0" fillId="0" borderId="0" xfId="0" applyNumberFormat="1"/>
  </cellXfs>
  <cellStyles count="4">
    <cellStyle name="Millares" xfId="2" builtinId="3"/>
    <cellStyle name="Moneda" xfId="3" builtinId="4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9"/>
  <sheetViews>
    <sheetView tabSelected="1" topLeftCell="C1" workbookViewId="0">
      <selection activeCell="U3" sqref="U3:V7"/>
    </sheetView>
  </sheetViews>
  <sheetFormatPr baseColWidth="10" defaultColWidth="11.42578125" defaultRowHeight="15" x14ac:dyDescent="0.25"/>
  <cols>
    <col min="1" max="1" width="5.28515625" customWidth="1"/>
    <col min="2" max="2" width="56.5703125" style="5" customWidth="1"/>
    <col min="3" max="3" width="27.85546875" style="5" customWidth="1"/>
    <col min="5" max="5" width="8.140625" customWidth="1"/>
    <col min="6" max="7" width="11" style="19" customWidth="1"/>
    <col min="8" max="8" width="11.28515625" style="19" customWidth="1"/>
    <col min="9" max="9" width="11.85546875" style="19" customWidth="1"/>
    <col min="10" max="10" width="10.85546875" style="19" customWidth="1"/>
    <col min="11" max="11" width="10.7109375" style="19" customWidth="1"/>
    <col min="12" max="12" width="11.28515625" style="19" customWidth="1"/>
    <col min="13" max="13" width="12.140625" style="19" customWidth="1"/>
    <col min="14" max="14" width="11" style="19" customWidth="1"/>
    <col min="15" max="15" width="11.140625" style="19" customWidth="1"/>
    <col min="16" max="16" width="10.85546875" style="19" customWidth="1"/>
    <col min="17" max="17" width="12" style="19" customWidth="1"/>
    <col min="18" max="18" width="12.140625" style="19" customWidth="1"/>
  </cols>
  <sheetData>
    <row r="1" spans="1:21" x14ac:dyDescent="0.25">
      <c r="A1" s="130" t="s">
        <v>0</v>
      </c>
      <c r="B1" s="136" t="s">
        <v>1</v>
      </c>
      <c r="C1" s="140" t="s">
        <v>66</v>
      </c>
      <c r="D1" s="136" t="s">
        <v>2</v>
      </c>
      <c r="E1" s="138" t="s">
        <v>3</v>
      </c>
      <c r="F1" s="124" t="s">
        <v>4</v>
      </c>
      <c r="G1" s="125"/>
      <c r="H1" s="125"/>
      <c r="I1" s="126"/>
      <c r="J1" s="121" t="s">
        <v>5</v>
      </c>
      <c r="K1" s="122"/>
      <c r="L1" s="122"/>
      <c r="M1" s="123"/>
      <c r="N1" s="134" t="s">
        <v>6</v>
      </c>
      <c r="O1" s="135"/>
      <c r="P1" s="135"/>
      <c r="Q1" s="135"/>
      <c r="R1" s="113" t="s">
        <v>69</v>
      </c>
      <c r="S1" s="113" t="s">
        <v>70</v>
      </c>
    </row>
    <row r="2" spans="1:21" ht="9.6" customHeight="1" x14ac:dyDescent="0.25">
      <c r="A2" s="131"/>
      <c r="B2" s="137"/>
      <c r="C2" s="141"/>
      <c r="D2" s="137"/>
      <c r="E2" s="139"/>
      <c r="F2" s="118" t="s">
        <v>7</v>
      </c>
      <c r="G2" s="119" t="s">
        <v>8</v>
      </c>
      <c r="H2" s="119" t="s">
        <v>65</v>
      </c>
      <c r="I2" s="120" t="s">
        <v>9</v>
      </c>
      <c r="J2" s="127" t="s">
        <v>7</v>
      </c>
      <c r="K2" s="128" t="s">
        <v>8</v>
      </c>
      <c r="L2" s="128" t="s">
        <v>65</v>
      </c>
      <c r="M2" s="129" t="s">
        <v>9</v>
      </c>
      <c r="N2" s="115" t="s">
        <v>7</v>
      </c>
      <c r="O2" s="116" t="s">
        <v>8</v>
      </c>
      <c r="P2" s="116" t="s">
        <v>65</v>
      </c>
      <c r="Q2" s="117" t="s">
        <v>9</v>
      </c>
      <c r="R2" s="114"/>
      <c r="S2" s="114"/>
    </row>
    <row r="3" spans="1:21" ht="27" customHeight="1" x14ac:dyDescent="0.25">
      <c r="A3" s="131"/>
      <c r="B3" s="137"/>
      <c r="C3" s="142"/>
      <c r="D3" s="137"/>
      <c r="E3" s="139"/>
      <c r="F3" s="118"/>
      <c r="G3" s="119"/>
      <c r="H3" s="119"/>
      <c r="I3" s="120"/>
      <c r="J3" s="127"/>
      <c r="K3" s="128"/>
      <c r="L3" s="128"/>
      <c r="M3" s="129"/>
      <c r="N3" s="115"/>
      <c r="O3" s="116"/>
      <c r="P3" s="116"/>
      <c r="Q3" s="117"/>
      <c r="R3" s="114"/>
      <c r="S3" s="114"/>
    </row>
    <row r="4" spans="1:21" x14ac:dyDescent="0.25">
      <c r="A4" s="20">
        <v>1</v>
      </c>
      <c r="B4" s="9" t="s">
        <v>11</v>
      </c>
      <c r="C4" s="143" t="s">
        <v>10</v>
      </c>
      <c r="D4" s="8" t="s">
        <v>12</v>
      </c>
      <c r="E4" s="21">
        <v>1</v>
      </c>
      <c r="F4" s="42">
        <v>5800000</v>
      </c>
      <c r="G4" s="43">
        <f>+F4*19%</f>
        <v>1102000</v>
      </c>
      <c r="H4" s="44">
        <f>+F4+G4</f>
        <v>6902000</v>
      </c>
      <c r="I4" s="45">
        <f>E4*H4</f>
        <v>6902000</v>
      </c>
      <c r="J4" s="64">
        <v>4000000</v>
      </c>
      <c r="K4" s="65">
        <f>+J4*19%</f>
        <v>760000</v>
      </c>
      <c r="L4" s="66">
        <f>+J4+K4</f>
        <v>4760000</v>
      </c>
      <c r="M4" s="67">
        <f>E4*L4</f>
        <v>4760000</v>
      </c>
      <c r="N4" s="105">
        <v>6000000</v>
      </c>
      <c r="O4" s="106">
        <f>+N4*19%</f>
        <v>1140000</v>
      </c>
      <c r="P4" s="107">
        <f>+N4+O4</f>
        <v>7140000</v>
      </c>
      <c r="Q4" s="107">
        <f>E4*P4</f>
        <v>7140000</v>
      </c>
      <c r="R4" s="108">
        <f>ROUND(AVERAGE(H4,L4,P4),0)</f>
        <v>6267333</v>
      </c>
      <c r="S4" s="108">
        <f>E4*R4</f>
        <v>6267333</v>
      </c>
      <c r="U4" s="163"/>
    </row>
    <row r="5" spans="1:21" ht="26.25" x14ac:dyDescent="0.25">
      <c r="A5" s="20">
        <v>2</v>
      </c>
      <c r="B5" s="10" t="s">
        <v>13</v>
      </c>
      <c r="C5" s="144"/>
      <c r="D5" s="8" t="s">
        <v>12</v>
      </c>
      <c r="E5" s="21">
        <v>1</v>
      </c>
      <c r="F5" s="42">
        <v>3900000</v>
      </c>
      <c r="G5" s="43">
        <f t="shared" ref="G5:G15" si="0">+F5*19%</f>
        <v>741000</v>
      </c>
      <c r="H5" s="44">
        <f t="shared" ref="H5:H15" si="1">+F5+G5</f>
        <v>4641000</v>
      </c>
      <c r="I5" s="45">
        <f t="shared" ref="I5:I15" si="2">E5*H5</f>
        <v>4641000</v>
      </c>
      <c r="J5" s="64">
        <v>5500000</v>
      </c>
      <c r="K5" s="65">
        <f t="shared" ref="K5:K15" si="3">+J5*19%</f>
        <v>1045000</v>
      </c>
      <c r="L5" s="66">
        <f t="shared" ref="L5:L15" si="4">+J5+K5</f>
        <v>6545000</v>
      </c>
      <c r="M5" s="67">
        <f t="shared" ref="M5:M15" si="5">E5*L5</f>
        <v>6545000</v>
      </c>
      <c r="N5" s="105">
        <v>4200000</v>
      </c>
      <c r="O5" s="106">
        <f t="shared" ref="O5:O15" si="6">+N5*19%</f>
        <v>798000</v>
      </c>
      <c r="P5" s="107">
        <f t="shared" ref="P5:P15" si="7">+N5+O5</f>
        <v>4998000</v>
      </c>
      <c r="Q5" s="107">
        <f t="shared" ref="Q5:Q15" si="8">E5*P5</f>
        <v>4998000</v>
      </c>
      <c r="R5" s="108">
        <f t="shared" ref="R5:R15" si="9">ROUND(AVERAGE(H5,L5,P5),0)</f>
        <v>5394667</v>
      </c>
      <c r="S5" s="108">
        <f t="shared" ref="S5:S15" si="10">E5*R5</f>
        <v>5394667</v>
      </c>
      <c r="U5" s="163"/>
    </row>
    <row r="6" spans="1:21" ht="26.25" x14ac:dyDescent="0.25">
      <c r="A6" s="20">
        <v>3</v>
      </c>
      <c r="B6" s="10" t="s">
        <v>14</v>
      </c>
      <c r="C6" s="37" t="s">
        <v>67</v>
      </c>
      <c r="D6" s="8" t="s">
        <v>15</v>
      </c>
      <c r="E6" s="21">
        <v>3</v>
      </c>
      <c r="F6" s="42">
        <v>400000</v>
      </c>
      <c r="G6" s="43">
        <f t="shared" si="0"/>
        <v>76000</v>
      </c>
      <c r="H6" s="44">
        <f t="shared" si="1"/>
        <v>476000</v>
      </c>
      <c r="I6" s="45">
        <f t="shared" si="2"/>
        <v>1428000</v>
      </c>
      <c r="J6" s="64">
        <v>350000</v>
      </c>
      <c r="K6" s="65">
        <f t="shared" si="3"/>
        <v>66500</v>
      </c>
      <c r="L6" s="66">
        <f t="shared" si="4"/>
        <v>416500</v>
      </c>
      <c r="M6" s="67">
        <f t="shared" si="5"/>
        <v>1249500</v>
      </c>
      <c r="N6" s="105">
        <v>400000</v>
      </c>
      <c r="O6" s="106">
        <f t="shared" si="6"/>
        <v>76000</v>
      </c>
      <c r="P6" s="107">
        <f t="shared" si="7"/>
        <v>476000</v>
      </c>
      <c r="Q6" s="107">
        <f t="shared" si="8"/>
        <v>1428000</v>
      </c>
      <c r="R6" s="108">
        <f t="shared" si="9"/>
        <v>456167</v>
      </c>
      <c r="S6" s="108">
        <f t="shared" si="10"/>
        <v>1368501</v>
      </c>
    </row>
    <row r="7" spans="1:21" ht="26.25" x14ac:dyDescent="0.25">
      <c r="A7" s="20">
        <v>4</v>
      </c>
      <c r="B7" s="11" t="s">
        <v>17</v>
      </c>
      <c r="C7" s="145" t="s">
        <v>16</v>
      </c>
      <c r="D7" s="8" t="s">
        <v>15</v>
      </c>
      <c r="E7" s="21">
        <v>3</v>
      </c>
      <c r="F7" s="42">
        <v>400000</v>
      </c>
      <c r="G7" s="43">
        <f t="shared" si="0"/>
        <v>76000</v>
      </c>
      <c r="H7" s="44">
        <f t="shared" si="1"/>
        <v>476000</v>
      </c>
      <c r="I7" s="45">
        <f t="shared" si="2"/>
        <v>1428000</v>
      </c>
      <c r="J7" s="64">
        <v>350000</v>
      </c>
      <c r="K7" s="65">
        <f t="shared" si="3"/>
        <v>66500</v>
      </c>
      <c r="L7" s="66">
        <f t="shared" si="4"/>
        <v>416500</v>
      </c>
      <c r="M7" s="67">
        <f t="shared" si="5"/>
        <v>1249500</v>
      </c>
      <c r="N7" s="105">
        <v>400000</v>
      </c>
      <c r="O7" s="106">
        <f t="shared" si="6"/>
        <v>76000</v>
      </c>
      <c r="P7" s="107">
        <f t="shared" si="7"/>
        <v>476000</v>
      </c>
      <c r="Q7" s="107">
        <f t="shared" si="8"/>
        <v>1428000</v>
      </c>
      <c r="R7" s="108">
        <f t="shared" si="9"/>
        <v>456167</v>
      </c>
      <c r="S7" s="108">
        <f t="shared" si="10"/>
        <v>1368501</v>
      </c>
      <c r="U7" s="163"/>
    </row>
    <row r="8" spans="1:21" x14ac:dyDescent="0.25">
      <c r="A8" s="20">
        <v>5</v>
      </c>
      <c r="B8" s="10" t="s">
        <v>18</v>
      </c>
      <c r="C8" s="146"/>
      <c r="D8" s="8" t="s">
        <v>15</v>
      </c>
      <c r="E8" s="40">
        <v>1</v>
      </c>
      <c r="F8" s="109">
        <v>1200000</v>
      </c>
      <c r="G8" s="43">
        <f t="shared" si="0"/>
        <v>228000</v>
      </c>
      <c r="H8" s="44">
        <f t="shared" si="1"/>
        <v>1428000</v>
      </c>
      <c r="I8" s="45">
        <f t="shared" si="2"/>
        <v>1428000</v>
      </c>
      <c r="J8" s="64">
        <v>1000000</v>
      </c>
      <c r="K8" s="65">
        <f t="shared" si="3"/>
        <v>190000</v>
      </c>
      <c r="L8" s="66">
        <f t="shared" si="4"/>
        <v>1190000</v>
      </c>
      <c r="M8" s="67">
        <f t="shared" si="5"/>
        <v>1190000</v>
      </c>
      <c r="N8" s="105">
        <v>1500000</v>
      </c>
      <c r="O8" s="106">
        <f t="shared" si="6"/>
        <v>285000</v>
      </c>
      <c r="P8" s="107">
        <f t="shared" si="7"/>
        <v>1785000</v>
      </c>
      <c r="Q8" s="107">
        <f t="shared" si="8"/>
        <v>1785000</v>
      </c>
      <c r="R8" s="108">
        <f t="shared" si="9"/>
        <v>1467667</v>
      </c>
      <c r="S8" s="108">
        <f t="shared" si="10"/>
        <v>1467667</v>
      </c>
    </row>
    <row r="9" spans="1:21" ht="26.25" x14ac:dyDescent="0.25">
      <c r="A9" s="20">
        <v>6</v>
      </c>
      <c r="B9" s="10" t="s">
        <v>19</v>
      </c>
      <c r="C9" s="147"/>
      <c r="D9" s="8" t="s">
        <v>15</v>
      </c>
      <c r="E9" s="40">
        <v>1</v>
      </c>
      <c r="F9" s="109">
        <v>420000</v>
      </c>
      <c r="G9" s="43">
        <f t="shared" si="0"/>
        <v>79800</v>
      </c>
      <c r="H9" s="44">
        <f t="shared" si="1"/>
        <v>499800</v>
      </c>
      <c r="I9" s="45">
        <f t="shared" si="2"/>
        <v>499800</v>
      </c>
      <c r="J9" s="64">
        <v>400000</v>
      </c>
      <c r="K9" s="65">
        <f t="shared" si="3"/>
        <v>76000</v>
      </c>
      <c r="L9" s="66">
        <f t="shared" si="4"/>
        <v>476000</v>
      </c>
      <c r="M9" s="67">
        <f t="shared" si="5"/>
        <v>476000</v>
      </c>
      <c r="N9" s="105">
        <v>350000</v>
      </c>
      <c r="O9" s="106">
        <f t="shared" si="6"/>
        <v>66500</v>
      </c>
      <c r="P9" s="107">
        <f t="shared" si="7"/>
        <v>416500</v>
      </c>
      <c r="Q9" s="107">
        <f t="shared" si="8"/>
        <v>416500</v>
      </c>
      <c r="R9" s="108">
        <f t="shared" si="9"/>
        <v>464100</v>
      </c>
      <c r="S9" s="108">
        <f t="shared" si="10"/>
        <v>464100</v>
      </c>
    </row>
    <row r="10" spans="1:21" ht="26.25" x14ac:dyDescent="0.25">
      <c r="A10" s="20">
        <v>7</v>
      </c>
      <c r="B10" s="11" t="s">
        <v>20</v>
      </c>
      <c r="C10" s="145" t="s">
        <v>68</v>
      </c>
      <c r="D10" s="13" t="s">
        <v>12</v>
      </c>
      <c r="E10" s="22">
        <v>2</v>
      </c>
      <c r="F10" s="46">
        <v>400000</v>
      </c>
      <c r="G10" s="43">
        <f t="shared" si="0"/>
        <v>76000</v>
      </c>
      <c r="H10" s="44">
        <f t="shared" si="1"/>
        <v>476000</v>
      </c>
      <c r="I10" s="45">
        <f t="shared" si="2"/>
        <v>952000</v>
      </c>
      <c r="J10" s="64">
        <v>350000</v>
      </c>
      <c r="K10" s="65">
        <f t="shared" si="3"/>
        <v>66500</v>
      </c>
      <c r="L10" s="66">
        <f t="shared" si="4"/>
        <v>416500</v>
      </c>
      <c r="M10" s="67">
        <f t="shared" si="5"/>
        <v>833000</v>
      </c>
      <c r="N10" s="105">
        <v>400000</v>
      </c>
      <c r="O10" s="106">
        <f t="shared" si="6"/>
        <v>76000</v>
      </c>
      <c r="P10" s="107">
        <f t="shared" si="7"/>
        <v>476000</v>
      </c>
      <c r="Q10" s="107">
        <f t="shared" si="8"/>
        <v>952000</v>
      </c>
      <c r="R10" s="108">
        <f t="shared" si="9"/>
        <v>456167</v>
      </c>
      <c r="S10" s="108">
        <f t="shared" si="10"/>
        <v>912334</v>
      </c>
    </row>
    <row r="11" spans="1:21" ht="26.25" x14ac:dyDescent="0.25">
      <c r="A11" s="20">
        <v>8</v>
      </c>
      <c r="B11" s="11" t="s">
        <v>21</v>
      </c>
      <c r="C11" s="147"/>
      <c r="D11" s="13" t="s">
        <v>12</v>
      </c>
      <c r="E11" s="22">
        <v>1</v>
      </c>
      <c r="F11" s="46">
        <v>450000</v>
      </c>
      <c r="G11" s="43">
        <f t="shared" si="0"/>
        <v>85500</v>
      </c>
      <c r="H11" s="44">
        <f t="shared" si="1"/>
        <v>535500</v>
      </c>
      <c r="I11" s="45">
        <f t="shared" si="2"/>
        <v>535500</v>
      </c>
      <c r="J11" s="64">
        <v>400000</v>
      </c>
      <c r="K11" s="65">
        <f t="shared" si="3"/>
        <v>76000</v>
      </c>
      <c r="L11" s="66">
        <f t="shared" si="4"/>
        <v>476000</v>
      </c>
      <c r="M11" s="67">
        <f t="shared" si="5"/>
        <v>476000</v>
      </c>
      <c r="N11" s="105">
        <v>550000</v>
      </c>
      <c r="O11" s="106">
        <f t="shared" si="6"/>
        <v>104500</v>
      </c>
      <c r="P11" s="107">
        <f t="shared" si="7"/>
        <v>654500</v>
      </c>
      <c r="Q11" s="107">
        <f t="shared" si="8"/>
        <v>654500</v>
      </c>
      <c r="R11" s="108">
        <f t="shared" si="9"/>
        <v>555333</v>
      </c>
      <c r="S11" s="108">
        <f t="shared" si="10"/>
        <v>555333</v>
      </c>
    </row>
    <row r="12" spans="1:21" ht="25.5" x14ac:dyDescent="0.25">
      <c r="A12" s="20">
        <v>9</v>
      </c>
      <c r="B12" s="39" t="s">
        <v>11</v>
      </c>
      <c r="C12" s="38" t="s">
        <v>22</v>
      </c>
      <c r="D12" s="12" t="s">
        <v>12</v>
      </c>
      <c r="E12" s="40">
        <v>1</v>
      </c>
      <c r="F12" s="109">
        <v>4000000</v>
      </c>
      <c r="G12" s="43">
        <f t="shared" si="0"/>
        <v>760000</v>
      </c>
      <c r="H12" s="44">
        <f t="shared" si="1"/>
        <v>4760000</v>
      </c>
      <c r="I12" s="45">
        <f t="shared" si="2"/>
        <v>4760000</v>
      </c>
      <c r="J12" s="64">
        <v>3800000</v>
      </c>
      <c r="K12" s="65">
        <f t="shared" si="3"/>
        <v>722000</v>
      </c>
      <c r="L12" s="66">
        <f t="shared" si="4"/>
        <v>4522000</v>
      </c>
      <c r="M12" s="67">
        <f t="shared" si="5"/>
        <v>4522000</v>
      </c>
      <c r="N12" s="105">
        <v>5000000</v>
      </c>
      <c r="O12" s="106">
        <f t="shared" si="6"/>
        <v>950000</v>
      </c>
      <c r="P12" s="107">
        <f t="shared" si="7"/>
        <v>5950000</v>
      </c>
      <c r="Q12" s="107">
        <f t="shared" si="8"/>
        <v>5950000</v>
      </c>
      <c r="R12" s="108">
        <f t="shared" si="9"/>
        <v>5077333</v>
      </c>
      <c r="S12" s="108">
        <f t="shared" si="10"/>
        <v>5077333</v>
      </c>
    </row>
    <row r="13" spans="1:21" ht="26.25" x14ac:dyDescent="0.25">
      <c r="A13" s="20">
        <v>10</v>
      </c>
      <c r="B13" s="11" t="s">
        <v>24</v>
      </c>
      <c r="C13" s="38" t="s">
        <v>23</v>
      </c>
      <c r="D13" s="12" t="s">
        <v>12</v>
      </c>
      <c r="E13" s="40">
        <v>1</v>
      </c>
      <c r="F13" s="109">
        <v>3800000</v>
      </c>
      <c r="G13" s="43">
        <f t="shared" si="0"/>
        <v>722000</v>
      </c>
      <c r="H13" s="44">
        <f t="shared" si="1"/>
        <v>4522000</v>
      </c>
      <c r="I13" s="45">
        <f t="shared" si="2"/>
        <v>4522000</v>
      </c>
      <c r="J13" s="64">
        <v>350000</v>
      </c>
      <c r="K13" s="65">
        <f t="shared" si="3"/>
        <v>66500</v>
      </c>
      <c r="L13" s="66">
        <f t="shared" si="4"/>
        <v>416500</v>
      </c>
      <c r="M13" s="67">
        <f t="shared" si="5"/>
        <v>416500</v>
      </c>
      <c r="N13" s="105">
        <v>400000</v>
      </c>
      <c r="O13" s="106">
        <f t="shared" si="6"/>
        <v>76000</v>
      </c>
      <c r="P13" s="107">
        <f t="shared" si="7"/>
        <v>476000</v>
      </c>
      <c r="Q13" s="107">
        <f t="shared" si="8"/>
        <v>476000</v>
      </c>
      <c r="R13" s="108">
        <f t="shared" si="9"/>
        <v>1804833</v>
      </c>
      <c r="S13" s="108">
        <f t="shared" si="10"/>
        <v>1804833</v>
      </c>
    </row>
    <row r="14" spans="1:21" x14ac:dyDescent="0.25">
      <c r="A14" s="20">
        <v>11</v>
      </c>
      <c r="B14" s="11" t="s">
        <v>11</v>
      </c>
      <c r="C14" s="145" t="s">
        <v>25</v>
      </c>
      <c r="D14" s="12" t="s">
        <v>15</v>
      </c>
      <c r="E14" s="40">
        <v>1</v>
      </c>
      <c r="F14" s="109">
        <v>1000000</v>
      </c>
      <c r="G14" s="43">
        <f t="shared" si="0"/>
        <v>190000</v>
      </c>
      <c r="H14" s="44">
        <f t="shared" si="1"/>
        <v>1190000</v>
      </c>
      <c r="I14" s="45">
        <f t="shared" si="2"/>
        <v>1190000</v>
      </c>
      <c r="J14" s="64">
        <v>800000</v>
      </c>
      <c r="K14" s="65">
        <f t="shared" si="3"/>
        <v>152000</v>
      </c>
      <c r="L14" s="66">
        <f t="shared" si="4"/>
        <v>952000</v>
      </c>
      <c r="M14" s="67">
        <f t="shared" si="5"/>
        <v>952000</v>
      </c>
      <c r="N14" s="105">
        <v>1100000</v>
      </c>
      <c r="O14" s="106">
        <f t="shared" si="6"/>
        <v>209000</v>
      </c>
      <c r="P14" s="107">
        <f t="shared" si="7"/>
        <v>1309000</v>
      </c>
      <c r="Q14" s="107">
        <f t="shared" si="8"/>
        <v>1309000</v>
      </c>
      <c r="R14" s="108">
        <f t="shared" si="9"/>
        <v>1150333</v>
      </c>
      <c r="S14" s="108">
        <f t="shared" si="10"/>
        <v>1150333</v>
      </c>
    </row>
    <row r="15" spans="1:21" ht="27" thickBot="1" x14ac:dyDescent="0.3">
      <c r="A15" s="23">
        <v>12</v>
      </c>
      <c r="B15" s="24" t="s">
        <v>26</v>
      </c>
      <c r="C15" s="148"/>
      <c r="D15" s="25" t="s">
        <v>15</v>
      </c>
      <c r="E15" s="41">
        <v>3</v>
      </c>
      <c r="F15" s="110">
        <v>400000</v>
      </c>
      <c r="G15" s="47">
        <f t="shared" si="0"/>
        <v>76000</v>
      </c>
      <c r="H15" s="44">
        <f t="shared" si="1"/>
        <v>476000</v>
      </c>
      <c r="I15" s="45">
        <f t="shared" si="2"/>
        <v>1428000</v>
      </c>
      <c r="J15" s="73">
        <v>380000</v>
      </c>
      <c r="K15" s="74">
        <f t="shared" si="3"/>
        <v>72200</v>
      </c>
      <c r="L15" s="66">
        <f t="shared" si="4"/>
        <v>452200</v>
      </c>
      <c r="M15" s="67">
        <f t="shared" si="5"/>
        <v>1356600</v>
      </c>
      <c r="N15" s="111">
        <v>400000</v>
      </c>
      <c r="O15" s="112">
        <f t="shared" si="6"/>
        <v>76000</v>
      </c>
      <c r="P15" s="107">
        <f t="shared" si="7"/>
        <v>476000</v>
      </c>
      <c r="Q15" s="107">
        <f t="shared" si="8"/>
        <v>1428000</v>
      </c>
      <c r="R15" s="108">
        <f t="shared" si="9"/>
        <v>468067</v>
      </c>
      <c r="S15" s="108">
        <f t="shared" si="10"/>
        <v>1404201</v>
      </c>
    </row>
    <row r="16" spans="1:21" ht="15.75" thickBot="1" x14ac:dyDescent="0.3">
      <c r="A16" s="132" t="s">
        <v>27</v>
      </c>
      <c r="B16" s="133"/>
      <c r="C16" s="133"/>
      <c r="D16" s="133"/>
      <c r="E16" s="133"/>
      <c r="F16" s="48"/>
      <c r="G16" s="48"/>
      <c r="H16" s="48"/>
      <c r="I16" s="49">
        <f>SUM(I4:I15)</f>
        <v>29714300</v>
      </c>
      <c r="J16" s="48"/>
      <c r="K16" s="50"/>
      <c r="L16" s="50"/>
      <c r="M16" s="51">
        <f>SUM(M4:M15)</f>
        <v>24026100</v>
      </c>
      <c r="N16" s="48"/>
      <c r="O16" s="50"/>
      <c r="P16" s="50"/>
      <c r="Q16" s="52">
        <f>SUM(Q4:Q15)</f>
        <v>27965000</v>
      </c>
      <c r="R16" s="53"/>
      <c r="S16" s="53">
        <f>SUM(S4:S15)</f>
        <v>27235136</v>
      </c>
    </row>
    <row r="18" ht="16.5" customHeight="1" x14ac:dyDescent="0.25"/>
    <row r="22" ht="22.5" customHeight="1" x14ac:dyDescent="0.25"/>
    <row r="25" ht="60.75" customHeight="1" x14ac:dyDescent="0.25"/>
    <row r="27" ht="35.25" customHeight="1" x14ac:dyDescent="0.25"/>
    <row r="29" ht="22.5" customHeight="1" x14ac:dyDescent="0.25"/>
  </sheetData>
  <mergeCells count="27">
    <mergeCell ref="A1:A3"/>
    <mergeCell ref="A16:E16"/>
    <mergeCell ref="N1:Q1"/>
    <mergeCell ref="B1:B3"/>
    <mergeCell ref="D1:D3"/>
    <mergeCell ref="E1:E3"/>
    <mergeCell ref="C1:C3"/>
    <mergeCell ref="C4:C5"/>
    <mergeCell ref="C7:C9"/>
    <mergeCell ref="C10:C11"/>
    <mergeCell ref="C14:C15"/>
    <mergeCell ref="F2:F3"/>
    <mergeCell ref="G2:G3"/>
    <mergeCell ref="I2:I3"/>
    <mergeCell ref="J1:M1"/>
    <mergeCell ref="F1:I1"/>
    <mergeCell ref="J2:J3"/>
    <mergeCell ref="H2:H3"/>
    <mergeCell ref="L2:L3"/>
    <mergeCell ref="K2:K3"/>
    <mergeCell ref="M2:M3"/>
    <mergeCell ref="S1:S3"/>
    <mergeCell ref="R1:R3"/>
    <mergeCell ref="N2:N3"/>
    <mergeCell ref="O2:O3"/>
    <mergeCell ref="Q2:Q3"/>
    <mergeCell ref="P2:P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7"/>
  <sheetViews>
    <sheetView topLeftCell="A17" workbookViewId="0">
      <selection activeCell="B38" sqref="B38"/>
    </sheetView>
  </sheetViews>
  <sheetFormatPr baseColWidth="10" defaultColWidth="11.42578125" defaultRowHeight="15" x14ac:dyDescent="0.25"/>
  <cols>
    <col min="1" max="1" width="6.42578125" customWidth="1"/>
    <col min="2" max="2" width="48.7109375" customWidth="1"/>
    <col min="3" max="3" width="9.85546875" customWidth="1"/>
    <col min="4" max="4" width="6.7109375" customWidth="1"/>
    <col min="5" max="5" width="11" style="18" customWidth="1"/>
    <col min="6" max="6" width="10.7109375" style="18" customWidth="1"/>
    <col min="7" max="7" width="11" style="18" customWidth="1"/>
    <col min="8" max="8" width="12.7109375" style="18" customWidth="1"/>
    <col min="9" max="9" width="11.5703125" style="19" customWidth="1"/>
    <col min="10" max="10" width="10.7109375" style="18" customWidth="1"/>
    <col min="11" max="11" width="10" style="18" customWidth="1"/>
    <col min="12" max="12" width="12.42578125" style="18" customWidth="1"/>
    <col min="13" max="13" width="11.140625" style="18" customWidth="1"/>
    <col min="14" max="14" width="9.85546875" style="18" customWidth="1"/>
    <col min="15" max="15" width="10.140625" style="18" customWidth="1"/>
    <col min="16" max="16" width="12.140625" style="18" customWidth="1"/>
    <col min="17" max="17" width="11" style="14" customWidth="1"/>
    <col min="18" max="18" width="12.85546875" customWidth="1"/>
  </cols>
  <sheetData>
    <row r="1" spans="1:18" x14ac:dyDescent="0.25">
      <c r="A1" s="130" t="s">
        <v>0</v>
      </c>
      <c r="B1" s="159" t="s">
        <v>1</v>
      </c>
      <c r="C1" s="159" t="s">
        <v>12</v>
      </c>
      <c r="D1" s="161" t="s">
        <v>3</v>
      </c>
      <c r="E1" s="156" t="s">
        <v>4</v>
      </c>
      <c r="F1" s="157"/>
      <c r="G1" s="157"/>
      <c r="H1" s="158"/>
      <c r="I1" s="121" t="s">
        <v>5</v>
      </c>
      <c r="J1" s="122"/>
      <c r="K1" s="122"/>
      <c r="L1" s="123"/>
      <c r="M1" s="153" t="s">
        <v>6</v>
      </c>
      <c r="N1" s="154"/>
      <c r="O1" s="154"/>
      <c r="P1" s="155"/>
      <c r="Q1" s="149" t="s">
        <v>71</v>
      </c>
      <c r="R1" s="149" t="s">
        <v>70</v>
      </c>
    </row>
    <row r="2" spans="1:18" ht="35.25" customHeight="1" x14ac:dyDescent="0.25">
      <c r="A2" s="131"/>
      <c r="B2" s="160"/>
      <c r="C2" s="160"/>
      <c r="D2" s="162"/>
      <c r="E2" s="27" t="s">
        <v>28</v>
      </c>
      <c r="F2" s="15" t="s">
        <v>8</v>
      </c>
      <c r="G2" s="54" t="s">
        <v>65</v>
      </c>
      <c r="H2" s="28" t="s">
        <v>29</v>
      </c>
      <c r="I2" s="36" t="s">
        <v>28</v>
      </c>
      <c r="J2" s="16" t="s">
        <v>8</v>
      </c>
      <c r="K2" s="55" t="s">
        <v>65</v>
      </c>
      <c r="L2" s="26" t="s">
        <v>29</v>
      </c>
      <c r="M2" s="35" t="s">
        <v>28</v>
      </c>
      <c r="N2" s="17" t="s">
        <v>8</v>
      </c>
      <c r="O2" s="56" t="s">
        <v>65</v>
      </c>
      <c r="P2" s="29" t="s">
        <v>29</v>
      </c>
      <c r="Q2" s="150"/>
      <c r="R2" s="150"/>
    </row>
    <row r="3" spans="1:18" x14ac:dyDescent="0.25">
      <c r="A3" s="30">
        <v>1</v>
      </c>
      <c r="B3" s="1" t="s">
        <v>30</v>
      </c>
      <c r="C3" s="7" t="s">
        <v>12</v>
      </c>
      <c r="D3" s="31">
        <v>6</v>
      </c>
      <c r="E3" s="57">
        <v>116014</v>
      </c>
      <c r="F3" s="58">
        <f>+E3*19%</f>
        <v>22042.66</v>
      </c>
      <c r="G3" s="59">
        <f>+E3+F3</f>
        <v>138056.66</v>
      </c>
      <c r="H3" s="60">
        <f>D3*G3</f>
        <v>828339.96</v>
      </c>
      <c r="I3" s="64">
        <v>105000</v>
      </c>
      <c r="J3" s="65">
        <f>+I3*19%</f>
        <v>19950</v>
      </c>
      <c r="K3" s="66">
        <f>+I3+J3</f>
        <v>124950</v>
      </c>
      <c r="L3" s="67">
        <f>D3*K3</f>
        <v>749700</v>
      </c>
      <c r="M3" s="68">
        <v>130000</v>
      </c>
      <c r="N3" s="69">
        <f>+M3*19%</f>
        <v>24700</v>
      </c>
      <c r="O3" s="70">
        <f>+M3+N3</f>
        <v>154700</v>
      </c>
      <c r="P3" s="71">
        <f>D3*O3</f>
        <v>928200</v>
      </c>
      <c r="Q3" s="72">
        <f>ROUND(AVERAGE(G3,K3,O3),0)</f>
        <v>139236</v>
      </c>
      <c r="R3" s="72">
        <f>D3*Q3</f>
        <v>835416</v>
      </c>
    </row>
    <row r="4" spans="1:18" x14ac:dyDescent="0.25">
      <c r="A4" s="30">
        <v>2</v>
      </c>
      <c r="B4" s="3" t="s">
        <v>31</v>
      </c>
      <c r="C4" s="6" t="s">
        <v>12</v>
      </c>
      <c r="D4" s="32">
        <v>3</v>
      </c>
      <c r="E4" s="61">
        <v>140000</v>
      </c>
      <c r="F4" s="58">
        <f t="shared" ref="F4:F34" si="0">+E4*19%</f>
        <v>26600</v>
      </c>
      <c r="G4" s="59">
        <f t="shared" ref="G4:G34" si="1">+E4+F4</f>
        <v>166600</v>
      </c>
      <c r="H4" s="60">
        <f t="shared" ref="H4:H34" si="2">D4*G4</f>
        <v>499800</v>
      </c>
      <c r="I4" s="64">
        <v>100000</v>
      </c>
      <c r="J4" s="65">
        <f t="shared" ref="J4:J34" si="3">+I4*19%</f>
        <v>19000</v>
      </c>
      <c r="K4" s="66">
        <f t="shared" ref="K4:K34" si="4">+I4+J4</f>
        <v>119000</v>
      </c>
      <c r="L4" s="67">
        <f t="shared" ref="L4:L34" si="5">D4*K4</f>
        <v>357000</v>
      </c>
      <c r="M4" s="68">
        <v>150000</v>
      </c>
      <c r="N4" s="69">
        <f t="shared" ref="N4:N34" si="6">+M4*19%</f>
        <v>28500</v>
      </c>
      <c r="O4" s="70">
        <f t="shared" ref="O4:O34" si="7">+M4+N4</f>
        <v>178500</v>
      </c>
      <c r="P4" s="71">
        <f t="shared" ref="P4:P34" si="8">D4*O4</f>
        <v>535500</v>
      </c>
      <c r="Q4" s="72">
        <f t="shared" ref="Q4:Q34" si="9">ROUND(AVERAGE(G4,K4,O4),0)</f>
        <v>154700</v>
      </c>
      <c r="R4" s="72">
        <f t="shared" ref="R4:R34" si="10">D4*Q4</f>
        <v>464100</v>
      </c>
    </row>
    <row r="5" spans="1:18" x14ac:dyDescent="0.25">
      <c r="A5" s="30">
        <v>3</v>
      </c>
      <c r="B5" s="1" t="s">
        <v>32</v>
      </c>
      <c r="C5" s="6" t="s">
        <v>12</v>
      </c>
      <c r="D5" s="32">
        <v>15</v>
      </c>
      <c r="E5" s="61">
        <v>134343</v>
      </c>
      <c r="F5" s="58">
        <f t="shared" si="0"/>
        <v>25525.170000000002</v>
      </c>
      <c r="G5" s="59">
        <f t="shared" si="1"/>
        <v>159868.17000000001</v>
      </c>
      <c r="H5" s="60">
        <f t="shared" si="2"/>
        <v>2398022.5500000003</v>
      </c>
      <c r="I5" s="64">
        <v>60000</v>
      </c>
      <c r="J5" s="65">
        <f t="shared" si="3"/>
        <v>11400</v>
      </c>
      <c r="K5" s="66">
        <f t="shared" si="4"/>
        <v>71400</v>
      </c>
      <c r="L5" s="67">
        <f t="shared" si="5"/>
        <v>1071000</v>
      </c>
      <c r="M5" s="68">
        <v>140000</v>
      </c>
      <c r="N5" s="69">
        <f t="shared" si="6"/>
        <v>26600</v>
      </c>
      <c r="O5" s="70">
        <f t="shared" si="7"/>
        <v>166600</v>
      </c>
      <c r="P5" s="71">
        <f t="shared" si="8"/>
        <v>2499000</v>
      </c>
      <c r="Q5" s="72">
        <f t="shared" si="9"/>
        <v>132623</v>
      </c>
      <c r="R5" s="72">
        <f t="shared" si="10"/>
        <v>1989345</v>
      </c>
    </row>
    <row r="6" spans="1:18" x14ac:dyDescent="0.25">
      <c r="A6" s="30">
        <v>4</v>
      </c>
      <c r="B6" s="3" t="s">
        <v>33</v>
      </c>
      <c r="C6" s="6" t="s">
        <v>34</v>
      </c>
      <c r="D6" s="32">
        <v>1</v>
      </c>
      <c r="E6" s="61">
        <v>2782608.7</v>
      </c>
      <c r="F6" s="58">
        <f t="shared" si="0"/>
        <v>528695.65300000005</v>
      </c>
      <c r="G6" s="59">
        <f t="shared" si="1"/>
        <v>3311304.3530000001</v>
      </c>
      <c r="H6" s="60">
        <f t="shared" si="2"/>
        <v>3311304.3530000001</v>
      </c>
      <c r="I6" s="64">
        <v>500000</v>
      </c>
      <c r="J6" s="65">
        <f t="shared" si="3"/>
        <v>95000</v>
      </c>
      <c r="K6" s="66">
        <f t="shared" si="4"/>
        <v>595000</v>
      </c>
      <c r="L6" s="67">
        <f t="shared" si="5"/>
        <v>595000</v>
      </c>
      <c r="M6" s="68">
        <v>170000</v>
      </c>
      <c r="N6" s="69">
        <f t="shared" si="6"/>
        <v>32300</v>
      </c>
      <c r="O6" s="70">
        <f t="shared" si="7"/>
        <v>202300</v>
      </c>
      <c r="P6" s="71">
        <f t="shared" si="8"/>
        <v>202300</v>
      </c>
      <c r="Q6" s="72">
        <f t="shared" si="9"/>
        <v>1369535</v>
      </c>
      <c r="R6" s="72">
        <f t="shared" si="10"/>
        <v>1369535</v>
      </c>
    </row>
    <row r="7" spans="1:18" x14ac:dyDescent="0.25">
      <c r="A7" s="30">
        <v>5</v>
      </c>
      <c r="B7" s="1" t="s">
        <v>35</v>
      </c>
      <c r="C7" s="6" t="s">
        <v>12</v>
      </c>
      <c r="D7" s="32">
        <v>1</v>
      </c>
      <c r="E7" s="61">
        <v>2338695</v>
      </c>
      <c r="F7" s="58">
        <f t="shared" si="0"/>
        <v>444352.05</v>
      </c>
      <c r="G7" s="59">
        <f t="shared" si="1"/>
        <v>2783047.05</v>
      </c>
      <c r="H7" s="60">
        <f t="shared" si="2"/>
        <v>2783047.05</v>
      </c>
      <c r="I7" s="64">
        <v>1800000</v>
      </c>
      <c r="J7" s="65">
        <f t="shared" si="3"/>
        <v>342000</v>
      </c>
      <c r="K7" s="66">
        <f t="shared" si="4"/>
        <v>2142000</v>
      </c>
      <c r="L7" s="67">
        <f t="shared" si="5"/>
        <v>2142000</v>
      </c>
      <c r="M7" s="68">
        <v>2000000</v>
      </c>
      <c r="N7" s="69">
        <f t="shared" si="6"/>
        <v>380000</v>
      </c>
      <c r="O7" s="70">
        <f t="shared" si="7"/>
        <v>2380000</v>
      </c>
      <c r="P7" s="71">
        <f t="shared" si="8"/>
        <v>2380000</v>
      </c>
      <c r="Q7" s="72">
        <f t="shared" si="9"/>
        <v>2435016</v>
      </c>
      <c r="R7" s="72">
        <f t="shared" si="10"/>
        <v>2435016</v>
      </c>
    </row>
    <row r="8" spans="1:18" x14ac:dyDescent="0.25">
      <c r="A8" s="30">
        <v>6</v>
      </c>
      <c r="B8" s="3" t="s">
        <v>36</v>
      </c>
      <c r="C8" s="6" t="s">
        <v>37</v>
      </c>
      <c r="D8" s="32">
        <v>8</v>
      </c>
      <c r="E8" s="61">
        <v>616539.30000000005</v>
      </c>
      <c r="F8" s="58">
        <f t="shared" si="0"/>
        <v>117142.467</v>
      </c>
      <c r="G8" s="59">
        <f t="shared" si="1"/>
        <v>733681.76699999999</v>
      </c>
      <c r="H8" s="60">
        <f t="shared" si="2"/>
        <v>5869454.1359999999</v>
      </c>
      <c r="I8" s="64">
        <v>500000</v>
      </c>
      <c r="J8" s="65">
        <f t="shared" si="3"/>
        <v>95000</v>
      </c>
      <c r="K8" s="66">
        <f t="shared" si="4"/>
        <v>595000</v>
      </c>
      <c r="L8" s="67">
        <f t="shared" si="5"/>
        <v>4760000</v>
      </c>
      <c r="M8" s="68">
        <v>253000</v>
      </c>
      <c r="N8" s="69">
        <f t="shared" si="6"/>
        <v>48070</v>
      </c>
      <c r="O8" s="70">
        <f t="shared" si="7"/>
        <v>301070</v>
      </c>
      <c r="P8" s="71">
        <f t="shared" si="8"/>
        <v>2408560</v>
      </c>
      <c r="Q8" s="72">
        <f t="shared" si="9"/>
        <v>543251</v>
      </c>
      <c r="R8" s="72">
        <f t="shared" si="10"/>
        <v>4346008</v>
      </c>
    </row>
    <row r="9" spans="1:18" x14ac:dyDescent="0.25">
      <c r="A9" s="30">
        <v>7</v>
      </c>
      <c r="B9" s="1" t="s">
        <v>38</v>
      </c>
      <c r="C9" s="2" t="s">
        <v>12</v>
      </c>
      <c r="D9" s="33">
        <v>14</v>
      </c>
      <c r="E9" s="62">
        <v>140000</v>
      </c>
      <c r="F9" s="58">
        <f t="shared" si="0"/>
        <v>26600</v>
      </c>
      <c r="G9" s="59">
        <f t="shared" si="1"/>
        <v>166600</v>
      </c>
      <c r="H9" s="60">
        <f t="shared" si="2"/>
        <v>2332400</v>
      </c>
      <c r="I9" s="64">
        <v>80000</v>
      </c>
      <c r="J9" s="65">
        <f t="shared" si="3"/>
        <v>15200</v>
      </c>
      <c r="K9" s="66">
        <f t="shared" si="4"/>
        <v>95200</v>
      </c>
      <c r="L9" s="67">
        <f t="shared" si="5"/>
        <v>1332800</v>
      </c>
      <c r="M9" s="68">
        <v>140000</v>
      </c>
      <c r="N9" s="69">
        <f t="shared" si="6"/>
        <v>26600</v>
      </c>
      <c r="O9" s="70">
        <f t="shared" si="7"/>
        <v>166600</v>
      </c>
      <c r="P9" s="71">
        <f t="shared" si="8"/>
        <v>2332400</v>
      </c>
      <c r="Q9" s="72">
        <f t="shared" si="9"/>
        <v>142800</v>
      </c>
      <c r="R9" s="72">
        <f t="shared" si="10"/>
        <v>1999200</v>
      </c>
    </row>
    <row r="10" spans="1:18" x14ac:dyDescent="0.25">
      <c r="A10" s="30">
        <v>8</v>
      </c>
      <c r="B10" s="1" t="s">
        <v>39</v>
      </c>
      <c r="C10" s="2" t="s">
        <v>12</v>
      </c>
      <c r="D10" s="33">
        <v>6</v>
      </c>
      <c r="E10" s="62">
        <v>102950</v>
      </c>
      <c r="F10" s="58">
        <f t="shared" si="0"/>
        <v>19560.5</v>
      </c>
      <c r="G10" s="59">
        <f t="shared" si="1"/>
        <v>122510.5</v>
      </c>
      <c r="H10" s="60">
        <f t="shared" si="2"/>
        <v>735063</v>
      </c>
      <c r="I10" s="64">
        <v>180000</v>
      </c>
      <c r="J10" s="65">
        <f t="shared" si="3"/>
        <v>34200</v>
      </c>
      <c r="K10" s="66">
        <f t="shared" si="4"/>
        <v>214200</v>
      </c>
      <c r="L10" s="67">
        <f t="shared" si="5"/>
        <v>1285200</v>
      </c>
      <c r="M10" s="68">
        <v>120000</v>
      </c>
      <c r="N10" s="69">
        <f t="shared" si="6"/>
        <v>22800</v>
      </c>
      <c r="O10" s="70">
        <f t="shared" si="7"/>
        <v>142800</v>
      </c>
      <c r="P10" s="71">
        <f t="shared" si="8"/>
        <v>856800</v>
      </c>
      <c r="Q10" s="72">
        <f t="shared" si="9"/>
        <v>159837</v>
      </c>
      <c r="R10" s="72">
        <f t="shared" si="10"/>
        <v>959022</v>
      </c>
    </row>
    <row r="11" spans="1:18" ht="25.5" x14ac:dyDescent="0.25">
      <c r="A11" s="30">
        <v>9</v>
      </c>
      <c r="B11" s="1" t="s">
        <v>40</v>
      </c>
      <c r="C11" s="6" t="s">
        <v>12</v>
      </c>
      <c r="D11" s="32">
        <v>24</v>
      </c>
      <c r="E11" s="61">
        <v>634500</v>
      </c>
      <c r="F11" s="58">
        <f t="shared" si="0"/>
        <v>120555</v>
      </c>
      <c r="G11" s="59">
        <f t="shared" si="1"/>
        <v>755055</v>
      </c>
      <c r="H11" s="60">
        <f t="shared" si="2"/>
        <v>18121320</v>
      </c>
      <c r="I11" s="64">
        <v>750000</v>
      </c>
      <c r="J11" s="65">
        <f t="shared" si="3"/>
        <v>142500</v>
      </c>
      <c r="K11" s="66">
        <f t="shared" si="4"/>
        <v>892500</v>
      </c>
      <c r="L11" s="67">
        <f t="shared" si="5"/>
        <v>21420000</v>
      </c>
      <c r="M11" s="68">
        <v>730000</v>
      </c>
      <c r="N11" s="69">
        <f t="shared" si="6"/>
        <v>138700</v>
      </c>
      <c r="O11" s="70">
        <f t="shared" si="7"/>
        <v>868700</v>
      </c>
      <c r="P11" s="71">
        <f t="shared" si="8"/>
        <v>20848800</v>
      </c>
      <c r="Q11" s="72">
        <f t="shared" si="9"/>
        <v>838752</v>
      </c>
      <c r="R11" s="72">
        <f t="shared" si="10"/>
        <v>20130048</v>
      </c>
    </row>
    <row r="12" spans="1:18" x14ac:dyDescent="0.25">
      <c r="A12" s="30">
        <v>10</v>
      </c>
      <c r="B12" s="1" t="s">
        <v>41</v>
      </c>
      <c r="C12" s="6" t="s">
        <v>12</v>
      </c>
      <c r="D12" s="32">
        <v>6</v>
      </c>
      <c r="E12" s="61">
        <v>9500</v>
      </c>
      <c r="F12" s="58">
        <f t="shared" si="0"/>
        <v>1805</v>
      </c>
      <c r="G12" s="59">
        <f t="shared" si="1"/>
        <v>11305</v>
      </c>
      <c r="H12" s="60">
        <f t="shared" si="2"/>
        <v>67830</v>
      </c>
      <c r="I12" s="64">
        <v>10000</v>
      </c>
      <c r="J12" s="65">
        <f t="shared" si="3"/>
        <v>1900</v>
      </c>
      <c r="K12" s="66">
        <f t="shared" si="4"/>
        <v>11900</v>
      </c>
      <c r="L12" s="67">
        <f t="shared" si="5"/>
        <v>71400</v>
      </c>
      <c r="M12" s="68">
        <v>10000</v>
      </c>
      <c r="N12" s="69">
        <f t="shared" si="6"/>
        <v>1900</v>
      </c>
      <c r="O12" s="70">
        <f t="shared" si="7"/>
        <v>11900</v>
      </c>
      <c r="P12" s="71">
        <f t="shared" si="8"/>
        <v>71400</v>
      </c>
      <c r="Q12" s="72">
        <f t="shared" si="9"/>
        <v>11702</v>
      </c>
      <c r="R12" s="72">
        <f t="shared" si="10"/>
        <v>70212</v>
      </c>
    </row>
    <row r="13" spans="1:18" x14ac:dyDescent="0.25">
      <c r="A13" s="30">
        <v>11</v>
      </c>
      <c r="B13" s="1" t="s">
        <v>42</v>
      </c>
      <c r="C13" s="6" t="s">
        <v>12</v>
      </c>
      <c r="D13" s="32">
        <v>1</v>
      </c>
      <c r="E13" s="61">
        <v>80000</v>
      </c>
      <c r="F13" s="58">
        <f t="shared" si="0"/>
        <v>15200</v>
      </c>
      <c r="G13" s="59">
        <f t="shared" si="1"/>
        <v>95200</v>
      </c>
      <c r="H13" s="60">
        <f t="shared" si="2"/>
        <v>95200</v>
      </c>
      <c r="I13" s="64">
        <v>120000</v>
      </c>
      <c r="J13" s="65">
        <f t="shared" si="3"/>
        <v>22800</v>
      </c>
      <c r="K13" s="66">
        <f t="shared" si="4"/>
        <v>142800</v>
      </c>
      <c r="L13" s="67">
        <f t="shared" si="5"/>
        <v>142800</v>
      </c>
      <c r="M13" s="68">
        <v>80000</v>
      </c>
      <c r="N13" s="69">
        <f t="shared" si="6"/>
        <v>15200</v>
      </c>
      <c r="O13" s="70">
        <f t="shared" si="7"/>
        <v>95200</v>
      </c>
      <c r="P13" s="71">
        <f t="shared" si="8"/>
        <v>95200</v>
      </c>
      <c r="Q13" s="72">
        <f t="shared" si="9"/>
        <v>111067</v>
      </c>
      <c r="R13" s="72">
        <f t="shared" si="10"/>
        <v>111067</v>
      </c>
    </row>
    <row r="14" spans="1:18" ht="25.5" x14ac:dyDescent="0.25">
      <c r="A14" s="30">
        <v>12</v>
      </c>
      <c r="B14" s="1" t="s">
        <v>43</v>
      </c>
      <c r="C14" s="4" t="s">
        <v>34</v>
      </c>
      <c r="D14" s="34">
        <v>1</v>
      </c>
      <c r="E14" s="63">
        <v>417391</v>
      </c>
      <c r="F14" s="58">
        <f t="shared" si="0"/>
        <v>79304.290000000008</v>
      </c>
      <c r="G14" s="59">
        <f t="shared" si="1"/>
        <v>496695.29000000004</v>
      </c>
      <c r="H14" s="60">
        <f t="shared" si="2"/>
        <v>496695.29000000004</v>
      </c>
      <c r="I14" s="64">
        <v>350000</v>
      </c>
      <c r="J14" s="65">
        <f t="shared" si="3"/>
        <v>66500</v>
      </c>
      <c r="K14" s="66">
        <f t="shared" si="4"/>
        <v>416500</v>
      </c>
      <c r="L14" s="67">
        <f t="shared" si="5"/>
        <v>416500</v>
      </c>
      <c r="M14" s="68">
        <v>350000</v>
      </c>
      <c r="N14" s="69">
        <f t="shared" si="6"/>
        <v>66500</v>
      </c>
      <c r="O14" s="70">
        <f t="shared" si="7"/>
        <v>416500</v>
      </c>
      <c r="P14" s="71">
        <f t="shared" si="8"/>
        <v>416500</v>
      </c>
      <c r="Q14" s="72">
        <f t="shared" si="9"/>
        <v>443232</v>
      </c>
      <c r="R14" s="72">
        <f t="shared" si="10"/>
        <v>443232</v>
      </c>
    </row>
    <row r="15" spans="1:18" x14ac:dyDescent="0.25">
      <c r="A15" s="30">
        <v>13</v>
      </c>
      <c r="B15" s="3" t="s">
        <v>44</v>
      </c>
      <c r="C15" s="6" t="s">
        <v>12</v>
      </c>
      <c r="D15" s="32">
        <v>17</v>
      </c>
      <c r="E15" s="61">
        <v>75930</v>
      </c>
      <c r="F15" s="58">
        <f t="shared" si="0"/>
        <v>14426.7</v>
      </c>
      <c r="G15" s="59">
        <f t="shared" si="1"/>
        <v>90356.7</v>
      </c>
      <c r="H15" s="60">
        <f t="shared" si="2"/>
        <v>1536063.9</v>
      </c>
      <c r="I15" s="64">
        <v>50000</v>
      </c>
      <c r="J15" s="65">
        <f t="shared" si="3"/>
        <v>9500</v>
      </c>
      <c r="K15" s="66">
        <f t="shared" si="4"/>
        <v>59500</v>
      </c>
      <c r="L15" s="67">
        <f t="shared" si="5"/>
        <v>1011500</v>
      </c>
      <c r="M15" s="68">
        <v>75000</v>
      </c>
      <c r="N15" s="69">
        <f t="shared" si="6"/>
        <v>14250</v>
      </c>
      <c r="O15" s="70">
        <f t="shared" si="7"/>
        <v>89250</v>
      </c>
      <c r="P15" s="71">
        <f t="shared" si="8"/>
        <v>1517250</v>
      </c>
      <c r="Q15" s="72">
        <f t="shared" si="9"/>
        <v>79702</v>
      </c>
      <c r="R15" s="72">
        <f t="shared" si="10"/>
        <v>1354934</v>
      </c>
    </row>
    <row r="16" spans="1:18" x14ac:dyDescent="0.25">
      <c r="A16" s="30">
        <v>14</v>
      </c>
      <c r="B16" s="1" t="s">
        <v>45</v>
      </c>
      <c r="C16" s="2" t="s">
        <v>12</v>
      </c>
      <c r="D16" s="33">
        <v>5</v>
      </c>
      <c r="E16" s="61">
        <v>75930</v>
      </c>
      <c r="F16" s="58">
        <f t="shared" si="0"/>
        <v>14426.7</v>
      </c>
      <c r="G16" s="59">
        <f t="shared" si="1"/>
        <v>90356.7</v>
      </c>
      <c r="H16" s="60">
        <f t="shared" si="2"/>
        <v>451783.5</v>
      </c>
      <c r="I16" s="64">
        <v>50000</v>
      </c>
      <c r="J16" s="65">
        <f t="shared" si="3"/>
        <v>9500</v>
      </c>
      <c r="K16" s="66">
        <f t="shared" si="4"/>
        <v>59500</v>
      </c>
      <c r="L16" s="67">
        <f t="shared" si="5"/>
        <v>297500</v>
      </c>
      <c r="M16" s="68">
        <v>75000</v>
      </c>
      <c r="N16" s="69">
        <f t="shared" si="6"/>
        <v>14250</v>
      </c>
      <c r="O16" s="70">
        <f t="shared" si="7"/>
        <v>89250</v>
      </c>
      <c r="P16" s="71">
        <f t="shared" si="8"/>
        <v>446250</v>
      </c>
      <c r="Q16" s="72">
        <f t="shared" si="9"/>
        <v>79702</v>
      </c>
      <c r="R16" s="72">
        <f t="shared" si="10"/>
        <v>398510</v>
      </c>
    </row>
    <row r="17" spans="1:18" x14ac:dyDescent="0.25">
      <c r="A17" s="30">
        <v>15</v>
      </c>
      <c r="B17" s="1" t="s">
        <v>46</v>
      </c>
      <c r="C17" s="6" t="s">
        <v>12</v>
      </c>
      <c r="D17" s="32">
        <v>3</v>
      </c>
      <c r="E17" s="61">
        <v>75930</v>
      </c>
      <c r="F17" s="58">
        <f t="shared" si="0"/>
        <v>14426.7</v>
      </c>
      <c r="G17" s="59">
        <f t="shared" si="1"/>
        <v>90356.7</v>
      </c>
      <c r="H17" s="60">
        <f t="shared" si="2"/>
        <v>271070.09999999998</v>
      </c>
      <c r="I17" s="64">
        <v>50000</v>
      </c>
      <c r="J17" s="65">
        <f t="shared" si="3"/>
        <v>9500</v>
      </c>
      <c r="K17" s="66">
        <f t="shared" si="4"/>
        <v>59500</v>
      </c>
      <c r="L17" s="67">
        <f t="shared" si="5"/>
        <v>178500</v>
      </c>
      <c r="M17" s="68">
        <v>75000</v>
      </c>
      <c r="N17" s="69">
        <f t="shared" si="6"/>
        <v>14250</v>
      </c>
      <c r="O17" s="70">
        <f t="shared" si="7"/>
        <v>89250</v>
      </c>
      <c r="P17" s="71">
        <f t="shared" si="8"/>
        <v>267750</v>
      </c>
      <c r="Q17" s="72">
        <f t="shared" si="9"/>
        <v>79702</v>
      </c>
      <c r="R17" s="72">
        <f t="shared" si="10"/>
        <v>239106</v>
      </c>
    </row>
    <row r="18" spans="1:18" x14ac:dyDescent="0.25">
      <c r="A18" s="30">
        <v>16</v>
      </c>
      <c r="B18" s="1" t="s">
        <v>47</v>
      </c>
      <c r="C18" s="4" t="s">
        <v>34</v>
      </c>
      <c r="D18" s="31">
        <v>1</v>
      </c>
      <c r="E18" s="57">
        <v>103750</v>
      </c>
      <c r="F18" s="58">
        <f t="shared" si="0"/>
        <v>19712.5</v>
      </c>
      <c r="G18" s="59">
        <f t="shared" si="1"/>
        <v>123462.5</v>
      </c>
      <c r="H18" s="60">
        <f t="shared" si="2"/>
        <v>123462.5</v>
      </c>
      <c r="I18" s="64">
        <v>100000</v>
      </c>
      <c r="J18" s="65">
        <f t="shared" si="3"/>
        <v>19000</v>
      </c>
      <c r="K18" s="66">
        <f t="shared" si="4"/>
        <v>119000</v>
      </c>
      <c r="L18" s="67">
        <f t="shared" si="5"/>
        <v>119000</v>
      </c>
      <c r="M18" s="68">
        <v>170000</v>
      </c>
      <c r="N18" s="69">
        <f t="shared" si="6"/>
        <v>32300</v>
      </c>
      <c r="O18" s="70">
        <f t="shared" si="7"/>
        <v>202300</v>
      </c>
      <c r="P18" s="71">
        <f t="shared" si="8"/>
        <v>202300</v>
      </c>
      <c r="Q18" s="72">
        <f t="shared" si="9"/>
        <v>148254</v>
      </c>
      <c r="R18" s="72">
        <f t="shared" si="10"/>
        <v>148254</v>
      </c>
    </row>
    <row r="19" spans="1:18" ht="25.5" x14ac:dyDescent="0.25">
      <c r="A19" s="30">
        <v>17</v>
      </c>
      <c r="B19" s="1" t="s">
        <v>48</v>
      </c>
      <c r="C19" s="6" t="s">
        <v>49</v>
      </c>
      <c r="D19" s="32">
        <v>9</v>
      </c>
      <c r="E19" s="61">
        <v>133924</v>
      </c>
      <c r="F19" s="58">
        <f t="shared" si="0"/>
        <v>25445.56</v>
      </c>
      <c r="G19" s="59">
        <f t="shared" si="1"/>
        <v>159369.56</v>
      </c>
      <c r="H19" s="60">
        <f t="shared" si="2"/>
        <v>1434326.04</v>
      </c>
      <c r="I19" s="64">
        <v>120000</v>
      </c>
      <c r="J19" s="65">
        <f t="shared" si="3"/>
        <v>22800</v>
      </c>
      <c r="K19" s="66">
        <f t="shared" si="4"/>
        <v>142800</v>
      </c>
      <c r="L19" s="67">
        <f t="shared" si="5"/>
        <v>1285200</v>
      </c>
      <c r="M19" s="68">
        <v>150000</v>
      </c>
      <c r="N19" s="69">
        <f t="shared" si="6"/>
        <v>28500</v>
      </c>
      <c r="O19" s="70">
        <f t="shared" si="7"/>
        <v>178500</v>
      </c>
      <c r="P19" s="71">
        <f t="shared" si="8"/>
        <v>1606500</v>
      </c>
      <c r="Q19" s="72">
        <f t="shared" si="9"/>
        <v>160223</v>
      </c>
      <c r="R19" s="72">
        <f t="shared" si="10"/>
        <v>1442007</v>
      </c>
    </row>
    <row r="20" spans="1:18" ht="25.5" x14ac:dyDescent="0.25">
      <c r="A20" s="30">
        <v>18</v>
      </c>
      <c r="B20" s="1" t="s">
        <v>48</v>
      </c>
      <c r="C20" s="7" t="s">
        <v>50</v>
      </c>
      <c r="D20" s="31">
        <v>6</v>
      </c>
      <c r="E20" s="61">
        <v>133924</v>
      </c>
      <c r="F20" s="58">
        <f t="shared" si="0"/>
        <v>25445.56</v>
      </c>
      <c r="G20" s="59">
        <f t="shared" si="1"/>
        <v>159369.56</v>
      </c>
      <c r="H20" s="60">
        <f t="shared" si="2"/>
        <v>956217.36</v>
      </c>
      <c r="I20" s="64">
        <v>120000</v>
      </c>
      <c r="J20" s="65">
        <f t="shared" si="3"/>
        <v>22800</v>
      </c>
      <c r="K20" s="66">
        <f t="shared" si="4"/>
        <v>142800</v>
      </c>
      <c r="L20" s="67">
        <f t="shared" si="5"/>
        <v>856800</v>
      </c>
      <c r="M20" s="68">
        <v>150000</v>
      </c>
      <c r="N20" s="69">
        <f t="shared" si="6"/>
        <v>28500</v>
      </c>
      <c r="O20" s="70">
        <f t="shared" si="7"/>
        <v>178500</v>
      </c>
      <c r="P20" s="71">
        <f t="shared" si="8"/>
        <v>1071000</v>
      </c>
      <c r="Q20" s="72">
        <f t="shared" si="9"/>
        <v>160223</v>
      </c>
      <c r="R20" s="72">
        <f t="shared" si="10"/>
        <v>961338</v>
      </c>
    </row>
    <row r="21" spans="1:18" x14ac:dyDescent="0.25">
      <c r="A21" s="30">
        <v>19</v>
      </c>
      <c r="B21" s="1" t="s">
        <v>51</v>
      </c>
      <c r="C21" s="6" t="s">
        <v>15</v>
      </c>
      <c r="D21" s="32">
        <v>34</v>
      </c>
      <c r="E21" s="61">
        <v>94230</v>
      </c>
      <c r="F21" s="58">
        <f t="shared" si="0"/>
        <v>17903.7</v>
      </c>
      <c r="G21" s="59">
        <f t="shared" si="1"/>
        <v>112133.7</v>
      </c>
      <c r="H21" s="60">
        <f t="shared" si="2"/>
        <v>3812545.8</v>
      </c>
      <c r="I21" s="64">
        <v>50000</v>
      </c>
      <c r="J21" s="65">
        <f t="shared" si="3"/>
        <v>9500</v>
      </c>
      <c r="K21" s="66">
        <f t="shared" si="4"/>
        <v>59500</v>
      </c>
      <c r="L21" s="67">
        <f t="shared" si="5"/>
        <v>2023000</v>
      </c>
      <c r="M21" s="68">
        <v>100000</v>
      </c>
      <c r="N21" s="69">
        <f t="shared" si="6"/>
        <v>19000</v>
      </c>
      <c r="O21" s="70">
        <f t="shared" si="7"/>
        <v>119000</v>
      </c>
      <c r="P21" s="71">
        <f t="shared" si="8"/>
        <v>4046000</v>
      </c>
      <c r="Q21" s="72">
        <f t="shared" si="9"/>
        <v>96878</v>
      </c>
      <c r="R21" s="72">
        <f t="shared" si="10"/>
        <v>3293852</v>
      </c>
    </row>
    <row r="22" spans="1:18" x14ac:dyDescent="0.25">
      <c r="A22" s="30">
        <v>20</v>
      </c>
      <c r="B22" s="1" t="s">
        <v>52</v>
      </c>
      <c r="C22" s="2" t="s">
        <v>12</v>
      </c>
      <c r="D22" s="33">
        <v>132</v>
      </c>
      <c r="E22" s="62">
        <v>34771</v>
      </c>
      <c r="F22" s="58">
        <f t="shared" si="0"/>
        <v>6606.49</v>
      </c>
      <c r="G22" s="59">
        <f t="shared" si="1"/>
        <v>41377.49</v>
      </c>
      <c r="H22" s="60">
        <f t="shared" si="2"/>
        <v>5461828.6799999997</v>
      </c>
      <c r="I22" s="64">
        <v>35000</v>
      </c>
      <c r="J22" s="65">
        <f t="shared" si="3"/>
        <v>6650</v>
      </c>
      <c r="K22" s="66">
        <f t="shared" si="4"/>
        <v>41650</v>
      </c>
      <c r="L22" s="67">
        <f t="shared" si="5"/>
        <v>5497800</v>
      </c>
      <c r="M22" s="68">
        <v>35000</v>
      </c>
      <c r="N22" s="69">
        <f t="shared" si="6"/>
        <v>6650</v>
      </c>
      <c r="O22" s="70">
        <f t="shared" si="7"/>
        <v>41650</v>
      </c>
      <c r="P22" s="71">
        <f t="shared" si="8"/>
        <v>5497800</v>
      </c>
      <c r="Q22" s="72">
        <f t="shared" si="9"/>
        <v>41559</v>
      </c>
      <c r="R22" s="72">
        <f t="shared" si="10"/>
        <v>5485788</v>
      </c>
    </row>
    <row r="23" spans="1:18" x14ac:dyDescent="0.25">
      <c r="A23" s="30">
        <v>21</v>
      </c>
      <c r="B23" s="1" t="s">
        <v>53</v>
      </c>
      <c r="C23" s="2" t="s">
        <v>12</v>
      </c>
      <c r="D23" s="33">
        <v>5</v>
      </c>
      <c r="E23" s="62">
        <v>227215</v>
      </c>
      <c r="F23" s="58">
        <f t="shared" si="0"/>
        <v>43170.85</v>
      </c>
      <c r="G23" s="59">
        <f t="shared" si="1"/>
        <v>270385.84999999998</v>
      </c>
      <c r="H23" s="60">
        <f t="shared" si="2"/>
        <v>1351929.25</v>
      </c>
      <c r="I23" s="64">
        <v>180000</v>
      </c>
      <c r="J23" s="65">
        <f t="shared" si="3"/>
        <v>34200</v>
      </c>
      <c r="K23" s="66">
        <f t="shared" si="4"/>
        <v>214200</v>
      </c>
      <c r="L23" s="67">
        <f t="shared" si="5"/>
        <v>1071000</v>
      </c>
      <c r="M23" s="68">
        <v>260000</v>
      </c>
      <c r="N23" s="69">
        <f t="shared" si="6"/>
        <v>49400</v>
      </c>
      <c r="O23" s="70">
        <f t="shared" si="7"/>
        <v>309400</v>
      </c>
      <c r="P23" s="71">
        <f t="shared" si="8"/>
        <v>1547000</v>
      </c>
      <c r="Q23" s="72">
        <f t="shared" si="9"/>
        <v>264662</v>
      </c>
      <c r="R23" s="72">
        <f t="shared" si="10"/>
        <v>1323310</v>
      </c>
    </row>
    <row r="24" spans="1:18" ht="25.5" x14ac:dyDescent="0.25">
      <c r="A24" s="30">
        <v>22</v>
      </c>
      <c r="B24" s="1" t="s">
        <v>54</v>
      </c>
      <c r="C24" s="7" t="s">
        <v>50</v>
      </c>
      <c r="D24" s="31">
        <v>18</v>
      </c>
      <c r="E24" s="57">
        <v>118538</v>
      </c>
      <c r="F24" s="58">
        <f t="shared" si="0"/>
        <v>22522.22</v>
      </c>
      <c r="G24" s="59">
        <f t="shared" si="1"/>
        <v>141060.22</v>
      </c>
      <c r="H24" s="60">
        <f t="shared" si="2"/>
        <v>2539083.96</v>
      </c>
      <c r="I24" s="64">
        <v>105000</v>
      </c>
      <c r="J24" s="65">
        <f t="shared" si="3"/>
        <v>19950</v>
      </c>
      <c r="K24" s="66">
        <f t="shared" si="4"/>
        <v>124950</v>
      </c>
      <c r="L24" s="67">
        <f t="shared" si="5"/>
        <v>2249100</v>
      </c>
      <c r="M24" s="68">
        <v>135000</v>
      </c>
      <c r="N24" s="69">
        <f t="shared" si="6"/>
        <v>25650</v>
      </c>
      <c r="O24" s="70">
        <f t="shared" si="7"/>
        <v>160650</v>
      </c>
      <c r="P24" s="71">
        <f t="shared" si="8"/>
        <v>2891700</v>
      </c>
      <c r="Q24" s="72">
        <f t="shared" si="9"/>
        <v>142220</v>
      </c>
      <c r="R24" s="72">
        <f t="shared" si="10"/>
        <v>2559960</v>
      </c>
    </row>
    <row r="25" spans="1:18" ht="25.5" x14ac:dyDescent="0.25">
      <c r="A25" s="30">
        <v>23</v>
      </c>
      <c r="B25" s="1" t="s">
        <v>54</v>
      </c>
      <c r="C25" s="6" t="s">
        <v>49</v>
      </c>
      <c r="D25" s="32">
        <v>24</v>
      </c>
      <c r="E25" s="57">
        <v>118538</v>
      </c>
      <c r="F25" s="58">
        <f t="shared" si="0"/>
        <v>22522.22</v>
      </c>
      <c r="G25" s="59">
        <f t="shared" si="1"/>
        <v>141060.22</v>
      </c>
      <c r="H25" s="60">
        <f t="shared" si="2"/>
        <v>3385445.2800000003</v>
      </c>
      <c r="I25" s="64">
        <v>105000</v>
      </c>
      <c r="J25" s="65">
        <f t="shared" si="3"/>
        <v>19950</v>
      </c>
      <c r="K25" s="66">
        <f t="shared" si="4"/>
        <v>124950</v>
      </c>
      <c r="L25" s="67">
        <f t="shared" si="5"/>
        <v>2998800</v>
      </c>
      <c r="M25" s="68">
        <v>135000</v>
      </c>
      <c r="N25" s="69">
        <f t="shared" si="6"/>
        <v>25650</v>
      </c>
      <c r="O25" s="70">
        <f t="shared" si="7"/>
        <v>160650</v>
      </c>
      <c r="P25" s="71">
        <f t="shared" si="8"/>
        <v>3855600</v>
      </c>
      <c r="Q25" s="72">
        <f t="shared" si="9"/>
        <v>142220</v>
      </c>
      <c r="R25" s="72">
        <f t="shared" si="10"/>
        <v>3413280</v>
      </c>
    </row>
    <row r="26" spans="1:18" ht="25.5" x14ac:dyDescent="0.25">
      <c r="A26" s="30">
        <v>24</v>
      </c>
      <c r="B26" s="1" t="s">
        <v>54</v>
      </c>
      <c r="C26" s="2" t="s">
        <v>55</v>
      </c>
      <c r="D26" s="33">
        <v>264</v>
      </c>
      <c r="E26" s="57">
        <v>118538</v>
      </c>
      <c r="F26" s="58">
        <f t="shared" si="0"/>
        <v>22522.22</v>
      </c>
      <c r="G26" s="59">
        <f t="shared" si="1"/>
        <v>141060.22</v>
      </c>
      <c r="H26" s="60">
        <f t="shared" si="2"/>
        <v>37239898.079999998</v>
      </c>
      <c r="I26" s="64">
        <v>105000</v>
      </c>
      <c r="J26" s="65">
        <f t="shared" si="3"/>
        <v>19950</v>
      </c>
      <c r="K26" s="66">
        <f t="shared" si="4"/>
        <v>124950</v>
      </c>
      <c r="L26" s="67">
        <f t="shared" si="5"/>
        <v>32986800</v>
      </c>
      <c r="M26" s="68">
        <v>135000</v>
      </c>
      <c r="N26" s="69">
        <f t="shared" si="6"/>
        <v>25650</v>
      </c>
      <c r="O26" s="70">
        <f t="shared" si="7"/>
        <v>160650</v>
      </c>
      <c r="P26" s="71">
        <f t="shared" si="8"/>
        <v>42411600</v>
      </c>
      <c r="Q26" s="72">
        <f t="shared" si="9"/>
        <v>142220</v>
      </c>
      <c r="R26" s="72">
        <f t="shared" si="10"/>
        <v>37546080</v>
      </c>
    </row>
    <row r="27" spans="1:18" ht="25.5" x14ac:dyDescent="0.25">
      <c r="A27" s="30">
        <v>25</v>
      </c>
      <c r="B27" s="1" t="s">
        <v>56</v>
      </c>
      <c r="C27" s="2" t="s">
        <v>12</v>
      </c>
      <c r="D27" s="33">
        <v>5</v>
      </c>
      <c r="E27" s="62">
        <v>1476757</v>
      </c>
      <c r="F27" s="58">
        <f t="shared" si="0"/>
        <v>280583.83</v>
      </c>
      <c r="G27" s="59">
        <f t="shared" si="1"/>
        <v>1757340.83</v>
      </c>
      <c r="H27" s="60">
        <f t="shared" si="2"/>
        <v>8786704.1500000004</v>
      </c>
      <c r="I27" s="64">
        <v>1500000</v>
      </c>
      <c r="J27" s="65">
        <f t="shared" si="3"/>
        <v>285000</v>
      </c>
      <c r="K27" s="66">
        <f t="shared" si="4"/>
        <v>1785000</v>
      </c>
      <c r="L27" s="67">
        <f t="shared" si="5"/>
        <v>8925000</v>
      </c>
      <c r="M27" s="68">
        <v>1700000</v>
      </c>
      <c r="N27" s="69">
        <f t="shared" si="6"/>
        <v>323000</v>
      </c>
      <c r="O27" s="70">
        <f t="shared" si="7"/>
        <v>2023000</v>
      </c>
      <c r="P27" s="71">
        <f t="shared" si="8"/>
        <v>10115000</v>
      </c>
      <c r="Q27" s="72">
        <f t="shared" si="9"/>
        <v>1855114</v>
      </c>
      <c r="R27" s="72">
        <f t="shared" si="10"/>
        <v>9275570</v>
      </c>
    </row>
    <row r="28" spans="1:18" ht="25.5" x14ac:dyDescent="0.25">
      <c r="A28" s="30">
        <v>26</v>
      </c>
      <c r="B28" s="1" t="s">
        <v>57</v>
      </c>
      <c r="C28" s="6" t="s">
        <v>12</v>
      </c>
      <c r="D28" s="32">
        <v>1</v>
      </c>
      <c r="E28" s="61">
        <v>4157482</v>
      </c>
      <c r="F28" s="58">
        <f t="shared" si="0"/>
        <v>789921.58</v>
      </c>
      <c r="G28" s="59">
        <f t="shared" si="1"/>
        <v>4947403.58</v>
      </c>
      <c r="H28" s="60">
        <f t="shared" si="2"/>
        <v>4947403.58</v>
      </c>
      <c r="I28" s="64">
        <v>3500000</v>
      </c>
      <c r="J28" s="65">
        <f t="shared" si="3"/>
        <v>665000</v>
      </c>
      <c r="K28" s="66">
        <f t="shared" si="4"/>
        <v>4165000</v>
      </c>
      <c r="L28" s="67">
        <f t="shared" si="5"/>
        <v>4165000</v>
      </c>
      <c r="M28" s="68">
        <v>4600000</v>
      </c>
      <c r="N28" s="69">
        <f t="shared" si="6"/>
        <v>874000</v>
      </c>
      <c r="O28" s="70">
        <f t="shared" si="7"/>
        <v>5474000</v>
      </c>
      <c r="P28" s="71">
        <f t="shared" si="8"/>
        <v>5474000</v>
      </c>
      <c r="Q28" s="72">
        <f t="shared" si="9"/>
        <v>4862135</v>
      </c>
      <c r="R28" s="72">
        <f t="shared" si="10"/>
        <v>4862135</v>
      </c>
    </row>
    <row r="29" spans="1:18" x14ac:dyDescent="0.25">
      <c r="A29" s="30">
        <v>27</v>
      </c>
      <c r="B29" s="1" t="s">
        <v>58</v>
      </c>
      <c r="C29" s="2" t="s">
        <v>12</v>
      </c>
      <c r="D29" s="33">
        <v>2</v>
      </c>
      <c r="E29" s="61">
        <v>4157482</v>
      </c>
      <c r="F29" s="58">
        <f t="shared" si="0"/>
        <v>789921.58</v>
      </c>
      <c r="G29" s="59">
        <f t="shared" si="1"/>
        <v>4947403.58</v>
      </c>
      <c r="H29" s="60">
        <f t="shared" si="2"/>
        <v>9894807.1600000001</v>
      </c>
      <c r="I29" s="64">
        <v>3500000</v>
      </c>
      <c r="J29" s="65">
        <f t="shared" si="3"/>
        <v>665000</v>
      </c>
      <c r="K29" s="66">
        <f t="shared" si="4"/>
        <v>4165000</v>
      </c>
      <c r="L29" s="67">
        <f t="shared" si="5"/>
        <v>8330000</v>
      </c>
      <c r="M29" s="68">
        <v>4600000</v>
      </c>
      <c r="N29" s="69">
        <f t="shared" si="6"/>
        <v>874000</v>
      </c>
      <c r="O29" s="70">
        <f t="shared" si="7"/>
        <v>5474000</v>
      </c>
      <c r="P29" s="71">
        <f t="shared" si="8"/>
        <v>10948000</v>
      </c>
      <c r="Q29" s="72">
        <f t="shared" si="9"/>
        <v>4862135</v>
      </c>
      <c r="R29" s="72">
        <f t="shared" si="10"/>
        <v>9724270</v>
      </c>
    </row>
    <row r="30" spans="1:18" ht="25.5" x14ac:dyDescent="0.25">
      <c r="A30" s="30">
        <v>28</v>
      </c>
      <c r="B30" s="1" t="s">
        <v>59</v>
      </c>
      <c r="C30" s="6" t="s">
        <v>12</v>
      </c>
      <c r="D30" s="32">
        <v>3</v>
      </c>
      <c r="E30" s="61">
        <v>4157482</v>
      </c>
      <c r="F30" s="58">
        <f t="shared" si="0"/>
        <v>789921.58</v>
      </c>
      <c r="G30" s="59">
        <f t="shared" si="1"/>
        <v>4947403.58</v>
      </c>
      <c r="H30" s="60">
        <f t="shared" si="2"/>
        <v>14842210.74</v>
      </c>
      <c r="I30" s="64">
        <v>3500000</v>
      </c>
      <c r="J30" s="65">
        <f t="shared" si="3"/>
        <v>665000</v>
      </c>
      <c r="K30" s="66">
        <f t="shared" si="4"/>
        <v>4165000</v>
      </c>
      <c r="L30" s="67">
        <f t="shared" si="5"/>
        <v>12495000</v>
      </c>
      <c r="M30" s="68">
        <v>4600000</v>
      </c>
      <c r="N30" s="69">
        <f t="shared" si="6"/>
        <v>874000</v>
      </c>
      <c r="O30" s="70">
        <f t="shared" si="7"/>
        <v>5474000</v>
      </c>
      <c r="P30" s="71">
        <f t="shared" si="8"/>
        <v>16422000</v>
      </c>
      <c r="Q30" s="72">
        <f t="shared" si="9"/>
        <v>4862135</v>
      </c>
      <c r="R30" s="72">
        <f t="shared" si="10"/>
        <v>14586405</v>
      </c>
    </row>
    <row r="31" spans="1:18" x14ac:dyDescent="0.25">
      <c r="A31" s="30">
        <v>29</v>
      </c>
      <c r="B31" s="1" t="s">
        <v>60</v>
      </c>
      <c r="C31" s="7" t="s">
        <v>12</v>
      </c>
      <c r="D31" s="31">
        <v>7</v>
      </c>
      <c r="E31" s="57">
        <v>2500418</v>
      </c>
      <c r="F31" s="58">
        <f t="shared" si="0"/>
        <v>475079.42</v>
      </c>
      <c r="G31" s="59">
        <f t="shared" si="1"/>
        <v>2975497.42</v>
      </c>
      <c r="H31" s="60">
        <f t="shared" si="2"/>
        <v>20828481.939999998</v>
      </c>
      <c r="I31" s="64">
        <v>1800000</v>
      </c>
      <c r="J31" s="65">
        <f t="shared" si="3"/>
        <v>342000</v>
      </c>
      <c r="K31" s="66">
        <f t="shared" si="4"/>
        <v>2142000</v>
      </c>
      <c r="L31" s="67">
        <f t="shared" si="5"/>
        <v>14994000</v>
      </c>
      <c r="M31" s="68">
        <v>2400000</v>
      </c>
      <c r="N31" s="69">
        <f t="shared" si="6"/>
        <v>456000</v>
      </c>
      <c r="O31" s="70">
        <f t="shared" si="7"/>
        <v>2856000</v>
      </c>
      <c r="P31" s="71">
        <f t="shared" si="8"/>
        <v>19992000</v>
      </c>
      <c r="Q31" s="72">
        <f t="shared" si="9"/>
        <v>2657832</v>
      </c>
      <c r="R31" s="72">
        <f t="shared" si="10"/>
        <v>18604824</v>
      </c>
    </row>
    <row r="32" spans="1:18" ht="25.5" x14ac:dyDescent="0.25">
      <c r="A32" s="30">
        <v>30</v>
      </c>
      <c r="B32" s="1" t="s">
        <v>61</v>
      </c>
      <c r="C32" s="7" t="s">
        <v>12</v>
      </c>
      <c r="D32" s="31">
        <v>8</v>
      </c>
      <c r="E32" s="62">
        <v>1476757</v>
      </c>
      <c r="F32" s="58">
        <f t="shared" si="0"/>
        <v>280583.83</v>
      </c>
      <c r="G32" s="59">
        <f t="shared" si="1"/>
        <v>1757340.83</v>
      </c>
      <c r="H32" s="60">
        <f t="shared" si="2"/>
        <v>14058726.640000001</v>
      </c>
      <c r="I32" s="64">
        <v>1500000</v>
      </c>
      <c r="J32" s="65">
        <f t="shared" si="3"/>
        <v>285000</v>
      </c>
      <c r="K32" s="66">
        <f t="shared" si="4"/>
        <v>1785000</v>
      </c>
      <c r="L32" s="67">
        <f t="shared" si="5"/>
        <v>14280000</v>
      </c>
      <c r="M32" s="68">
        <v>1600000</v>
      </c>
      <c r="N32" s="69">
        <f t="shared" si="6"/>
        <v>304000</v>
      </c>
      <c r="O32" s="70">
        <f t="shared" si="7"/>
        <v>1904000</v>
      </c>
      <c r="P32" s="71">
        <f t="shared" si="8"/>
        <v>15232000</v>
      </c>
      <c r="Q32" s="72">
        <f t="shared" si="9"/>
        <v>1815447</v>
      </c>
      <c r="R32" s="72">
        <f t="shared" si="10"/>
        <v>14523576</v>
      </c>
    </row>
    <row r="33" spans="1:18" x14ac:dyDescent="0.25">
      <c r="A33" s="30">
        <v>31</v>
      </c>
      <c r="B33" s="1" t="s">
        <v>62</v>
      </c>
      <c r="C33" s="2" t="s">
        <v>12</v>
      </c>
      <c r="D33" s="33">
        <v>45</v>
      </c>
      <c r="E33" s="62">
        <v>134343</v>
      </c>
      <c r="F33" s="58">
        <f t="shared" si="0"/>
        <v>25525.170000000002</v>
      </c>
      <c r="G33" s="59">
        <f t="shared" si="1"/>
        <v>159868.17000000001</v>
      </c>
      <c r="H33" s="60">
        <f t="shared" si="2"/>
        <v>7194067.6500000004</v>
      </c>
      <c r="I33" s="64">
        <v>120000</v>
      </c>
      <c r="J33" s="65">
        <f t="shared" si="3"/>
        <v>22800</v>
      </c>
      <c r="K33" s="66">
        <f t="shared" si="4"/>
        <v>142800</v>
      </c>
      <c r="L33" s="67">
        <f t="shared" si="5"/>
        <v>6426000</v>
      </c>
      <c r="M33" s="68">
        <v>140000</v>
      </c>
      <c r="N33" s="69">
        <f t="shared" si="6"/>
        <v>26600</v>
      </c>
      <c r="O33" s="70">
        <f t="shared" si="7"/>
        <v>166600</v>
      </c>
      <c r="P33" s="71">
        <f t="shared" si="8"/>
        <v>7497000</v>
      </c>
      <c r="Q33" s="72">
        <f t="shared" si="9"/>
        <v>156423</v>
      </c>
      <c r="R33" s="72">
        <f t="shared" si="10"/>
        <v>7039035</v>
      </c>
    </row>
    <row r="34" spans="1:18" ht="26.25" thickBot="1" x14ac:dyDescent="0.3">
      <c r="A34" s="75">
        <v>32</v>
      </c>
      <c r="B34" s="76" t="s">
        <v>63</v>
      </c>
      <c r="C34" s="77" t="s">
        <v>12</v>
      </c>
      <c r="D34" s="78">
        <v>1</v>
      </c>
      <c r="E34" s="79">
        <v>2400000</v>
      </c>
      <c r="F34" s="80">
        <f t="shared" si="0"/>
        <v>456000</v>
      </c>
      <c r="G34" s="81">
        <f t="shared" si="1"/>
        <v>2856000</v>
      </c>
      <c r="H34" s="82">
        <f t="shared" si="2"/>
        <v>2856000</v>
      </c>
      <c r="I34" s="83">
        <v>3500000</v>
      </c>
      <c r="J34" s="84">
        <f t="shared" si="3"/>
        <v>665000</v>
      </c>
      <c r="K34" s="85">
        <f t="shared" si="4"/>
        <v>4165000</v>
      </c>
      <c r="L34" s="86">
        <f t="shared" si="5"/>
        <v>4165000</v>
      </c>
      <c r="M34" s="87">
        <v>2500000</v>
      </c>
      <c r="N34" s="88">
        <f t="shared" si="6"/>
        <v>475000</v>
      </c>
      <c r="O34" s="89">
        <f t="shared" si="7"/>
        <v>2975000</v>
      </c>
      <c r="P34" s="90">
        <f t="shared" si="8"/>
        <v>2975000</v>
      </c>
      <c r="Q34" s="91">
        <f t="shared" si="9"/>
        <v>3332000</v>
      </c>
      <c r="R34" s="91">
        <f t="shared" si="10"/>
        <v>3332000</v>
      </c>
    </row>
    <row r="35" spans="1:18" ht="15.75" thickBot="1" x14ac:dyDescent="0.3">
      <c r="A35" s="151" t="s">
        <v>64</v>
      </c>
      <c r="B35" s="152"/>
      <c r="C35" s="152"/>
      <c r="D35" s="152"/>
      <c r="E35" s="152"/>
      <c r="F35" s="152"/>
      <c r="G35" s="95"/>
      <c r="H35" s="92">
        <f>SUM(H3:H34)</f>
        <v>179510532.64900002</v>
      </c>
      <c r="I35" s="96"/>
      <c r="J35" s="93"/>
      <c r="K35" s="97"/>
      <c r="L35" s="92">
        <f>SUM(L3:L34)</f>
        <v>158698400</v>
      </c>
      <c r="M35" s="98"/>
      <c r="N35" s="94"/>
      <c r="O35" s="99"/>
      <c r="P35" s="100">
        <f>SUM(P3:P34)</f>
        <v>187590410</v>
      </c>
      <c r="Q35" s="101"/>
      <c r="R35" s="102">
        <f>SUM(R3:R34)</f>
        <v>175266435</v>
      </c>
    </row>
    <row r="36" spans="1:18" ht="15.75" thickBot="1" x14ac:dyDescent="0.3"/>
    <row r="37" spans="1:18" ht="15.75" thickBot="1" x14ac:dyDescent="0.3">
      <c r="H37" s="103">
        <f>+H35+Mantenimiento!I16</f>
        <v>209224832.64900002</v>
      </c>
      <c r="I37" s="104"/>
      <c r="J37" s="103"/>
      <c r="K37" s="103"/>
      <c r="L37" s="103">
        <f>+L35+Mantenimiento!M16</f>
        <v>182724500</v>
      </c>
      <c r="M37" s="103"/>
      <c r="N37" s="103"/>
      <c r="O37" s="103"/>
      <c r="P37" s="103">
        <f>+P35+Mantenimiento!Q16</f>
        <v>215555410</v>
      </c>
      <c r="Q37" s="14" t="s">
        <v>72</v>
      </c>
      <c r="R37" s="92">
        <f>+R35+Mantenimiento!S16</f>
        <v>202501571</v>
      </c>
    </row>
  </sheetData>
  <autoFilter ref="B2:D34" xr:uid="{00000000-0009-0000-0000-000001000000}">
    <sortState xmlns:xlrd2="http://schemas.microsoft.com/office/spreadsheetml/2017/richdata2" ref="B4:D35">
      <sortCondition ref="B3:B35"/>
    </sortState>
  </autoFilter>
  <mergeCells count="10">
    <mergeCell ref="R1:R2"/>
    <mergeCell ref="A35:F35"/>
    <mergeCell ref="M1:P1"/>
    <mergeCell ref="Q1:Q2"/>
    <mergeCell ref="E1:H1"/>
    <mergeCell ref="I1:L1"/>
    <mergeCell ref="A1:A2"/>
    <mergeCell ref="B1:B2"/>
    <mergeCell ref="C1:C2"/>
    <mergeCell ref="D1:D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bd64bee-747a-4257-ac2c-022ce70e2643" xsi:nil="true"/>
    <lcf76f155ced4ddcb4097134ff3c332f xmlns="49568fc9-c75b-4056-ba7b-120608bf9c5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A68DEFE62455E479CDA059E0B3D10DF" ma:contentTypeVersion="18" ma:contentTypeDescription="Crear nuevo documento." ma:contentTypeScope="" ma:versionID="3947b0a9b10a8ee52c9a22391abaf2ad">
  <xsd:schema xmlns:xsd="http://www.w3.org/2001/XMLSchema" xmlns:xs="http://www.w3.org/2001/XMLSchema" xmlns:p="http://schemas.microsoft.com/office/2006/metadata/properties" xmlns:ns2="6bd64bee-747a-4257-ac2c-022ce70e2643" xmlns:ns3="49568fc9-c75b-4056-ba7b-120608bf9c50" targetNamespace="http://schemas.microsoft.com/office/2006/metadata/properties" ma:root="true" ma:fieldsID="97ee6d4b05bc516e8a1436f4a82ab588" ns2:_="" ns3:_="">
    <xsd:import namespace="6bd64bee-747a-4257-ac2c-022ce70e2643"/>
    <xsd:import namespace="49568fc9-c75b-4056-ba7b-120608bf9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64bee-747a-4257-ac2c-022ce70e26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d9c9809-49be-4da3-9f79-7e1076cf47f5}" ma:internalName="TaxCatchAll" ma:showField="CatchAllData" ma:web="6bd64bee-747a-4257-ac2c-022ce70e26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68fc9-c75b-4056-ba7b-120608bf9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3CA9C4-967D-4509-AC28-E48C082A47B7}">
  <ds:schemaRefs>
    <ds:schemaRef ds:uri="http://schemas.microsoft.com/office/2006/metadata/properties"/>
    <ds:schemaRef ds:uri="http://schemas.microsoft.com/office/infopath/2007/PartnerControls"/>
    <ds:schemaRef ds:uri="eb714ecd-2d3c-428b-adc9-c4ca413ec418"/>
    <ds:schemaRef ds:uri="e7d38451-7aaa-4b75-8224-ac4ac0efe089"/>
    <ds:schemaRef ds:uri="6bd64bee-747a-4257-ac2c-022ce70e2643"/>
    <ds:schemaRef ds:uri="49568fc9-c75b-4056-ba7b-120608bf9c50"/>
  </ds:schemaRefs>
</ds:datastoreItem>
</file>

<file path=customXml/itemProps2.xml><?xml version="1.0" encoding="utf-8"?>
<ds:datastoreItem xmlns:ds="http://schemas.openxmlformats.org/officeDocument/2006/customXml" ds:itemID="{7214409D-C888-43AA-98C4-C9A61B5D35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7DD7BE-2ECA-4D2B-B7D1-697B3996EE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d64bee-747a-4257-ac2c-022ce70e2643"/>
    <ds:schemaRef ds:uri="49568fc9-c75b-4056-ba7b-120608bf9c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Mantenimiento</vt:lpstr>
      <vt:lpstr>BOLSA DE REPUESTOS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Cristian Giovany García Muñoz</dc:creator>
  <cp:keywords/>
  <dc:description/>
  <cp:lastModifiedBy>Myriam Rojas Moncada</cp:lastModifiedBy>
  <cp:revision/>
  <dcterms:created xsi:type="dcterms:W3CDTF">2023-08-16T16:42:43Z</dcterms:created>
  <dcterms:modified xsi:type="dcterms:W3CDTF">2025-07-16T21:29:22Z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0x0101007A68DEFE62455E479CDA059E0B3D10DF</vt:lpwstr>
  </property>
  <property fmtid="{D5CDD505-2E9C-101B-9397-08002B2CF9AE}" pid="3" name="MediaServiceImageTags">
    <vt:lpwstr/>
  </property>
</Properties>
</file>