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R AMAZONIA - PARQUES NATURALES\DTAM - EJE - 2025\Mantenimiento vehiculos y motos la paya\rev 6 nov\"/>
    </mc:Choice>
  </mc:AlternateContent>
  <xr:revisionPtr revIDLastSave="0" documentId="13_ncr:1_{76723FBC-609E-4DD1-911D-A6E136E0702D}" xr6:coauthVersionLast="47" xr6:coauthVersionMax="47" xr10:uidLastSave="{00000000-0000-0000-0000-000000000000}"/>
  <bookViews>
    <workbookView xWindow="0" yWindow="3528" windowWidth="17280" windowHeight="9960" activeTab="1" xr2:uid="{00000000-000D-0000-FFFF-FFFF00000000}"/>
  </bookViews>
  <sheets>
    <sheet name="MTTO MOTOS" sheetId="3" r:id="rId1"/>
    <sheet name="MTTO MOTORES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77" i="4" l="1"/>
  <c r="L70" i="4"/>
  <c r="L64" i="4"/>
  <c r="L58" i="4"/>
  <c r="L52" i="4"/>
  <c r="L47" i="4"/>
  <c r="L42" i="4"/>
  <c r="L36" i="4"/>
  <c r="L29" i="4"/>
  <c r="L22" i="4"/>
  <c r="L14" i="4"/>
  <c r="L6" i="4"/>
  <c r="K70" i="4"/>
  <c r="K64" i="4"/>
  <c r="K58" i="4"/>
  <c r="K52" i="4"/>
  <c r="K47" i="4"/>
  <c r="K42" i="4"/>
  <c r="K36" i="4"/>
  <c r="K29" i="4"/>
  <c r="K22" i="4"/>
  <c r="K14" i="4"/>
  <c r="K6" i="4"/>
  <c r="I70" i="4"/>
  <c r="I64" i="4"/>
  <c r="I58" i="4"/>
  <c r="I52" i="4"/>
  <c r="I47" i="4"/>
  <c r="I42" i="4"/>
  <c r="I36" i="4"/>
  <c r="I29" i="4"/>
  <c r="I22" i="4"/>
  <c r="I14" i="4"/>
  <c r="I6" i="4"/>
  <c r="G70" i="4"/>
  <c r="G64" i="4"/>
  <c r="G58" i="4"/>
  <c r="G52" i="4"/>
  <c r="G47" i="4"/>
  <c r="G42" i="4"/>
  <c r="G36" i="4"/>
  <c r="G29" i="4"/>
  <c r="G22" i="4"/>
  <c r="G14" i="4"/>
  <c r="G6" i="4"/>
  <c r="K30" i="3"/>
  <c r="L30" i="3" s="1"/>
  <c r="K18" i="3"/>
  <c r="L18" i="3" s="1"/>
  <c r="I30" i="3"/>
  <c r="I18" i="3"/>
  <c r="I6" i="3"/>
  <c r="G30" i="3"/>
  <c r="G18" i="3"/>
  <c r="G6" i="3" l="1"/>
  <c r="K6" i="3" s="1"/>
  <c r="L6" i="3" s="1"/>
  <c r="I43" i="3" l="1"/>
  <c r="I77" i="4"/>
  <c r="G77" i="4"/>
  <c r="K43" i="3"/>
  <c r="G43" i="3"/>
  <c r="L43" i="3"/>
  <c r="L77" i="4" l="1"/>
</calcChain>
</file>

<file path=xl/sharedStrings.xml><?xml version="1.0" encoding="utf-8"?>
<sst xmlns="http://schemas.openxmlformats.org/spreadsheetml/2006/main" count="166" uniqueCount="69">
  <si>
    <t>ITEM</t>
  </si>
  <si>
    <t>DESCRIPCIÓN</t>
  </si>
  <si>
    <t>UNIDAD DE MEDIDA</t>
  </si>
  <si>
    <t>Unidad</t>
  </si>
  <si>
    <t xml:space="preserve">Unidad </t>
  </si>
  <si>
    <t>VALOR TOTAL</t>
  </si>
  <si>
    <t>ANALISIS DE PRECIOS UNITARIOS - ESTUDIO DE MERCADO</t>
  </si>
  <si>
    <t xml:space="preserve"> </t>
  </si>
  <si>
    <t>MANTENIMIENTO PREVENTIVO</t>
  </si>
  <si>
    <t>TOTAL</t>
  </si>
  <si>
    <t>MANTENIMIENTO CORRECTIVO</t>
  </si>
  <si>
    <t>CANT</t>
  </si>
  <si>
    <t>SERVICIO Y CAMBIO DE REPUESTO</t>
  </si>
  <si>
    <t>PRECIOS UNITARIO REFERENCIA</t>
  </si>
  <si>
    <t>PRECIOS REFRENCIA POR CANTIDAD ES REQUERIDAS</t>
  </si>
  <si>
    <t>VALOR TOTAL POR CANTIDADES REQUERIDAS</t>
  </si>
  <si>
    <t xml:space="preserve">PROVEEDOR 1 </t>
  </si>
  <si>
    <t xml:space="preserve">PROVEEDOR 2 </t>
  </si>
  <si>
    <t>COT2</t>
  </si>
  <si>
    <t>MOTOCICLETA: XTZ125E MARCA YAMAHA COLOR BLANCO MODELO 2013 PLACA 21858</t>
  </si>
  <si>
    <t>MOTOCICLETA: XTZ125E MARCA YAMAHA COLOR BLANCO MODELO 2013, PLACA 21859</t>
  </si>
  <si>
    <t>MOTOCICLETA YAMAHA XT125 ENDURO 4 TIEMPOS MODELO 2008 PLACA 475521</t>
  </si>
  <si>
    <t xml:space="preserve">MANTENIMIETO </t>
  </si>
  <si>
    <t>Revisión sistema eléctrico.</t>
  </si>
  <si>
    <t xml:space="preserve">Limpieza de carburadores. </t>
  </si>
  <si>
    <t xml:space="preserve">Calibración de aire en llantas. </t>
  </si>
  <si>
    <t xml:space="preserve">Revisión/calibración de frenos. </t>
  </si>
  <si>
    <t>Limpieza de tanque de combustible.</t>
  </si>
  <si>
    <t xml:space="preserve">Revisión de bandas y pastilla </t>
  </si>
  <si>
    <t xml:space="preserve">Cambio aceite de motor </t>
  </si>
  <si>
    <t xml:space="preserve">Sincronización de motor </t>
  </si>
  <si>
    <t>Calibración de valvulas</t>
  </si>
  <si>
    <t xml:space="preserve">Cambio de aceite barras </t>
  </si>
  <si>
    <t xml:space="preserve">mantenimiento de guayas, aceleración y embrague </t>
  </si>
  <si>
    <t xml:space="preserve">Tensión y engrase de cadena </t>
  </si>
  <si>
    <t>Motor Yamaha 40hp, pata corta, 4 tiempos, ref. f40BMHDS. mod. 67cs</t>
  </si>
  <si>
    <t>Revisión de correas y poleas de tiempos</t>
  </si>
  <si>
    <t>Limpieza de carburadores</t>
  </si>
  <si>
    <t>Revisión del sistema hidráulico,</t>
  </si>
  <si>
    <t>Revisión del automático de encendido manual,</t>
  </si>
  <si>
    <t>Revisión de guayas de cambio acelerador y choque</t>
  </si>
  <si>
    <t>Revisión de empaques culata bloque y transmisión</t>
  </si>
  <si>
    <t>Revisión de guayas</t>
  </si>
  <si>
    <t xml:space="preserve">Revisión sistema eléctrico. </t>
  </si>
  <si>
    <t>Motor Yamaha 40hp, pata corta, 4 tiempos, ref. f40BMHDS. mod. 67cs
Placa. 21110</t>
  </si>
  <si>
    <t>Motor 15 4T fuera de borda pata corta. Con placa. 21109</t>
  </si>
  <si>
    <t>Revisión de correas y poleas de tiempos,</t>
  </si>
  <si>
    <t xml:space="preserve">Limpieza de carburadores, </t>
  </si>
  <si>
    <t xml:space="preserve">Revisión del sistema hidráulico, </t>
  </si>
  <si>
    <t>Revisión del automático de encendido manual.</t>
  </si>
  <si>
    <t xml:space="preserve">Revisión de guayas de cambio, acelerador y choque, </t>
  </si>
  <si>
    <t>Revisión de empaques culata bloque y transmisión, instalación de guayas.</t>
  </si>
  <si>
    <t>Motor 15 4T fuera de borda pata corta. Con placa. 21227</t>
  </si>
  <si>
    <t xml:space="preserve">Revisión del automático de encendido manual, </t>
  </si>
  <si>
    <t xml:space="preserve">Revisión de correas y poleas de tiempos, </t>
  </si>
  <si>
    <t xml:space="preserve">Revisión del encendido, revisión de guayas de cambio, acelerador y choque, </t>
  </si>
  <si>
    <t>Motor 100 4T pata larga fuera de borda, con placa 66712.</t>
  </si>
  <si>
    <t xml:space="preserve">Motor 40 2T, pata corta fuera de borda. Placa 21113. </t>
  </si>
  <si>
    <t xml:space="preserve">Revisión del automático de encendido manual, revisión de guayas de acelerador y choque, </t>
  </si>
  <si>
    <t>Revisión de empaques culata bloque y transmisión.</t>
  </si>
  <si>
    <t>Limpieza filtro de gasolina.</t>
  </si>
  <si>
    <t>Motor 40 2T, pata corta fuera de borda. Placa 475693.</t>
  </si>
  <si>
    <t xml:space="preserve">Revisión de guayas de acelerador y choque, </t>
  </si>
  <si>
    <t>Motor 9,9. 2T, pata corta fuera de borda. placa.  24092</t>
  </si>
  <si>
    <t>Motor 15 2T fuera de borda para corta. placa 66731</t>
  </si>
  <si>
    <t>Motor 40 2T, pata larga fuera de borda. Placa 475459.</t>
  </si>
  <si>
    <t>Motor 40 2T, pata larga fuera de borda. Placa 475458.</t>
  </si>
  <si>
    <t>unidad</t>
  </si>
  <si>
    <t>COT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</si>
</sst>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&quot;$&quot;\ #,##0.00"/>
    <numFmt numFmtId="166" formatCode="&quot;$&quot;\ #,##0"/>
    <numFmt numFmtId="167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66" fontId="2" fillId="0" borderId="0" xfId="0" applyNumberFormat="1" applyFont="1" applyAlignment="1">
      <alignment vertical="center"/>
    </xf>
    <xf numFmtId="166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166" fontId="3" fillId="0" borderId="0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166" fontId="4" fillId="2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5" fontId="3" fillId="0" borderId="0" xfId="1" applyNumberFormat="1" applyFont="1" applyAlignment="1">
      <alignment vertical="center"/>
    </xf>
    <xf numFmtId="0" fontId="3" fillId="0" borderId="6" xfId="0" applyFont="1" applyBorder="1" applyAlignment="1">
      <alignment horizontal="left" vertical="center" wrapText="1"/>
    </xf>
    <xf numFmtId="166" fontId="3" fillId="0" borderId="9" xfId="0" applyNumberFormat="1" applyFont="1" applyBorder="1" applyAlignment="1">
      <alignment vertical="center"/>
    </xf>
    <xf numFmtId="0" fontId="4" fillId="0" borderId="5" xfId="0" applyFont="1" applyBorder="1" applyAlignment="1">
      <alignment horizontal="left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166" fontId="3" fillId="0" borderId="0" xfId="0" applyNumberFormat="1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166" fontId="3" fillId="0" borderId="0" xfId="0" applyNumberFormat="1" applyFont="1" applyBorder="1" applyAlignment="1">
      <alignment vertical="center"/>
    </xf>
    <xf numFmtId="166" fontId="3" fillId="0" borderId="6" xfId="0" applyNumberFormat="1" applyFont="1" applyBorder="1" applyAlignment="1">
      <alignment vertical="center"/>
    </xf>
    <xf numFmtId="166" fontId="2" fillId="0" borderId="0" xfId="0" applyNumberFormat="1" applyFont="1" applyFill="1" applyAlignment="1">
      <alignment horizontal="center" vertical="center"/>
    </xf>
    <xf numFmtId="166" fontId="3" fillId="0" borderId="0" xfId="1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166" fontId="4" fillId="2" borderId="6" xfId="0" applyNumberFormat="1" applyFont="1" applyFill="1" applyBorder="1" applyAlignment="1">
      <alignment vertical="center" wrapText="1"/>
    </xf>
    <xf numFmtId="166" fontId="4" fillId="2" borderId="6" xfId="0" applyNumberFormat="1" applyFont="1" applyFill="1" applyBorder="1" applyAlignment="1">
      <alignment horizontal="center" vertical="center" wrapText="1"/>
    </xf>
    <xf numFmtId="165" fontId="4" fillId="3" borderId="6" xfId="0" applyNumberFormat="1" applyFont="1" applyFill="1" applyBorder="1" applyAlignment="1">
      <alignment vertical="center" wrapText="1"/>
    </xf>
    <xf numFmtId="167" fontId="2" fillId="2" borderId="1" xfId="1" applyNumberFormat="1" applyFont="1" applyFill="1" applyBorder="1"/>
    <xf numFmtId="167" fontId="2" fillId="4" borderId="1" xfId="1" applyNumberFormat="1" applyFont="1" applyFill="1" applyBorder="1"/>
    <xf numFmtId="0" fontId="2" fillId="0" borderId="1" xfId="0" applyFont="1" applyBorder="1" applyAlignment="1">
      <alignment horizontal="justify" vertical="center"/>
    </xf>
    <xf numFmtId="0" fontId="4" fillId="0" borderId="14" xfId="0" applyFont="1" applyBorder="1" applyAlignment="1">
      <alignment horizontal="center" vertical="center" wrapText="1"/>
    </xf>
    <xf numFmtId="167" fontId="2" fillId="2" borderId="1" xfId="1" applyNumberFormat="1" applyFont="1" applyFill="1" applyBorder="1" applyAlignment="1">
      <alignment horizontal="center" vertical="center"/>
    </xf>
    <xf numFmtId="167" fontId="2" fillId="2" borderId="22" xfId="1" applyNumberFormat="1" applyFont="1" applyFill="1" applyBorder="1" applyAlignment="1">
      <alignment horizontal="center" vertical="center"/>
    </xf>
    <xf numFmtId="167" fontId="2" fillId="2" borderId="23" xfId="1" applyNumberFormat="1" applyFon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vertical="center"/>
    </xf>
    <xf numFmtId="167" fontId="2" fillId="3" borderId="1" xfId="1" applyNumberFormat="1" applyFont="1" applyFill="1" applyBorder="1" applyAlignment="1">
      <alignment horizontal="center" vertical="center"/>
    </xf>
    <xf numFmtId="167" fontId="2" fillId="3" borderId="22" xfId="1" applyNumberFormat="1" applyFont="1" applyFill="1" applyBorder="1" applyAlignment="1">
      <alignment horizontal="center" vertical="center"/>
    </xf>
    <xf numFmtId="167" fontId="2" fillId="3" borderId="23" xfId="1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66" fontId="2" fillId="2" borderId="12" xfId="2" applyNumberFormat="1" applyFont="1" applyFill="1" applyBorder="1" applyAlignment="1">
      <alignment horizontal="center" vertical="center" wrapText="1"/>
    </xf>
    <xf numFmtId="166" fontId="2" fillId="2" borderId="2" xfId="2" applyNumberFormat="1" applyFont="1" applyFill="1" applyBorder="1" applyAlignment="1">
      <alignment horizontal="center" vertical="center" wrapText="1"/>
    </xf>
    <xf numFmtId="166" fontId="2" fillId="4" borderId="18" xfId="2" applyNumberFormat="1" applyFont="1" applyFill="1" applyBorder="1" applyAlignment="1">
      <alignment horizontal="center" vertical="center" wrapText="1"/>
    </xf>
    <xf numFmtId="166" fontId="2" fillId="4" borderId="17" xfId="2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166" fontId="3" fillId="5" borderId="14" xfId="0" applyNumberFormat="1" applyFont="1" applyFill="1" applyBorder="1" applyAlignment="1">
      <alignment horizontal="center" vertical="center" wrapText="1"/>
    </xf>
    <xf numFmtId="166" fontId="3" fillId="5" borderId="11" xfId="0" applyNumberFormat="1" applyFont="1" applyFill="1" applyBorder="1" applyAlignment="1">
      <alignment horizontal="center" vertical="center" wrapText="1"/>
    </xf>
    <xf numFmtId="166" fontId="3" fillId="5" borderId="3" xfId="0" applyNumberFormat="1" applyFont="1" applyFill="1" applyBorder="1" applyAlignment="1">
      <alignment horizontal="center" vertical="center" wrapText="1"/>
    </xf>
    <xf numFmtId="166" fontId="3" fillId="5" borderId="19" xfId="0" applyNumberFormat="1" applyFont="1" applyFill="1" applyBorder="1" applyAlignment="1">
      <alignment horizontal="center" vertical="center" wrapText="1"/>
    </xf>
    <xf numFmtId="166" fontId="3" fillId="5" borderId="18" xfId="0" applyNumberFormat="1" applyFont="1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6" fontId="5" fillId="2" borderId="13" xfId="0" applyNumberFormat="1" applyFont="1" applyFill="1" applyBorder="1" applyAlignment="1">
      <alignment horizontal="center" vertical="center" wrapText="1"/>
    </xf>
    <xf numFmtId="166" fontId="5" fillId="2" borderId="12" xfId="0" applyNumberFormat="1" applyFont="1" applyFill="1" applyBorder="1" applyAlignment="1">
      <alignment horizontal="center" vertical="center" wrapText="1"/>
    </xf>
    <xf numFmtId="166" fontId="5" fillId="2" borderId="2" xfId="0" applyNumberFormat="1" applyFont="1" applyFill="1" applyBorder="1" applyAlignment="1">
      <alignment horizontal="center" vertical="center" wrapText="1"/>
    </xf>
    <xf numFmtId="166" fontId="5" fillId="3" borderId="13" xfId="0" applyNumberFormat="1" applyFont="1" applyFill="1" applyBorder="1" applyAlignment="1">
      <alignment horizontal="center" vertical="center" wrapText="1"/>
    </xf>
    <xf numFmtId="166" fontId="5" fillId="3" borderId="12" xfId="0" applyNumberFormat="1" applyFont="1" applyFill="1" applyBorder="1" applyAlignment="1">
      <alignment horizontal="center" vertical="center" wrapText="1"/>
    </xf>
    <xf numFmtId="166" fontId="5" fillId="3" borderId="2" xfId="0" applyNumberFormat="1" applyFont="1" applyFill="1" applyBorder="1" applyAlignment="1">
      <alignment horizontal="center" vertical="center" wrapText="1"/>
    </xf>
    <xf numFmtId="167" fontId="2" fillId="5" borderId="13" xfId="1" applyNumberFormat="1" applyFont="1" applyFill="1" applyBorder="1" applyAlignment="1">
      <alignment horizontal="center" vertical="center"/>
    </xf>
    <xf numFmtId="167" fontId="2" fillId="5" borderId="12" xfId="1" applyNumberFormat="1" applyFont="1" applyFill="1" applyBorder="1" applyAlignment="1">
      <alignment horizontal="center" vertical="center"/>
    </xf>
    <xf numFmtId="167" fontId="2" fillId="5" borderId="2" xfId="1" applyNumberFormat="1" applyFont="1" applyFill="1" applyBorder="1" applyAlignment="1">
      <alignment horizontal="center" vertical="center"/>
    </xf>
  </cellXfs>
  <cellStyles count="3">
    <cellStyle name="Millares 17" xfId="2" xr:uid="{00000000-0005-0000-0000-000001000000}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5"/>
  <sheetViews>
    <sheetView zoomScale="85" zoomScaleNormal="85" workbookViewId="0">
      <selection activeCell="N37" sqref="N37"/>
    </sheetView>
  </sheetViews>
  <sheetFormatPr baseColWidth="10" defaultColWidth="11.44140625" defaultRowHeight="10.199999999999999" x14ac:dyDescent="0.3"/>
  <cols>
    <col min="1" max="1" width="3.6640625" style="1" customWidth="1"/>
    <col min="2" max="2" width="16.5546875" style="2" customWidth="1"/>
    <col min="3" max="3" width="19.109375" style="2" customWidth="1"/>
    <col min="4" max="4" width="8" style="1" customWidth="1"/>
    <col min="5" max="5" width="7.33203125" style="1" customWidth="1"/>
    <col min="6" max="6" width="10.5546875" style="3" customWidth="1"/>
    <col min="7" max="7" width="11.5546875" style="3" customWidth="1"/>
    <col min="8" max="8" width="14.33203125" style="5" customWidth="1"/>
    <col min="9" max="9" width="14.109375" style="5" customWidth="1"/>
    <col min="10" max="10" width="2" style="1" customWidth="1"/>
    <col min="11" max="11" width="12.5546875" style="1" bestFit="1" customWidth="1"/>
    <col min="12" max="12" width="14.109375" style="1" customWidth="1"/>
    <col min="13" max="16384" width="11.44140625" style="1"/>
  </cols>
  <sheetData>
    <row r="1" spans="1:15" ht="10.8" thickBot="1" x14ac:dyDescent="0.35"/>
    <row r="2" spans="1:15" ht="10.8" thickBot="1" x14ac:dyDescent="0.35">
      <c r="B2" s="53" t="s">
        <v>6</v>
      </c>
      <c r="C2" s="54"/>
      <c r="D2" s="54"/>
      <c r="E2" s="54"/>
      <c r="F2" s="54"/>
      <c r="G2" s="54"/>
      <c r="H2" s="54"/>
      <c r="I2" s="54"/>
    </row>
    <row r="3" spans="1:15" ht="10.8" thickBot="1" x14ac:dyDescent="0.35">
      <c r="B3" s="6"/>
      <c r="C3" s="6"/>
      <c r="D3" s="6"/>
      <c r="E3" s="6"/>
      <c r="F3" s="7"/>
      <c r="G3" s="7"/>
      <c r="H3" s="6"/>
      <c r="I3" s="6"/>
    </row>
    <row r="4" spans="1:15" ht="10.8" thickBot="1" x14ac:dyDescent="0.35">
      <c r="A4" s="55" t="s">
        <v>8</v>
      </c>
      <c r="B4" s="56"/>
      <c r="C4" s="56"/>
      <c r="D4" s="56"/>
      <c r="E4" s="56"/>
      <c r="F4" s="56"/>
      <c r="G4" s="56"/>
      <c r="H4" s="56"/>
      <c r="I4" s="57"/>
    </row>
    <row r="5" spans="1:15" ht="89.25" customHeight="1" thickBot="1" x14ac:dyDescent="0.35">
      <c r="A5" s="8" t="s">
        <v>0</v>
      </c>
      <c r="B5" s="20" t="s">
        <v>1</v>
      </c>
      <c r="C5" s="20" t="s">
        <v>22</v>
      </c>
      <c r="D5" s="31" t="s">
        <v>2</v>
      </c>
      <c r="E5" s="36" t="s">
        <v>11</v>
      </c>
      <c r="F5" s="37" t="s">
        <v>16</v>
      </c>
      <c r="G5" s="38" t="s">
        <v>9</v>
      </c>
      <c r="H5" s="39" t="s">
        <v>17</v>
      </c>
      <c r="I5" s="39" t="s">
        <v>9</v>
      </c>
      <c r="K5" s="21" t="s">
        <v>13</v>
      </c>
      <c r="L5" s="22" t="s">
        <v>14</v>
      </c>
      <c r="O5" s="1" t="s">
        <v>7</v>
      </c>
    </row>
    <row r="6" spans="1:15" ht="21.75" customHeight="1" x14ac:dyDescent="0.2">
      <c r="A6" s="73">
        <v>1</v>
      </c>
      <c r="B6" s="72" t="s">
        <v>19</v>
      </c>
      <c r="C6" s="35" t="s">
        <v>23</v>
      </c>
      <c r="D6" s="68" t="s">
        <v>4</v>
      </c>
      <c r="E6" s="33">
        <v>1</v>
      </c>
      <c r="F6" s="40">
        <v>200000</v>
      </c>
      <c r="G6" s="64">
        <f>F6+F7+F8+F9+F10+F11+F12+F13+F14+F15+F16+F17</f>
        <v>965000</v>
      </c>
      <c r="H6" s="41">
        <v>150000</v>
      </c>
      <c r="I6" s="66">
        <f>H6+H7+H8+H9+H10+H11+H12+H13+H14+H15+H16+H17</f>
        <v>820000</v>
      </c>
      <c r="K6" s="74">
        <f>+AVERAGE(G6,I6)</f>
        <v>892500</v>
      </c>
      <c r="L6" s="77">
        <f>K6*E16</f>
        <v>892500</v>
      </c>
    </row>
    <row r="7" spans="1:15" ht="13.5" customHeight="1" x14ac:dyDescent="0.2">
      <c r="A7" s="62"/>
      <c r="B7" s="59"/>
      <c r="C7" s="35" t="s">
        <v>24</v>
      </c>
      <c r="D7" s="69"/>
      <c r="E7" s="32">
        <v>1</v>
      </c>
      <c r="F7" s="40">
        <v>80000</v>
      </c>
      <c r="G7" s="64"/>
      <c r="H7" s="41">
        <v>80000</v>
      </c>
      <c r="I7" s="66"/>
      <c r="K7" s="75"/>
      <c r="L7" s="78"/>
    </row>
    <row r="8" spans="1:15" ht="27" customHeight="1" x14ac:dyDescent="0.2">
      <c r="A8" s="62"/>
      <c r="B8" s="59"/>
      <c r="C8" s="35" t="s">
        <v>25</v>
      </c>
      <c r="D8" s="69"/>
      <c r="E8" s="32">
        <v>1</v>
      </c>
      <c r="F8" s="40">
        <v>30000</v>
      </c>
      <c r="G8" s="64"/>
      <c r="H8" s="41">
        <v>10000</v>
      </c>
      <c r="I8" s="66"/>
      <c r="K8" s="75"/>
      <c r="L8" s="78"/>
    </row>
    <row r="9" spans="1:15" x14ac:dyDescent="0.2">
      <c r="A9" s="62"/>
      <c r="B9" s="59"/>
      <c r="C9" s="35" t="s">
        <v>26</v>
      </c>
      <c r="D9" s="69"/>
      <c r="E9" s="32">
        <v>1</v>
      </c>
      <c r="F9" s="40">
        <v>80000</v>
      </c>
      <c r="G9" s="64"/>
      <c r="H9" s="41">
        <v>80000</v>
      </c>
      <c r="I9" s="66"/>
      <c r="K9" s="75"/>
      <c r="L9" s="78"/>
    </row>
    <row r="10" spans="1:15" ht="20.399999999999999" x14ac:dyDescent="0.2">
      <c r="A10" s="62"/>
      <c r="B10" s="59"/>
      <c r="C10" s="35" t="s">
        <v>27</v>
      </c>
      <c r="D10" s="69"/>
      <c r="E10" s="32">
        <v>1</v>
      </c>
      <c r="F10" s="40">
        <v>60000</v>
      </c>
      <c r="G10" s="64"/>
      <c r="H10" s="41">
        <v>50000</v>
      </c>
      <c r="I10" s="66"/>
      <c r="K10" s="75"/>
      <c r="L10" s="78"/>
    </row>
    <row r="11" spans="1:15" ht="28.5" customHeight="1" x14ac:dyDescent="0.2">
      <c r="A11" s="62"/>
      <c r="B11" s="59"/>
      <c r="C11" s="35" t="s">
        <v>28</v>
      </c>
      <c r="D11" s="69"/>
      <c r="E11" s="32">
        <v>1</v>
      </c>
      <c r="F11" s="40">
        <v>80000</v>
      </c>
      <c r="G11" s="64"/>
      <c r="H11" s="41">
        <v>80000</v>
      </c>
      <c r="I11" s="66"/>
      <c r="K11" s="75"/>
      <c r="L11" s="78"/>
    </row>
    <row r="12" spans="1:15" ht="15.75" customHeight="1" x14ac:dyDescent="0.2">
      <c r="A12" s="62"/>
      <c r="B12" s="59"/>
      <c r="C12" s="35" t="s">
        <v>29</v>
      </c>
      <c r="D12" s="69"/>
      <c r="E12" s="32">
        <v>1</v>
      </c>
      <c r="F12" s="40">
        <v>45000</v>
      </c>
      <c r="G12" s="64"/>
      <c r="H12" s="41">
        <v>20000</v>
      </c>
      <c r="I12" s="66"/>
      <c r="K12" s="75"/>
      <c r="L12" s="78"/>
    </row>
    <row r="13" spans="1:15" ht="15.75" customHeight="1" x14ac:dyDescent="0.2">
      <c r="A13" s="62"/>
      <c r="B13" s="59"/>
      <c r="C13" s="35" t="s">
        <v>30</v>
      </c>
      <c r="D13" s="69"/>
      <c r="E13" s="32">
        <v>1</v>
      </c>
      <c r="F13" s="40">
        <v>90000</v>
      </c>
      <c r="G13" s="64"/>
      <c r="H13" s="41">
        <v>90000</v>
      </c>
      <c r="I13" s="66"/>
      <c r="K13" s="75"/>
      <c r="L13" s="78"/>
    </row>
    <row r="14" spans="1:15" ht="15.75" customHeight="1" x14ac:dyDescent="0.2">
      <c r="A14" s="62"/>
      <c r="B14" s="59"/>
      <c r="C14" s="35" t="s">
        <v>31</v>
      </c>
      <c r="D14" s="69"/>
      <c r="E14" s="32">
        <v>1</v>
      </c>
      <c r="F14" s="40">
        <v>60000</v>
      </c>
      <c r="G14" s="64"/>
      <c r="H14" s="41">
        <v>60000</v>
      </c>
      <c r="I14" s="66"/>
      <c r="K14" s="75"/>
      <c r="L14" s="78"/>
    </row>
    <row r="15" spans="1:15" ht="18.75" customHeight="1" x14ac:dyDescent="0.2">
      <c r="A15" s="62"/>
      <c r="B15" s="59"/>
      <c r="C15" s="35" t="s">
        <v>32</v>
      </c>
      <c r="D15" s="69"/>
      <c r="E15" s="32">
        <v>1</v>
      </c>
      <c r="F15" s="40">
        <v>130000</v>
      </c>
      <c r="G15" s="64"/>
      <c r="H15" s="41">
        <v>120000</v>
      </c>
      <c r="I15" s="66"/>
      <c r="K15" s="75"/>
      <c r="L15" s="78"/>
    </row>
    <row r="16" spans="1:15" ht="20.399999999999999" x14ac:dyDescent="0.2">
      <c r="A16" s="62"/>
      <c r="B16" s="59"/>
      <c r="C16" s="35" t="s">
        <v>33</v>
      </c>
      <c r="D16" s="69"/>
      <c r="E16" s="32">
        <v>1</v>
      </c>
      <c r="F16" s="40">
        <v>80000</v>
      </c>
      <c r="G16" s="64"/>
      <c r="H16" s="41">
        <v>70000</v>
      </c>
      <c r="I16" s="66"/>
      <c r="K16" s="75"/>
      <c r="L16" s="78"/>
    </row>
    <row r="17" spans="1:15" s="15" customFormat="1" ht="29.25" customHeight="1" thickBot="1" x14ac:dyDescent="0.25">
      <c r="A17" s="63"/>
      <c r="B17" s="60"/>
      <c r="C17" s="35" t="s">
        <v>34</v>
      </c>
      <c r="D17" s="70"/>
      <c r="E17" s="32">
        <v>1</v>
      </c>
      <c r="F17" s="40">
        <v>30000</v>
      </c>
      <c r="G17" s="65"/>
      <c r="H17" s="41">
        <v>10000</v>
      </c>
      <c r="I17" s="67"/>
      <c r="J17" s="27"/>
      <c r="K17" s="76"/>
      <c r="L17" s="79"/>
    </row>
    <row r="18" spans="1:15" s="15" customFormat="1" ht="21" customHeight="1" x14ac:dyDescent="0.2">
      <c r="A18" s="61">
        <v>2</v>
      </c>
      <c r="B18" s="58" t="s">
        <v>20</v>
      </c>
      <c r="C18" s="35" t="s">
        <v>23</v>
      </c>
      <c r="D18" s="71" t="s">
        <v>4</v>
      </c>
      <c r="E18" s="32">
        <v>1</v>
      </c>
      <c r="F18" s="40">
        <v>200000</v>
      </c>
      <c r="G18" s="64">
        <f>F18+F19+F20+F21+F22+F23+F24+F25+F26+F27+F28+F29</f>
        <v>965000</v>
      </c>
      <c r="H18" s="41">
        <v>150000</v>
      </c>
      <c r="I18" s="66">
        <f>H18+H19+H20+H21+H22+H23+H24+H25+H26+H27+H28+H29</f>
        <v>820000</v>
      </c>
      <c r="J18" s="27"/>
      <c r="K18" s="74">
        <f>+AVERAGE(G18,I18)</f>
        <v>892500</v>
      </c>
      <c r="L18" s="77">
        <f>K18*E28</f>
        <v>892500</v>
      </c>
    </row>
    <row r="19" spans="1:15" s="15" customFormat="1" x14ac:dyDescent="0.2">
      <c r="A19" s="62"/>
      <c r="B19" s="59"/>
      <c r="C19" s="35" t="s">
        <v>24</v>
      </c>
      <c r="D19" s="69"/>
      <c r="E19" s="32">
        <v>1</v>
      </c>
      <c r="F19" s="40">
        <v>80000</v>
      </c>
      <c r="G19" s="64"/>
      <c r="H19" s="41">
        <v>80000</v>
      </c>
      <c r="I19" s="66"/>
      <c r="J19" s="27"/>
      <c r="K19" s="75"/>
      <c r="L19" s="78"/>
    </row>
    <row r="20" spans="1:15" s="15" customFormat="1" x14ac:dyDescent="0.2">
      <c r="A20" s="62"/>
      <c r="B20" s="59"/>
      <c r="C20" s="35" t="s">
        <v>25</v>
      </c>
      <c r="D20" s="69"/>
      <c r="E20" s="32">
        <v>1</v>
      </c>
      <c r="F20" s="40">
        <v>30000</v>
      </c>
      <c r="G20" s="64"/>
      <c r="H20" s="41">
        <v>10000</v>
      </c>
      <c r="I20" s="66"/>
      <c r="J20" s="27"/>
      <c r="K20" s="75"/>
      <c r="L20" s="78"/>
    </row>
    <row r="21" spans="1:15" s="15" customFormat="1" x14ac:dyDescent="0.2">
      <c r="A21" s="62"/>
      <c r="B21" s="59"/>
      <c r="C21" s="35" t="s">
        <v>26</v>
      </c>
      <c r="D21" s="69"/>
      <c r="E21" s="32">
        <v>1</v>
      </c>
      <c r="F21" s="40">
        <v>80000</v>
      </c>
      <c r="G21" s="64"/>
      <c r="H21" s="41">
        <v>80000</v>
      </c>
      <c r="I21" s="66"/>
      <c r="J21" s="27"/>
      <c r="K21" s="75"/>
      <c r="L21" s="78"/>
    </row>
    <row r="22" spans="1:15" s="15" customFormat="1" ht="20.399999999999999" x14ac:dyDescent="0.2">
      <c r="A22" s="62"/>
      <c r="B22" s="59"/>
      <c r="C22" s="35" t="s">
        <v>27</v>
      </c>
      <c r="D22" s="69"/>
      <c r="E22" s="32">
        <v>1</v>
      </c>
      <c r="F22" s="40">
        <v>60000</v>
      </c>
      <c r="G22" s="64"/>
      <c r="H22" s="41">
        <v>50000</v>
      </c>
      <c r="I22" s="66"/>
      <c r="J22" s="27"/>
      <c r="K22" s="75"/>
      <c r="L22" s="78"/>
    </row>
    <row r="23" spans="1:15" s="15" customFormat="1" x14ac:dyDescent="0.2">
      <c r="A23" s="62"/>
      <c r="B23" s="59"/>
      <c r="C23" s="35" t="s">
        <v>28</v>
      </c>
      <c r="D23" s="69"/>
      <c r="E23" s="32">
        <v>1</v>
      </c>
      <c r="F23" s="40">
        <v>80000</v>
      </c>
      <c r="G23" s="64"/>
      <c r="H23" s="41">
        <v>80000</v>
      </c>
      <c r="I23" s="66"/>
      <c r="J23" s="27"/>
      <c r="K23" s="75"/>
      <c r="L23" s="78"/>
    </row>
    <row r="24" spans="1:15" s="15" customFormat="1" x14ac:dyDescent="0.2">
      <c r="A24" s="62"/>
      <c r="B24" s="59"/>
      <c r="C24" s="35" t="s">
        <v>29</v>
      </c>
      <c r="D24" s="69"/>
      <c r="E24" s="32">
        <v>1</v>
      </c>
      <c r="F24" s="40">
        <v>45000</v>
      </c>
      <c r="G24" s="64"/>
      <c r="H24" s="41">
        <v>20000</v>
      </c>
      <c r="I24" s="66"/>
      <c r="J24" s="27"/>
      <c r="K24" s="75"/>
      <c r="L24" s="78"/>
    </row>
    <row r="25" spans="1:15" s="15" customFormat="1" x14ac:dyDescent="0.2">
      <c r="A25" s="62"/>
      <c r="B25" s="59"/>
      <c r="C25" s="35" t="s">
        <v>30</v>
      </c>
      <c r="D25" s="69"/>
      <c r="E25" s="32">
        <v>1</v>
      </c>
      <c r="F25" s="40">
        <v>90000</v>
      </c>
      <c r="G25" s="64"/>
      <c r="H25" s="41">
        <v>90000</v>
      </c>
      <c r="I25" s="66"/>
      <c r="J25" s="27"/>
      <c r="K25" s="75"/>
      <c r="L25" s="78"/>
    </row>
    <row r="26" spans="1:15" s="15" customFormat="1" x14ac:dyDescent="0.2">
      <c r="A26" s="62"/>
      <c r="B26" s="59"/>
      <c r="C26" s="35" t="s">
        <v>31</v>
      </c>
      <c r="D26" s="69"/>
      <c r="E26" s="32">
        <v>1</v>
      </c>
      <c r="F26" s="40">
        <v>60000</v>
      </c>
      <c r="G26" s="64"/>
      <c r="H26" s="41">
        <v>60000</v>
      </c>
      <c r="I26" s="66"/>
      <c r="J26" s="27"/>
      <c r="K26" s="75"/>
      <c r="L26" s="78"/>
    </row>
    <row r="27" spans="1:15" s="15" customFormat="1" x14ac:dyDescent="0.2">
      <c r="A27" s="62"/>
      <c r="B27" s="59"/>
      <c r="C27" s="35" t="s">
        <v>32</v>
      </c>
      <c r="D27" s="69"/>
      <c r="E27" s="32">
        <v>1</v>
      </c>
      <c r="F27" s="40">
        <v>130000</v>
      </c>
      <c r="G27" s="64"/>
      <c r="H27" s="41">
        <v>120000</v>
      </c>
      <c r="I27" s="66"/>
      <c r="J27" s="27"/>
      <c r="K27" s="75"/>
      <c r="L27" s="78"/>
    </row>
    <row r="28" spans="1:15" s="15" customFormat="1" ht="20.399999999999999" x14ac:dyDescent="0.2">
      <c r="A28" s="62"/>
      <c r="B28" s="59"/>
      <c r="C28" s="35" t="s">
        <v>33</v>
      </c>
      <c r="D28" s="69"/>
      <c r="E28" s="32">
        <v>1</v>
      </c>
      <c r="F28" s="40">
        <v>80000</v>
      </c>
      <c r="G28" s="64"/>
      <c r="H28" s="41">
        <v>70000</v>
      </c>
      <c r="I28" s="66"/>
      <c r="J28" s="27"/>
      <c r="K28" s="75"/>
      <c r="L28" s="78"/>
    </row>
    <row r="29" spans="1:15" s="15" customFormat="1" ht="24.75" customHeight="1" thickBot="1" x14ac:dyDescent="0.25">
      <c r="A29" s="63"/>
      <c r="B29" s="60"/>
      <c r="C29" s="35" t="s">
        <v>34</v>
      </c>
      <c r="D29" s="70"/>
      <c r="E29" s="32">
        <v>1</v>
      </c>
      <c r="F29" s="40">
        <v>30000</v>
      </c>
      <c r="G29" s="65"/>
      <c r="H29" s="41">
        <v>10000</v>
      </c>
      <c r="I29" s="67"/>
      <c r="J29" s="27"/>
      <c r="K29" s="76"/>
      <c r="L29" s="79"/>
      <c r="O29" s="15" t="s">
        <v>7</v>
      </c>
    </row>
    <row r="30" spans="1:15" s="15" customFormat="1" x14ac:dyDescent="0.2">
      <c r="A30" s="61">
        <v>3</v>
      </c>
      <c r="B30" s="58" t="s">
        <v>21</v>
      </c>
      <c r="C30" s="35" t="s">
        <v>23</v>
      </c>
      <c r="D30" s="71" t="s">
        <v>4</v>
      </c>
      <c r="E30" s="32">
        <v>1</v>
      </c>
      <c r="F30" s="40">
        <v>200000</v>
      </c>
      <c r="G30" s="64">
        <f>F30+F31+F32+F33+F34+F35+F36+F37+F38+F39+F40+F41</f>
        <v>965000</v>
      </c>
      <c r="H30" s="41">
        <v>150000</v>
      </c>
      <c r="I30" s="66">
        <f>H30+H31+H32+H33+H34+H35+H36+H37+H38+H39+H40+H41</f>
        <v>820000</v>
      </c>
      <c r="J30" s="27"/>
      <c r="K30" s="74">
        <f>+AVERAGE(G30,I30)</f>
        <v>892500</v>
      </c>
      <c r="L30" s="77">
        <f>K30*E40</f>
        <v>892500</v>
      </c>
    </row>
    <row r="31" spans="1:15" s="15" customFormat="1" x14ac:dyDescent="0.2">
      <c r="A31" s="62"/>
      <c r="B31" s="59"/>
      <c r="C31" s="35" t="s">
        <v>24</v>
      </c>
      <c r="D31" s="69"/>
      <c r="E31" s="32">
        <v>1</v>
      </c>
      <c r="F31" s="40">
        <v>80000</v>
      </c>
      <c r="G31" s="64"/>
      <c r="H31" s="41">
        <v>80000</v>
      </c>
      <c r="I31" s="66"/>
      <c r="J31" s="27"/>
      <c r="K31" s="75"/>
      <c r="L31" s="78"/>
    </row>
    <row r="32" spans="1:15" s="15" customFormat="1" x14ac:dyDescent="0.2">
      <c r="A32" s="62"/>
      <c r="B32" s="59"/>
      <c r="C32" s="35" t="s">
        <v>25</v>
      </c>
      <c r="D32" s="69"/>
      <c r="E32" s="32">
        <v>1</v>
      </c>
      <c r="F32" s="40">
        <v>30000</v>
      </c>
      <c r="G32" s="64"/>
      <c r="H32" s="41">
        <v>10000</v>
      </c>
      <c r="I32" s="66"/>
      <c r="J32" s="27"/>
      <c r="K32" s="75"/>
      <c r="L32" s="78"/>
    </row>
    <row r="33" spans="1:12" s="15" customFormat="1" x14ac:dyDescent="0.2">
      <c r="A33" s="62"/>
      <c r="B33" s="59"/>
      <c r="C33" s="35" t="s">
        <v>26</v>
      </c>
      <c r="D33" s="69"/>
      <c r="E33" s="32">
        <v>1</v>
      </c>
      <c r="F33" s="40">
        <v>80000</v>
      </c>
      <c r="G33" s="64"/>
      <c r="H33" s="41">
        <v>80000</v>
      </c>
      <c r="I33" s="66"/>
      <c r="J33" s="27"/>
      <c r="K33" s="75"/>
      <c r="L33" s="78"/>
    </row>
    <row r="34" spans="1:12" s="15" customFormat="1" ht="20.399999999999999" x14ac:dyDescent="0.2">
      <c r="A34" s="62"/>
      <c r="B34" s="59"/>
      <c r="C34" s="35" t="s">
        <v>27</v>
      </c>
      <c r="D34" s="69"/>
      <c r="E34" s="32">
        <v>1</v>
      </c>
      <c r="F34" s="40">
        <v>60000</v>
      </c>
      <c r="G34" s="64"/>
      <c r="H34" s="41">
        <v>50000</v>
      </c>
      <c r="I34" s="66"/>
      <c r="J34" s="27"/>
      <c r="K34" s="75"/>
      <c r="L34" s="78"/>
    </row>
    <row r="35" spans="1:12" s="15" customFormat="1" x14ac:dyDescent="0.2">
      <c r="A35" s="62"/>
      <c r="B35" s="59"/>
      <c r="C35" s="35" t="s">
        <v>28</v>
      </c>
      <c r="D35" s="69"/>
      <c r="E35" s="32">
        <v>1</v>
      </c>
      <c r="F35" s="40">
        <v>80000</v>
      </c>
      <c r="G35" s="64"/>
      <c r="H35" s="41">
        <v>80000</v>
      </c>
      <c r="I35" s="66"/>
      <c r="J35" s="27"/>
      <c r="K35" s="75"/>
      <c r="L35" s="78"/>
    </row>
    <row r="36" spans="1:12" s="15" customFormat="1" x14ac:dyDescent="0.2">
      <c r="A36" s="62"/>
      <c r="B36" s="59"/>
      <c r="C36" s="35" t="s">
        <v>29</v>
      </c>
      <c r="D36" s="69"/>
      <c r="E36" s="32">
        <v>1</v>
      </c>
      <c r="F36" s="40">
        <v>45000</v>
      </c>
      <c r="G36" s="64"/>
      <c r="H36" s="41">
        <v>20000</v>
      </c>
      <c r="I36" s="66"/>
      <c r="J36" s="27"/>
      <c r="K36" s="75"/>
      <c r="L36" s="78"/>
    </row>
    <row r="37" spans="1:12" s="15" customFormat="1" x14ac:dyDescent="0.2">
      <c r="A37" s="62"/>
      <c r="B37" s="59"/>
      <c r="C37" s="35" t="s">
        <v>30</v>
      </c>
      <c r="D37" s="69"/>
      <c r="E37" s="32">
        <v>1</v>
      </c>
      <c r="F37" s="40">
        <v>90000</v>
      </c>
      <c r="G37" s="64"/>
      <c r="H37" s="41">
        <v>90000</v>
      </c>
      <c r="I37" s="66"/>
      <c r="J37" s="27"/>
      <c r="K37" s="75"/>
      <c r="L37" s="78"/>
    </row>
    <row r="38" spans="1:12" s="15" customFormat="1" x14ac:dyDescent="0.2">
      <c r="A38" s="62"/>
      <c r="B38" s="59"/>
      <c r="C38" s="35" t="s">
        <v>31</v>
      </c>
      <c r="D38" s="69"/>
      <c r="E38" s="32">
        <v>1</v>
      </c>
      <c r="F38" s="40">
        <v>60000</v>
      </c>
      <c r="G38" s="64"/>
      <c r="H38" s="41">
        <v>60000</v>
      </c>
      <c r="I38" s="66"/>
      <c r="J38" s="27"/>
      <c r="K38" s="75"/>
      <c r="L38" s="78"/>
    </row>
    <row r="39" spans="1:12" s="15" customFormat="1" x14ac:dyDescent="0.2">
      <c r="A39" s="62"/>
      <c r="B39" s="59"/>
      <c r="C39" s="35" t="s">
        <v>32</v>
      </c>
      <c r="D39" s="69"/>
      <c r="E39" s="32">
        <v>1</v>
      </c>
      <c r="F39" s="40">
        <v>130000</v>
      </c>
      <c r="G39" s="64"/>
      <c r="H39" s="41">
        <v>120000</v>
      </c>
      <c r="I39" s="66"/>
      <c r="J39" s="27"/>
      <c r="K39" s="75"/>
      <c r="L39" s="78"/>
    </row>
    <row r="40" spans="1:12" s="15" customFormat="1" ht="20.399999999999999" x14ac:dyDescent="0.2">
      <c r="A40" s="62"/>
      <c r="B40" s="59"/>
      <c r="C40" s="35" t="s">
        <v>33</v>
      </c>
      <c r="D40" s="69"/>
      <c r="E40" s="32">
        <v>1</v>
      </c>
      <c r="F40" s="40">
        <v>80000</v>
      </c>
      <c r="G40" s="64"/>
      <c r="H40" s="41">
        <v>70000</v>
      </c>
      <c r="I40" s="66"/>
      <c r="J40" s="27"/>
      <c r="K40" s="75"/>
      <c r="L40" s="78"/>
    </row>
    <row r="41" spans="1:12" s="15" customFormat="1" x14ac:dyDescent="0.2">
      <c r="A41" s="63"/>
      <c r="B41" s="60"/>
      <c r="C41" s="35" t="s">
        <v>34</v>
      </c>
      <c r="D41" s="70"/>
      <c r="E41" s="32">
        <v>1</v>
      </c>
      <c r="F41" s="40">
        <v>30000</v>
      </c>
      <c r="G41" s="65"/>
      <c r="H41" s="41">
        <v>10000</v>
      </c>
      <c r="I41" s="67"/>
      <c r="J41" s="27"/>
      <c r="K41" s="76"/>
      <c r="L41" s="79"/>
    </row>
    <row r="42" spans="1:12" ht="10.8" thickBot="1" x14ac:dyDescent="0.35">
      <c r="G42" s="23"/>
      <c r="H42" s="28"/>
      <c r="I42" s="28"/>
      <c r="J42" s="4"/>
      <c r="K42" s="4"/>
      <c r="L42" s="4"/>
    </row>
    <row r="43" spans="1:12" ht="10.8" thickBot="1" x14ac:dyDescent="0.35">
      <c r="B43" s="18" t="s">
        <v>5</v>
      </c>
      <c r="C43" s="34"/>
      <c r="E43" s="24"/>
      <c r="F43" s="25"/>
      <c r="G43" s="26">
        <f>+SUM(G6:G40)</f>
        <v>2895000</v>
      </c>
      <c r="H43" s="25"/>
      <c r="I43" s="26">
        <f>+SUM(I6:I40)</f>
        <v>2460000</v>
      </c>
      <c r="J43" s="4"/>
      <c r="K43" s="26">
        <f>+SUM(K17:K41)</f>
        <v>1785000</v>
      </c>
      <c r="L43" s="19">
        <f>+SUM(L17:L41)</f>
        <v>1785000</v>
      </c>
    </row>
    <row r="44" spans="1:12" x14ac:dyDescent="0.3">
      <c r="H44" s="3"/>
      <c r="I44" s="3"/>
      <c r="J44" s="4"/>
      <c r="K44" s="4"/>
      <c r="L44" s="4"/>
    </row>
    <row r="45" spans="1:12" x14ac:dyDescent="0.3">
      <c r="H45" s="3"/>
      <c r="I45" s="3"/>
      <c r="J45" s="4"/>
      <c r="K45" s="4"/>
      <c r="L45" s="4"/>
    </row>
  </sheetData>
  <mergeCells count="23">
    <mergeCell ref="K30:K41"/>
    <mergeCell ref="L30:L41"/>
    <mergeCell ref="A18:A29"/>
    <mergeCell ref="K6:K17"/>
    <mergeCell ref="L6:L17"/>
    <mergeCell ref="K18:K29"/>
    <mergeCell ref="L18:L29"/>
    <mergeCell ref="B2:I2"/>
    <mergeCell ref="A4:I4"/>
    <mergeCell ref="B30:B41"/>
    <mergeCell ref="A30:A41"/>
    <mergeCell ref="G6:G17"/>
    <mergeCell ref="I6:I17"/>
    <mergeCell ref="G18:G29"/>
    <mergeCell ref="I18:I29"/>
    <mergeCell ref="G30:G41"/>
    <mergeCell ref="I30:I41"/>
    <mergeCell ref="D6:D17"/>
    <mergeCell ref="D18:D29"/>
    <mergeCell ref="D30:D41"/>
    <mergeCell ref="B6:B17"/>
    <mergeCell ref="A6:A17"/>
    <mergeCell ref="B18:B29"/>
  </mergeCells>
  <phoneticPr fontId="6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47722-2F44-4E65-BB3D-1354D171D778}">
  <dimension ref="A1:M79"/>
  <sheetViews>
    <sheetView tabSelected="1" topLeftCell="A49" workbookViewId="0">
      <selection activeCell="K64" sqref="K64:K69"/>
    </sheetView>
  </sheetViews>
  <sheetFormatPr baseColWidth="10" defaultColWidth="11.44140625" defaultRowHeight="10.199999999999999" x14ac:dyDescent="0.3"/>
  <cols>
    <col min="1" max="1" width="3.6640625" style="1" customWidth="1"/>
    <col min="2" max="2" width="12.109375" style="2" customWidth="1"/>
    <col min="3" max="3" width="15.6640625" style="2" customWidth="1"/>
    <col min="4" max="4" width="6.109375" style="1" customWidth="1"/>
    <col min="5" max="5" width="5.88671875" style="1" customWidth="1"/>
    <col min="6" max="6" width="10.33203125" style="3" customWidth="1"/>
    <col min="7" max="7" width="10.33203125" style="4" customWidth="1"/>
    <col min="8" max="8" width="11.88671875" style="5" customWidth="1"/>
    <col min="9" max="9" width="9.44140625" style="5" customWidth="1"/>
    <col min="10" max="10" width="2" style="1" customWidth="1"/>
    <col min="11" max="11" width="10.109375" style="1" customWidth="1"/>
    <col min="12" max="12" width="12.33203125" style="1" customWidth="1"/>
    <col min="13" max="16384" width="11.44140625" style="1"/>
  </cols>
  <sheetData>
    <row r="1" spans="1:13" ht="10.8" thickBot="1" x14ac:dyDescent="0.35"/>
    <row r="2" spans="1:13" ht="10.8" thickBot="1" x14ac:dyDescent="0.35">
      <c r="B2" s="53" t="s">
        <v>6</v>
      </c>
      <c r="C2" s="54"/>
      <c r="D2" s="54"/>
      <c r="E2" s="54"/>
      <c r="F2" s="54"/>
      <c r="G2" s="54"/>
      <c r="H2" s="54"/>
      <c r="I2" s="83"/>
    </row>
    <row r="3" spans="1:13" ht="10.8" thickBot="1" x14ac:dyDescent="0.35">
      <c r="B3" s="6"/>
      <c r="C3" s="6"/>
      <c r="D3" s="6"/>
      <c r="E3" s="6"/>
      <c r="F3" s="7"/>
      <c r="G3" s="7"/>
      <c r="H3" s="6"/>
      <c r="I3" s="6"/>
    </row>
    <row r="4" spans="1:13" ht="10.8" thickBot="1" x14ac:dyDescent="0.35">
      <c r="A4" s="55" t="s">
        <v>10</v>
      </c>
      <c r="B4" s="56"/>
      <c r="C4" s="56"/>
      <c r="D4" s="56"/>
      <c r="E4" s="56"/>
      <c r="F4" s="56"/>
      <c r="G4" s="56"/>
      <c r="H4" s="56"/>
      <c r="I4" s="57"/>
    </row>
    <row r="5" spans="1:13" ht="30.6" x14ac:dyDescent="0.3">
      <c r="A5" s="43" t="s">
        <v>0</v>
      </c>
      <c r="B5" s="84" t="s">
        <v>12</v>
      </c>
      <c r="C5" s="85"/>
      <c r="D5" s="9" t="s">
        <v>2</v>
      </c>
      <c r="E5" s="9" t="s">
        <v>11</v>
      </c>
      <c r="F5" s="10" t="s">
        <v>16</v>
      </c>
      <c r="G5" s="10" t="s">
        <v>9</v>
      </c>
      <c r="H5" s="11" t="s">
        <v>17</v>
      </c>
      <c r="I5" s="11" t="s">
        <v>9</v>
      </c>
      <c r="K5" s="12" t="s">
        <v>13</v>
      </c>
      <c r="L5" s="12" t="s">
        <v>15</v>
      </c>
      <c r="M5" s="1" t="s">
        <v>7</v>
      </c>
    </row>
    <row r="6" spans="1:13" ht="20.399999999999999" x14ac:dyDescent="0.3">
      <c r="A6" s="81">
        <v>1</v>
      </c>
      <c r="B6" s="86" t="s">
        <v>35</v>
      </c>
      <c r="C6" s="42" t="s">
        <v>36</v>
      </c>
      <c r="D6" s="80" t="s">
        <v>3</v>
      </c>
      <c r="E6" s="13">
        <v>1</v>
      </c>
      <c r="F6" s="44">
        <v>95000</v>
      </c>
      <c r="G6" s="87">
        <f>F6+F7+F8+F9+F10+F11+F12+F13</f>
        <v>1455000</v>
      </c>
      <c r="H6" s="50">
        <v>95000</v>
      </c>
      <c r="I6" s="90">
        <f>H6+H7+H8+H9+H10+H11+H12+H13</f>
        <v>1455000</v>
      </c>
      <c r="K6" s="93">
        <f>+AVERAGE(G6,I6)</f>
        <v>1455000</v>
      </c>
      <c r="L6" s="93">
        <f>K6*E9</f>
        <v>1455000</v>
      </c>
    </row>
    <row r="7" spans="1:13" ht="25.5" customHeight="1" x14ac:dyDescent="0.3">
      <c r="A7" s="81"/>
      <c r="B7" s="86"/>
      <c r="C7" s="42" t="s">
        <v>37</v>
      </c>
      <c r="D7" s="80"/>
      <c r="E7" s="13">
        <v>1</v>
      </c>
      <c r="F7" s="44">
        <v>220000</v>
      </c>
      <c r="G7" s="88"/>
      <c r="H7" s="50">
        <v>220000</v>
      </c>
      <c r="I7" s="91"/>
      <c r="K7" s="94"/>
      <c r="L7" s="94"/>
    </row>
    <row r="8" spans="1:13" ht="20.399999999999999" x14ac:dyDescent="0.3">
      <c r="A8" s="81"/>
      <c r="B8" s="86"/>
      <c r="C8" s="42" t="s">
        <v>38</v>
      </c>
      <c r="D8" s="80"/>
      <c r="E8" s="13">
        <v>1</v>
      </c>
      <c r="F8" s="44">
        <v>80000</v>
      </c>
      <c r="G8" s="88"/>
      <c r="H8" s="50">
        <v>80000</v>
      </c>
      <c r="I8" s="91"/>
      <c r="K8" s="94"/>
      <c r="L8" s="94"/>
    </row>
    <row r="9" spans="1:13" ht="20.399999999999999" x14ac:dyDescent="0.3">
      <c r="A9" s="81"/>
      <c r="B9" s="86"/>
      <c r="C9" s="42" t="s">
        <v>39</v>
      </c>
      <c r="D9" s="80"/>
      <c r="E9" s="13">
        <v>1</v>
      </c>
      <c r="F9" s="44">
        <v>40000</v>
      </c>
      <c r="G9" s="88"/>
      <c r="H9" s="50">
        <v>40000</v>
      </c>
      <c r="I9" s="91"/>
      <c r="K9" s="94"/>
      <c r="L9" s="94"/>
    </row>
    <row r="10" spans="1:13" ht="25.5" customHeight="1" x14ac:dyDescent="0.3">
      <c r="A10" s="81"/>
      <c r="B10" s="86"/>
      <c r="C10" s="42" t="s">
        <v>40</v>
      </c>
      <c r="D10" s="80"/>
      <c r="E10" s="13">
        <v>1</v>
      </c>
      <c r="F10" s="44">
        <v>40000</v>
      </c>
      <c r="G10" s="88"/>
      <c r="H10" s="50">
        <v>40000</v>
      </c>
      <c r="I10" s="91"/>
      <c r="K10" s="94"/>
      <c r="L10" s="94"/>
    </row>
    <row r="11" spans="1:13" ht="39.75" customHeight="1" x14ac:dyDescent="0.3">
      <c r="A11" s="81"/>
      <c r="B11" s="86"/>
      <c r="C11" s="42" t="s">
        <v>41</v>
      </c>
      <c r="D11" s="80"/>
      <c r="E11" s="13">
        <v>1</v>
      </c>
      <c r="F11" s="44">
        <v>750000</v>
      </c>
      <c r="G11" s="88"/>
      <c r="H11" s="50">
        <v>750000</v>
      </c>
      <c r="I11" s="91"/>
      <c r="K11" s="94"/>
      <c r="L11" s="94"/>
    </row>
    <row r="12" spans="1:13" ht="21" customHeight="1" x14ac:dyDescent="0.3">
      <c r="A12" s="81"/>
      <c r="B12" s="86"/>
      <c r="C12" s="42" t="s">
        <v>42</v>
      </c>
      <c r="D12" s="80"/>
      <c r="E12" s="13">
        <v>1</v>
      </c>
      <c r="F12" s="44">
        <v>50000</v>
      </c>
      <c r="G12" s="88"/>
      <c r="H12" s="50">
        <v>50000</v>
      </c>
      <c r="I12" s="91"/>
      <c r="K12" s="94"/>
      <c r="L12" s="94"/>
    </row>
    <row r="13" spans="1:13" x14ac:dyDescent="0.3">
      <c r="A13" s="81"/>
      <c r="B13" s="86"/>
      <c r="C13" s="42" t="s">
        <v>43</v>
      </c>
      <c r="D13" s="80"/>
      <c r="E13" s="13">
        <v>1</v>
      </c>
      <c r="F13" s="44">
        <v>180000</v>
      </c>
      <c r="G13" s="89"/>
      <c r="H13" s="50">
        <v>180000</v>
      </c>
      <c r="I13" s="92"/>
      <c r="K13" s="95"/>
      <c r="L13" s="95"/>
    </row>
    <row r="14" spans="1:13" s="15" customFormat="1" ht="20.399999999999999" x14ac:dyDescent="0.3">
      <c r="A14" s="81">
        <v>2</v>
      </c>
      <c r="B14" s="82" t="s">
        <v>44</v>
      </c>
      <c r="C14" s="42" t="s">
        <v>36</v>
      </c>
      <c r="D14" s="80" t="s">
        <v>4</v>
      </c>
      <c r="E14" s="13">
        <v>1</v>
      </c>
      <c r="F14" s="45">
        <v>95000</v>
      </c>
      <c r="G14" s="87">
        <f>F14+F15+F16+F17+F18+F19+F20+F21</f>
        <v>1455000</v>
      </c>
      <c r="H14" s="51">
        <v>95000</v>
      </c>
      <c r="I14" s="90">
        <f>H14+H15+H16+H17+H18+H19+H20+H21</f>
        <v>1455000</v>
      </c>
      <c r="J14" s="14"/>
      <c r="K14" s="93">
        <f>+AVERAGE(G14,I14)</f>
        <v>1455000</v>
      </c>
      <c r="L14" s="93">
        <f>K14*E17</f>
        <v>1455000</v>
      </c>
    </row>
    <row r="15" spans="1:13" s="15" customFormat="1" x14ac:dyDescent="0.3">
      <c r="A15" s="81"/>
      <c r="B15" s="82"/>
      <c r="C15" s="42" t="s">
        <v>37</v>
      </c>
      <c r="D15" s="80"/>
      <c r="E15" s="13">
        <v>1</v>
      </c>
      <c r="F15" s="45">
        <v>220000</v>
      </c>
      <c r="G15" s="88"/>
      <c r="H15" s="51">
        <v>220000</v>
      </c>
      <c r="I15" s="91"/>
      <c r="J15" s="14"/>
      <c r="K15" s="94"/>
      <c r="L15" s="94"/>
    </row>
    <row r="16" spans="1:13" s="15" customFormat="1" ht="20.399999999999999" x14ac:dyDescent="0.3">
      <c r="A16" s="81"/>
      <c r="B16" s="82"/>
      <c r="C16" s="42" t="s">
        <v>38</v>
      </c>
      <c r="D16" s="80"/>
      <c r="E16" s="13">
        <v>1</v>
      </c>
      <c r="F16" s="45">
        <v>80000</v>
      </c>
      <c r="G16" s="88"/>
      <c r="H16" s="51">
        <v>80000</v>
      </c>
      <c r="I16" s="91"/>
      <c r="J16" s="14"/>
      <c r="K16" s="94"/>
      <c r="L16" s="94"/>
    </row>
    <row r="17" spans="1:12" s="15" customFormat="1" ht="20.399999999999999" x14ac:dyDescent="0.3">
      <c r="A17" s="81"/>
      <c r="B17" s="82"/>
      <c r="C17" s="42" t="s">
        <v>39</v>
      </c>
      <c r="D17" s="80"/>
      <c r="E17" s="13">
        <v>1</v>
      </c>
      <c r="F17" s="45">
        <v>40000</v>
      </c>
      <c r="G17" s="88"/>
      <c r="H17" s="51">
        <v>40000</v>
      </c>
      <c r="I17" s="91"/>
      <c r="J17" s="14"/>
      <c r="K17" s="94"/>
      <c r="L17" s="94"/>
    </row>
    <row r="18" spans="1:12" s="15" customFormat="1" ht="20.399999999999999" x14ac:dyDescent="0.3">
      <c r="A18" s="81"/>
      <c r="B18" s="82"/>
      <c r="C18" s="42" t="s">
        <v>40</v>
      </c>
      <c r="D18" s="80"/>
      <c r="E18" s="13">
        <v>1</v>
      </c>
      <c r="F18" s="45">
        <v>40000</v>
      </c>
      <c r="G18" s="88"/>
      <c r="H18" s="51">
        <v>40000</v>
      </c>
      <c r="I18" s="91"/>
      <c r="J18" s="14"/>
      <c r="K18" s="94"/>
      <c r="L18" s="94"/>
    </row>
    <row r="19" spans="1:12" s="15" customFormat="1" ht="20.399999999999999" x14ac:dyDescent="0.3">
      <c r="A19" s="81"/>
      <c r="B19" s="82"/>
      <c r="C19" s="42" t="s">
        <v>41</v>
      </c>
      <c r="D19" s="80"/>
      <c r="E19" s="13">
        <v>1</v>
      </c>
      <c r="F19" s="45">
        <v>750000</v>
      </c>
      <c r="G19" s="88"/>
      <c r="H19" s="51">
        <v>750000</v>
      </c>
      <c r="I19" s="91"/>
      <c r="J19" s="14"/>
      <c r="K19" s="94"/>
      <c r="L19" s="94"/>
    </row>
    <row r="20" spans="1:12" s="15" customFormat="1" x14ac:dyDescent="0.3">
      <c r="A20" s="81"/>
      <c r="B20" s="82"/>
      <c r="C20" s="42" t="s">
        <v>42</v>
      </c>
      <c r="D20" s="80"/>
      <c r="E20" s="13">
        <v>1</v>
      </c>
      <c r="F20" s="45">
        <v>50000</v>
      </c>
      <c r="G20" s="88"/>
      <c r="H20" s="51">
        <v>50000</v>
      </c>
      <c r="I20" s="91"/>
      <c r="J20" s="14"/>
      <c r="K20" s="94"/>
      <c r="L20" s="94"/>
    </row>
    <row r="21" spans="1:12" s="15" customFormat="1" ht="25.5" customHeight="1" x14ac:dyDescent="0.3">
      <c r="A21" s="81"/>
      <c r="B21" s="82"/>
      <c r="C21" s="42" t="s">
        <v>23</v>
      </c>
      <c r="D21" s="80"/>
      <c r="E21" s="13">
        <v>1</v>
      </c>
      <c r="F21" s="46">
        <v>180000</v>
      </c>
      <c r="G21" s="89"/>
      <c r="H21" s="52">
        <v>180000</v>
      </c>
      <c r="I21" s="92"/>
      <c r="J21" s="14"/>
      <c r="K21" s="95"/>
      <c r="L21" s="95"/>
    </row>
    <row r="22" spans="1:12" s="15" customFormat="1" ht="25.5" customHeight="1" x14ac:dyDescent="0.3">
      <c r="A22" s="81">
        <v>3</v>
      </c>
      <c r="B22" s="82" t="s">
        <v>45</v>
      </c>
      <c r="C22" s="42" t="s">
        <v>46</v>
      </c>
      <c r="D22" s="80" t="s">
        <v>67</v>
      </c>
      <c r="E22" s="13">
        <v>1</v>
      </c>
      <c r="F22" s="44">
        <v>50000</v>
      </c>
      <c r="G22" s="87">
        <f>F22+F23+F24+F25+F26+F27+F28</f>
        <v>550000</v>
      </c>
      <c r="H22" s="50">
        <v>50000</v>
      </c>
      <c r="I22" s="90">
        <f>H22+H23+H24+H25+H26+H27+H28</f>
        <v>630000</v>
      </c>
      <c r="J22" s="14"/>
      <c r="K22" s="93">
        <f>+AVERAGE(G22,I22)</f>
        <v>590000</v>
      </c>
      <c r="L22" s="93">
        <f>K22*E25</f>
        <v>590000</v>
      </c>
    </row>
    <row r="23" spans="1:12" s="15" customFormat="1" ht="25.5" customHeight="1" x14ac:dyDescent="0.3">
      <c r="A23" s="81"/>
      <c r="B23" s="82"/>
      <c r="C23" s="42" t="s">
        <v>47</v>
      </c>
      <c r="D23" s="80"/>
      <c r="E23" s="13">
        <v>1</v>
      </c>
      <c r="F23" s="44">
        <v>60000</v>
      </c>
      <c r="G23" s="88"/>
      <c r="H23" s="50">
        <v>60000</v>
      </c>
      <c r="I23" s="91"/>
      <c r="J23" s="14"/>
      <c r="K23" s="94"/>
      <c r="L23" s="94"/>
    </row>
    <row r="24" spans="1:12" s="15" customFormat="1" ht="25.5" customHeight="1" x14ac:dyDescent="0.3">
      <c r="A24" s="81"/>
      <c r="B24" s="82"/>
      <c r="C24" s="42" t="s">
        <v>48</v>
      </c>
      <c r="D24" s="80"/>
      <c r="E24" s="13">
        <v>1</v>
      </c>
      <c r="F24" s="44">
        <v>60000</v>
      </c>
      <c r="G24" s="88"/>
      <c r="H24" s="50">
        <v>60000</v>
      </c>
      <c r="I24" s="91"/>
      <c r="J24" s="14"/>
      <c r="K24" s="94"/>
      <c r="L24" s="94"/>
    </row>
    <row r="25" spans="1:12" s="15" customFormat="1" ht="25.5" customHeight="1" x14ac:dyDescent="0.3">
      <c r="A25" s="81"/>
      <c r="B25" s="82"/>
      <c r="C25" s="42" t="s">
        <v>49</v>
      </c>
      <c r="D25" s="80"/>
      <c r="E25" s="13">
        <v>1</v>
      </c>
      <c r="F25" s="44">
        <v>40000</v>
      </c>
      <c r="G25" s="88"/>
      <c r="H25" s="50">
        <v>40000</v>
      </c>
      <c r="I25" s="91"/>
      <c r="J25" s="14"/>
      <c r="K25" s="94"/>
      <c r="L25" s="94"/>
    </row>
    <row r="26" spans="1:12" s="15" customFormat="1" ht="25.5" customHeight="1" x14ac:dyDescent="0.3">
      <c r="A26" s="81"/>
      <c r="B26" s="82"/>
      <c r="C26" s="42" t="s">
        <v>50</v>
      </c>
      <c r="D26" s="80"/>
      <c r="E26" s="13">
        <v>1</v>
      </c>
      <c r="F26" s="44">
        <v>40000</v>
      </c>
      <c r="G26" s="88"/>
      <c r="H26" s="50">
        <v>40000</v>
      </c>
      <c r="I26" s="91"/>
      <c r="J26" s="14"/>
      <c r="K26" s="94"/>
      <c r="L26" s="94"/>
    </row>
    <row r="27" spans="1:12" s="15" customFormat="1" ht="25.5" customHeight="1" x14ac:dyDescent="0.3">
      <c r="A27" s="81"/>
      <c r="B27" s="82"/>
      <c r="C27" s="42" t="s">
        <v>51</v>
      </c>
      <c r="D27" s="80"/>
      <c r="E27" s="13">
        <v>1</v>
      </c>
      <c r="F27" s="44">
        <v>220000</v>
      </c>
      <c r="G27" s="88"/>
      <c r="H27" s="50">
        <v>300000</v>
      </c>
      <c r="I27" s="91"/>
      <c r="J27" s="14"/>
      <c r="K27" s="94"/>
      <c r="L27" s="94"/>
    </row>
    <row r="28" spans="1:12" s="15" customFormat="1" x14ac:dyDescent="0.3">
      <c r="A28" s="81"/>
      <c r="B28" s="82"/>
      <c r="C28" s="42" t="s">
        <v>23</v>
      </c>
      <c r="D28" s="80"/>
      <c r="E28" s="13">
        <v>1</v>
      </c>
      <c r="F28" s="44">
        <v>80000</v>
      </c>
      <c r="G28" s="89"/>
      <c r="H28" s="50">
        <v>80000</v>
      </c>
      <c r="I28" s="92"/>
      <c r="J28" s="14"/>
      <c r="K28" s="95"/>
      <c r="L28" s="95"/>
    </row>
    <row r="29" spans="1:12" s="15" customFormat="1" ht="20.399999999999999" x14ac:dyDescent="0.3">
      <c r="A29" s="81">
        <v>4</v>
      </c>
      <c r="B29" s="82" t="s">
        <v>52</v>
      </c>
      <c r="C29" s="42" t="s">
        <v>46</v>
      </c>
      <c r="D29" s="80" t="s">
        <v>67</v>
      </c>
      <c r="E29" s="13">
        <v>1</v>
      </c>
      <c r="F29" s="45">
        <v>50000</v>
      </c>
      <c r="G29" s="87">
        <f>F29+F30+F31+F32+F33+F34+F35</f>
        <v>550000</v>
      </c>
      <c r="H29" s="51">
        <v>50000</v>
      </c>
      <c r="I29" s="90">
        <f>H29+H30+H31+H32+H33+H34+H35</f>
        <v>630000</v>
      </c>
      <c r="J29" s="14"/>
      <c r="K29" s="93">
        <f>+AVERAGE(G29,I29)</f>
        <v>590000</v>
      </c>
      <c r="L29" s="93">
        <f>K29*E32</f>
        <v>590000</v>
      </c>
    </row>
    <row r="30" spans="1:12" s="15" customFormat="1" x14ac:dyDescent="0.3">
      <c r="A30" s="81"/>
      <c r="B30" s="82"/>
      <c r="C30" s="42" t="s">
        <v>47</v>
      </c>
      <c r="D30" s="80"/>
      <c r="E30" s="13">
        <v>1</v>
      </c>
      <c r="F30" s="45">
        <v>60000</v>
      </c>
      <c r="G30" s="88"/>
      <c r="H30" s="51">
        <v>60000</v>
      </c>
      <c r="I30" s="91"/>
      <c r="J30" s="14"/>
      <c r="K30" s="94"/>
      <c r="L30" s="94"/>
    </row>
    <row r="31" spans="1:12" s="15" customFormat="1" ht="20.399999999999999" x14ac:dyDescent="0.3">
      <c r="A31" s="81"/>
      <c r="B31" s="82"/>
      <c r="C31" s="42" t="s">
        <v>48</v>
      </c>
      <c r="D31" s="80"/>
      <c r="E31" s="13">
        <v>1</v>
      </c>
      <c r="F31" s="45">
        <v>60000</v>
      </c>
      <c r="G31" s="88"/>
      <c r="H31" s="51">
        <v>60000</v>
      </c>
      <c r="I31" s="91"/>
      <c r="J31" s="14"/>
      <c r="K31" s="94"/>
      <c r="L31" s="94"/>
    </row>
    <row r="32" spans="1:12" s="15" customFormat="1" ht="38.25" customHeight="1" x14ac:dyDescent="0.3">
      <c r="A32" s="81"/>
      <c r="B32" s="82"/>
      <c r="C32" s="42" t="s">
        <v>53</v>
      </c>
      <c r="D32" s="80"/>
      <c r="E32" s="13">
        <v>1</v>
      </c>
      <c r="F32" s="45">
        <v>40000</v>
      </c>
      <c r="G32" s="88"/>
      <c r="H32" s="51">
        <v>40000</v>
      </c>
      <c r="I32" s="91"/>
      <c r="J32" s="14"/>
      <c r="K32" s="94"/>
      <c r="L32" s="94"/>
    </row>
    <row r="33" spans="1:12" s="15" customFormat="1" ht="30.6" x14ac:dyDescent="0.3">
      <c r="A33" s="81"/>
      <c r="B33" s="82"/>
      <c r="C33" s="42" t="s">
        <v>50</v>
      </c>
      <c r="D33" s="80"/>
      <c r="E33" s="13">
        <v>1</v>
      </c>
      <c r="F33" s="45">
        <v>40000</v>
      </c>
      <c r="G33" s="88"/>
      <c r="H33" s="51">
        <v>40000</v>
      </c>
      <c r="I33" s="91"/>
      <c r="J33" s="14"/>
      <c r="K33" s="94"/>
      <c r="L33" s="94"/>
    </row>
    <row r="34" spans="1:12" s="15" customFormat="1" ht="30.6" x14ac:dyDescent="0.3">
      <c r="A34" s="81"/>
      <c r="B34" s="82"/>
      <c r="C34" s="42" t="s">
        <v>51</v>
      </c>
      <c r="D34" s="80"/>
      <c r="E34" s="13">
        <v>1</v>
      </c>
      <c r="F34" s="45">
        <v>220000</v>
      </c>
      <c r="G34" s="88"/>
      <c r="H34" s="51">
        <v>300000</v>
      </c>
      <c r="I34" s="91"/>
      <c r="J34" s="14"/>
      <c r="K34" s="94"/>
      <c r="L34" s="94"/>
    </row>
    <row r="35" spans="1:12" s="15" customFormat="1" x14ac:dyDescent="0.3">
      <c r="A35" s="81"/>
      <c r="B35" s="82"/>
      <c r="C35" s="42" t="s">
        <v>23</v>
      </c>
      <c r="D35" s="80"/>
      <c r="E35" s="13">
        <v>1</v>
      </c>
      <c r="F35" s="45">
        <v>80000</v>
      </c>
      <c r="G35" s="89"/>
      <c r="H35" s="51">
        <v>80000</v>
      </c>
      <c r="I35" s="92"/>
      <c r="J35" s="14"/>
      <c r="K35" s="95"/>
      <c r="L35" s="95"/>
    </row>
    <row r="36" spans="1:12" s="15" customFormat="1" ht="20.399999999999999" x14ac:dyDescent="0.3">
      <c r="A36" s="81">
        <v>5</v>
      </c>
      <c r="B36" s="82" t="s">
        <v>56</v>
      </c>
      <c r="C36" s="42" t="s">
        <v>54</v>
      </c>
      <c r="D36" s="80" t="s">
        <v>67</v>
      </c>
      <c r="E36" s="13">
        <v>1</v>
      </c>
      <c r="F36" s="45">
        <v>100000</v>
      </c>
      <c r="G36" s="87">
        <f>F36+F37+F38+F39+F40+F41</f>
        <v>610000</v>
      </c>
      <c r="H36" s="51">
        <v>100000</v>
      </c>
      <c r="I36" s="90">
        <f>H36+H37+H38+H39+H40+H41</f>
        <v>610000</v>
      </c>
      <c r="J36" s="14"/>
      <c r="K36" s="93">
        <f>+AVERAGE(G36,I36)</f>
        <v>610000</v>
      </c>
      <c r="L36" s="93">
        <f>K36*E39</f>
        <v>610000</v>
      </c>
    </row>
    <row r="37" spans="1:12" s="15" customFormat="1" x14ac:dyDescent="0.3">
      <c r="A37" s="81"/>
      <c r="B37" s="82"/>
      <c r="C37" s="42" t="s">
        <v>24</v>
      </c>
      <c r="D37" s="80"/>
      <c r="E37" s="13">
        <v>1</v>
      </c>
      <c r="F37" s="45">
        <v>250000</v>
      </c>
      <c r="G37" s="88"/>
      <c r="H37" s="51">
        <v>250000</v>
      </c>
      <c r="I37" s="91"/>
      <c r="J37" s="14"/>
      <c r="K37" s="94"/>
      <c r="L37" s="94"/>
    </row>
    <row r="38" spans="1:12" s="15" customFormat="1" ht="20.399999999999999" x14ac:dyDescent="0.3">
      <c r="A38" s="81"/>
      <c r="B38" s="82"/>
      <c r="C38" s="42" t="s">
        <v>48</v>
      </c>
      <c r="D38" s="80"/>
      <c r="E38" s="13">
        <v>1</v>
      </c>
      <c r="F38" s="45">
        <v>60000</v>
      </c>
      <c r="G38" s="88"/>
      <c r="H38" s="51">
        <v>60000</v>
      </c>
      <c r="I38" s="91"/>
      <c r="J38" s="14"/>
      <c r="K38" s="94"/>
      <c r="L38" s="94"/>
    </row>
    <row r="39" spans="1:12" s="15" customFormat="1" ht="40.799999999999997" x14ac:dyDescent="0.3">
      <c r="A39" s="81"/>
      <c r="B39" s="82"/>
      <c r="C39" s="42" t="s">
        <v>55</v>
      </c>
      <c r="D39" s="80"/>
      <c r="E39" s="13">
        <v>1</v>
      </c>
      <c r="F39" s="45">
        <v>40000</v>
      </c>
      <c r="G39" s="88"/>
      <c r="H39" s="51">
        <v>40000</v>
      </c>
      <c r="I39" s="91"/>
      <c r="J39" s="14"/>
      <c r="K39" s="94"/>
      <c r="L39" s="94"/>
    </row>
    <row r="40" spans="1:12" s="15" customFormat="1" ht="30.6" x14ac:dyDescent="0.3">
      <c r="A40" s="81"/>
      <c r="B40" s="82"/>
      <c r="C40" s="42" t="s">
        <v>51</v>
      </c>
      <c r="D40" s="80"/>
      <c r="E40" s="13">
        <v>1</v>
      </c>
      <c r="F40" s="45">
        <v>40000</v>
      </c>
      <c r="G40" s="88"/>
      <c r="H40" s="51">
        <v>40000</v>
      </c>
      <c r="I40" s="91"/>
      <c r="J40" s="14"/>
      <c r="K40" s="94"/>
      <c r="L40" s="94"/>
    </row>
    <row r="41" spans="1:12" s="15" customFormat="1" x14ac:dyDescent="0.3">
      <c r="A41" s="81"/>
      <c r="B41" s="82"/>
      <c r="C41" s="42" t="s">
        <v>43</v>
      </c>
      <c r="D41" s="80"/>
      <c r="E41" s="13">
        <v>1</v>
      </c>
      <c r="F41" s="44">
        <v>120000</v>
      </c>
      <c r="G41" s="89"/>
      <c r="H41" s="50">
        <v>120000</v>
      </c>
      <c r="I41" s="92"/>
      <c r="J41" s="14"/>
      <c r="K41" s="95"/>
      <c r="L41" s="95"/>
    </row>
    <row r="42" spans="1:12" s="15" customFormat="1" x14ac:dyDescent="0.3">
      <c r="A42" s="81">
        <v>6</v>
      </c>
      <c r="B42" s="82" t="s">
        <v>57</v>
      </c>
      <c r="C42" s="42" t="s">
        <v>47</v>
      </c>
      <c r="D42" s="80" t="s">
        <v>67</v>
      </c>
      <c r="E42" s="13">
        <v>1</v>
      </c>
      <c r="F42" s="45">
        <v>40000</v>
      </c>
      <c r="G42" s="87">
        <f>F42+F43+F44+F45+F46</f>
        <v>390000</v>
      </c>
      <c r="H42" s="51">
        <v>40000</v>
      </c>
      <c r="I42" s="90">
        <f>H42+H43+H44+H45+H46</f>
        <v>390000</v>
      </c>
      <c r="J42" s="14"/>
      <c r="K42" s="93">
        <f>+AVERAGE(G42,I42)</f>
        <v>390000</v>
      </c>
      <c r="L42" s="93">
        <f>K42*E44</f>
        <v>390000</v>
      </c>
    </row>
    <row r="43" spans="1:12" s="15" customFormat="1" ht="40.799999999999997" x14ac:dyDescent="0.3">
      <c r="A43" s="81"/>
      <c r="B43" s="82"/>
      <c r="C43" s="42" t="s">
        <v>58</v>
      </c>
      <c r="D43" s="80"/>
      <c r="E43" s="13">
        <v>1</v>
      </c>
      <c r="F43" s="45">
        <v>40000</v>
      </c>
      <c r="G43" s="88"/>
      <c r="H43" s="51">
        <v>40000</v>
      </c>
      <c r="I43" s="91"/>
      <c r="J43" s="14"/>
      <c r="K43" s="94"/>
      <c r="L43" s="94"/>
    </row>
    <row r="44" spans="1:12" s="15" customFormat="1" ht="20.399999999999999" x14ac:dyDescent="0.3">
      <c r="A44" s="81"/>
      <c r="B44" s="82"/>
      <c r="C44" s="42" t="s">
        <v>59</v>
      </c>
      <c r="D44" s="80"/>
      <c r="E44" s="13">
        <v>1</v>
      </c>
      <c r="F44" s="45">
        <v>220000</v>
      </c>
      <c r="G44" s="88"/>
      <c r="H44" s="51">
        <v>220000</v>
      </c>
      <c r="I44" s="91"/>
      <c r="J44" s="14"/>
      <c r="K44" s="94"/>
      <c r="L44" s="94"/>
    </row>
    <row r="45" spans="1:12" s="15" customFormat="1" x14ac:dyDescent="0.3">
      <c r="A45" s="81"/>
      <c r="B45" s="82"/>
      <c r="C45" s="42" t="s">
        <v>60</v>
      </c>
      <c r="D45" s="80"/>
      <c r="E45" s="13">
        <v>1</v>
      </c>
      <c r="F45" s="45">
        <v>30000</v>
      </c>
      <c r="G45" s="88"/>
      <c r="H45" s="51">
        <v>30000</v>
      </c>
      <c r="I45" s="91"/>
      <c r="J45" s="14"/>
      <c r="K45" s="94"/>
      <c r="L45" s="94"/>
    </row>
    <row r="46" spans="1:12" s="15" customFormat="1" x14ac:dyDescent="0.3">
      <c r="A46" s="81"/>
      <c r="B46" s="82"/>
      <c r="C46" s="42" t="s">
        <v>23</v>
      </c>
      <c r="D46" s="80"/>
      <c r="E46" s="13">
        <v>1</v>
      </c>
      <c r="F46" s="45">
        <v>60000</v>
      </c>
      <c r="G46" s="89"/>
      <c r="H46" s="51">
        <v>60000</v>
      </c>
      <c r="I46" s="92"/>
      <c r="J46" s="14"/>
      <c r="K46" s="95"/>
      <c r="L46" s="95"/>
    </row>
    <row r="47" spans="1:12" s="15" customFormat="1" x14ac:dyDescent="0.3">
      <c r="A47" s="81">
        <v>7</v>
      </c>
      <c r="B47" s="82" t="s">
        <v>61</v>
      </c>
      <c r="C47" s="42" t="s">
        <v>47</v>
      </c>
      <c r="D47" s="80" t="s">
        <v>67</v>
      </c>
      <c r="E47" s="13">
        <v>1</v>
      </c>
      <c r="F47" s="45">
        <v>40000</v>
      </c>
      <c r="G47" s="87">
        <f>F47+F48+F49+F50+F51</f>
        <v>390000</v>
      </c>
      <c r="H47" s="51">
        <v>40000</v>
      </c>
      <c r="I47" s="90">
        <f>H47+H48+H49+H50+H51</f>
        <v>390000</v>
      </c>
      <c r="J47" s="14"/>
      <c r="K47" s="93">
        <f>+AVERAGE(G47,I47)</f>
        <v>390000</v>
      </c>
      <c r="L47" s="93">
        <f>K47*E49</f>
        <v>390000</v>
      </c>
    </row>
    <row r="48" spans="1:12" s="15" customFormat="1" ht="63.75" customHeight="1" x14ac:dyDescent="0.3">
      <c r="A48" s="81"/>
      <c r="B48" s="82"/>
      <c r="C48" s="42" t="s">
        <v>58</v>
      </c>
      <c r="D48" s="80"/>
      <c r="E48" s="13">
        <v>1</v>
      </c>
      <c r="F48" s="45">
        <v>40000</v>
      </c>
      <c r="G48" s="88"/>
      <c r="H48" s="51">
        <v>40000</v>
      </c>
      <c r="I48" s="91"/>
      <c r="J48" s="14"/>
      <c r="K48" s="94"/>
      <c r="L48" s="94"/>
    </row>
    <row r="49" spans="1:12" s="15" customFormat="1" ht="20.399999999999999" x14ac:dyDescent="0.3">
      <c r="A49" s="81"/>
      <c r="B49" s="82"/>
      <c r="C49" s="42" t="s">
        <v>59</v>
      </c>
      <c r="D49" s="80"/>
      <c r="E49" s="13">
        <v>1</v>
      </c>
      <c r="F49" s="44">
        <v>220000</v>
      </c>
      <c r="G49" s="88"/>
      <c r="H49" s="50">
        <v>220000</v>
      </c>
      <c r="I49" s="91"/>
      <c r="J49" s="14"/>
      <c r="K49" s="94"/>
      <c r="L49" s="94"/>
    </row>
    <row r="50" spans="1:12" s="15" customFormat="1" x14ac:dyDescent="0.3">
      <c r="A50" s="81"/>
      <c r="B50" s="82"/>
      <c r="C50" s="42" t="s">
        <v>60</v>
      </c>
      <c r="D50" s="80"/>
      <c r="E50" s="13">
        <v>1</v>
      </c>
      <c r="F50" s="44">
        <v>30000</v>
      </c>
      <c r="G50" s="88"/>
      <c r="H50" s="50">
        <v>30000</v>
      </c>
      <c r="I50" s="91"/>
      <c r="J50" s="14"/>
      <c r="K50" s="94"/>
      <c r="L50" s="94"/>
    </row>
    <row r="51" spans="1:12" s="15" customFormat="1" x14ac:dyDescent="0.3">
      <c r="A51" s="81"/>
      <c r="B51" s="82"/>
      <c r="C51" s="42" t="s">
        <v>23</v>
      </c>
      <c r="D51" s="80"/>
      <c r="E51" s="13">
        <v>1</v>
      </c>
      <c r="F51" s="44">
        <v>60000</v>
      </c>
      <c r="G51" s="89"/>
      <c r="H51" s="50">
        <v>60000</v>
      </c>
      <c r="I51" s="92"/>
      <c r="J51" s="14"/>
      <c r="K51" s="95"/>
      <c r="L51" s="95"/>
    </row>
    <row r="52" spans="1:12" s="15" customFormat="1" x14ac:dyDescent="0.3">
      <c r="A52" s="81">
        <v>8</v>
      </c>
      <c r="B52" s="82" t="s">
        <v>63</v>
      </c>
      <c r="C52" s="42" t="s">
        <v>47</v>
      </c>
      <c r="D52" s="80" t="s">
        <v>4</v>
      </c>
      <c r="E52" s="13">
        <v>1</v>
      </c>
      <c r="F52" s="45">
        <v>40000</v>
      </c>
      <c r="G52" s="87">
        <f>F52+F53+F54+F55+F56+F57</f>
        <v>430000</v>
      </c>
      <c r="H52" s="51">
        <v>40000</v>
      </c>
      <c r="I52" s="90">
        <f>H52+H53+H54+H55+H56+H57</f>
        <v>510000</v>
      </c>
      <c r="J52" s="14"/>
      <c r="K52" s="93">
        <f>+AVERAGE(G52,I52)</f>
        <v>470000</v>
      </c>
      <c r="L52" s="93">
        <f>K52*E54</f>
        <v>470000</v>
      </c>
    </row>
    <row r="53" spans="1:12" s="15" customFormat="1" ht="38.25" customHeight="1" x14ac:dyDescent="0.3">
      <c r="A53" s="81"/>
      <c r="B53" s="82"/>
      <c r="C53" s="42" t="s">
        <v>53</v>
      </c>
      <c r="D53" s="80"/>
      <c r="E53" s="13">
        <v>1</v>
      </c>
      <c r="F53" s="45">
        <v>40000</v>
      </c>
      <c r="G53" s="88"/>
      <c r="H53" s="51">
        <v>40000</v>
      </c>
      <c r="I53" s="91"/>
      <c r="J53" s="14"/>
      <c r="K53" s="94"/>
      <c r="L53" s="94"/>
    </row>
    <row r="54" spans="1:12" s="15" customFormat="1" ht="38.25" customHeight="1" x14ac:dyDescent="0.3">
      <c r="A54" s="81"/>
      <c r="B54" s="82"/>
      <c r="C54" s="42" t="s">
        <v>62</v>
      </c>
      <c r="D54" s="80"/>
      <c r="E54" s="13">
        <v>1</v>
      </c>
      <c r="F54" s="45">
        <v>40000</v>
      </c>
      <c r="G54" s="88"/>
      <c r="H54" s="51">
        <v>40000</v>
      </c>
      <c r="I54" s="91"/>
      <c r="J54" s="14"/>
      <c r="K54" s="94"/>
      <c r="L54" s="94"/>
    </row>
    <row r="55" spans="1:12" s="15" customFormat="1" ht="12.75" customHeight="1" x14ac:dyDescent="0.3">
      <c r="A55" s="81"/>
      <c r="B55" s="82"/>
      <c r="C55" s="42" t="s">
        <v>59</v>
      </c>
      <c r="D55" s="80"/>
      <c r="E55" s="13">
        <v>1</v>
      </c>
      <c r="F55" s="45">
        <v>220000</v>
      </c>
      <c r="G55" s="88"/>
      <c r="H55" s="51">
        <v>300000</v>
      </c>
      <c r="I55" s="91"/>
      <c r="K55" s="94"/>
      <c r="L55" s="94"/>
    </row>
    <row r="56" spans="1:12" s="15" customFormat="1" ht="12.75" customHeight="1" x14ac:dyDescent="0.3">
      <c r="A56" s="81"/>
      <c r="B56" s="82"/>
      <c r="C56" s="42" t="s">
        <v>60</v>
      </c>
      <c r="D56" s="80"/>
      <c r="E56" s="13">
        <v>1</v>
      </c>
      <c r="F56" s="45">
        <v>30000</v>
      </c>
      <c r="G56" s="88"/>
      <c r="H56" s="51">
        <v>30000</v>
      </c>
      <c r="I56" s="91"/>
      <c r="K56" s="94"/>
      <c r="L56" s="94"/>
    </row>
    <row r="57" spans="1:12" s="15" customFormat="1" ht="12.75" customHeight="1" x14ac:dyDescent="0.3">
      <c r="A57" s="81"/>
      <c r="B57" s="82"/>
      <c r="C57" s="42" t="s">
        <v>23</v>
      </c>
      <c r="D57" s="80"/>
      <c r="E57" s="13">
        <v>1</v>
      </c>
      <c r="F57" s="45">
        <v>60000</v>
      </c>
      <c r="G57" s="89"/>
      <c r="H57" s="51">
        <v>60000</v>
      </c>
      <c r="I57" s="92"/>
      <c r="K57" s="95"/>
      <c r="L57" s="95"/>
    </row>
    <row r="58" spans="1:12" s="15" customFormat="1" x14ac:dyDescent="0.3">
      <c r="A58" s="81">
        <v>9</v>
      </c>
      <c r="B58" s="82" t="s">
        <v>64</v>
      </c>
      <c r="C58" s="42" t="s">
        <v>47</v>
      </c>
      <c r="D58" s="80" t="s">
        <v>67</v>
      </c>
      <c r="E58" s="13">
        <v>1</v>
      </c>
      <c r="F58" s="45">
        <v>40000</v>
      </c>
      <c r="G58" s="87">
        <f>F58+F59+F60+F61+F62+F63</f>
        <v>410000</v>
      </c>
      <c r="H58" s="51">
        <v>40000</v>
      </c>
      <c r="I58" s="90">
        <f>H58+H59+H60+H61+H62+H63</f>
        <v>510000</v>
      </c>
      <c r="K58" s="93">
        <f>+AVERAGE(G58,I58)</f>
        <v>460000</v>
      </c>
      <c r="L58" s="93">
        <f>K58*E61</f>
        <v>460000</v>
      </c>
    </row>
    <row r="59" spans="1:12" s="15" customFormat="1" ht="20.399999999999999" x14ac:dyDescent="0.3">
      <c r="A59" s="81"/>
      <c r="B59" s="82"/>
      <c r="C59" s="42" t="s">
        <v>53</v>
      </c>
      <c r="D59" s="80"/>
      <c r="E59" s="13">
        <v>1</v>
      </c>
      <c r="F59" s="45">
        <v>40000</v>
      </c>
      <c r="G59" s="88"/>
      <c r="H59" s="51">
        <v>40000</v>
      </c>
      <c r="I59" s="91"/>
      <c r="K59" s="94"/>
      <c r="L59" s="94"/>
    </row>
    <row r="60" spans="1:12" s="15" customFormat="1" ht="20.399999999999999" x14ac:dyDescent="0.3">
      <c r="A60" s="81"/>
      <c r="B60" s="82"/>
      <c r="C60" s="42" t="s">
        <v>62</v>
      </c>
      <c r="D60" s="80"/>
      <c r="E60" s="13">
        <v>1</v>
      </c>
      <c r="F60" s="45">
        <v>40000</v>
      </c>
      <c r="G60" s="88"/>
      <c r="H60" s="51">
        <v>40000</v>
      </c>
      <c r="I60" s="91"/>
      <c r="K60" s="94"/>
      <c r="L60" s="94"/>
    </row>
    <row r="61" spans="1:12" s="15" customFormat="1" ht="20.399999999999999" x14ac:dyDescent="0.3">
      <c r="A61" s="81"/>
      <c r="B61" s="82"/>
      <c r="C61" s="42" t="s">
        <v>41</v>
      </c>
      <c r="D61" s="80"/>
      <c r="E61" s="13">
        <v>1</v>
      </c>
      <c r="F61" s="45">
        <v>200000</v>
      </c>
      <c r="G61" s="88"/>
      <c r="H61" s="51">
        <v>300000</v>
      </c>
      <c r="I61" s="91"/>
      <c r="K61" s="94"/>
      <c r="L61" s="94"/>
    </row>
    <row r="62" spans="1:12" s="15" customFormat="1" x14ac:dyDescent="0.3">
      <c r="A62" s="81"/>
      <c r="B62" s="82"/>
      <c r="C62" s="42" t="s">
        <v>60</v>
      </c>
      <c r="D62" s="80"/>
      <c r="E62" s="13">
        <v>1</v>
      </c>
      <c r="F62" s="45">
        <v>30000</v>
      </c>
      <c r="G62" s="88"/>
      <c r="H62" s="51">
        <v>30000</v>
      </c>
      <c r="I62" s="91"/>
      <c r="K62" s="94"/>
      <c r="L62" s="94"/>
    </row>
    <row r="63" spans="1:12" s="15" customFormat="1" x14ac:dyDescent="0.3">
      <c r="A63" s="81"/>
      <c r="B63" s="82"/>
      <c r="C63" s="42" t="s">
        <v>23</v>
      </c>
      <c r="D63" s="80"/>
      <c r="E63" s="13">
        <v>1</v>
      </c>
      <c r="F63" s="45">
        <v>60000</v>
      </c>
      <c r="G63" s="89"/>
      <c r="H63" s="51">
        <v>60000</v>
      </c>
      <c r="I63" s="92"/>
      <c r="K63" s="95"/>
      <c r="L63" s="95"/>
    </row>
    <row r="64" spans="1:12" s="15" customFormat="1" x14ac:dyDescent="0.3">
      <c r="A64" s="81">
        <v>10</v>
      </c>
      <c r="B64" s="82" t="s">
        <v>65</v>
      </c>
      <c r="C64" s="42" t="s">
        <v>47</v>
      </c>
      <c r="D64" s="80" t="s">
        <v>67</v>
      </c>
      <c r="E64" s="13">
        <v>1</v>
      </c>
      <c r="F64" s="45">
        <v>40000</v>
      </c>
      <c r="G64" s="87">
        <f>F64+F65+F66+F67+F68+F69</f>
        <v>430000</v>
      </c>
      <c r="H64" s="51">
        <v>40000</v>
      </c>
      <c r="I64" s="90">
        <f>H64+H65+H66+H67+H68+H69</f>
        <v>430000</v>
      </c>
      <c r="K64" s="93">
        <f>+AVERAGE(G64,I64)</f>
        <v>430000</v>
      </c>
      <c r="L64" s="93">
        <f>K64*E67</f>
        <v>430000</v>
      </c>
    </row>
    <row r="65" spans="1:12" s="15" customFormat="1" ht="20.399999999999999" x14ac:dyDescent="0.3">
      <c r="A65" s="81"/>
      <c r="B65" s="82"/>
      <c r="C65" s="42" t="s">
        <v>53</v>
      </c>
      <c r="D65" s="80"/>
      <c r="E65" s="13">
        <v>1</v>
      </c>
      <c r="F65" s="45">
        <v>40000</v>
      </c>
      <c r="G65" s="88"/>
      <c r="H65" s="51">
        <v>40000</v>
      </c>
      <c r="I65" s="91"/>
      <c r="K65" s="94"/>
      <c r="L65" s="94"/>
    </row>
    <row r="66" spans="1:12" s="15" customFormat="1" ht="20.399999999999999" x14ac:dyDescent="0.3">
      <c r="A66" s="81"/>
      <c r="B66" s="82"/>
      <c r="C66" s="42" t="s">
        <v>62</v>
      </c>
      <c r="D66" s="80"/>
      <c r="E66" s="13">
        <v>1</v>
      </c>
      <c r="F66" s="45">
        <v>40000</v>
      </c>
      <c r="G66" s="88"/>
      <c r="H66" s="51">
        <v>40000</v>
      </c>
      <c r="I66" s="91"/>
      <c r="K66" s="94"/>
      <c r="L66" s="94"/>
    </row>
    <row r="67" spans="1:12" s="15" customFormat="1" ht="20.399999999999999" x14ac:dyDescent="0.3">
      <c r="A67" s="81"/>
      <c r="B67" s="82"/>
      <c r="C67" s="42" t="s">
        <v>59</v>
      </c>
      <c r="D67" s="80"/>
      <c r="E67" s="13">
        <v>1</v>
      </c>
      <c r="F67" s="45">
        <v>220000</v>
      </c>
      <c r="G67" s="88"/>
      <c r="H67" s="51">
        <v>220000</v>
      </c>
      <c r="I67" s="91"/>
      <c r="K67" s="94"/>
      <c r="L67" s="94"/>
    </row>
    <row r="68" spans="1:12" s="15" customFormat="1" x14ac:dyDescent="0.3">
      <c r="A68" s="81"/>
      <c r="B68" s="82"/>
      <c r="C68" s="42" t="s">
        <v>60</v>
      </c>
      <c r="D68" s="80"/>
      <c r="E68" s="13">
        <v>1</v>
      </c>
      <c r="F68" s="45">
        <v>30000</v>
      </c>
      <c r="G68" s="88"/>
      <c r="H68" s="51">
        <v>30000</v>
      </c>
      <c r="I68" s="91"/>
      <c r="K68" s="94"/>
      <c r="L68" s="94"/>
    </row>
    <row r="69" spans="1:12" s="15" customFormat="1" x14ac:dyDescent="0.3">
      <c r="A69" s="81"/>
      <c r="B69" s="82"/>
      <c r="C69" s="42" t="s">
        <v>23</v>
      </c>
      <c r="D69" s="80"/>
      <c r="E69" s="13">
        <v>1</v>
      </c>
      <c r="F69" s="45">
        <v>60000</v>
      </c>
      <c r="G69" s="89"/>
      <c r="H69" s="51">
        <v>60000</v>
      </c>
      <c r="I69" s="92"/>
      <c r="K69" s="95"/>
      <c r="L69" s="95"/>
    </row>
    <row r="70" spans="1:12" s="15" customFormat="1" x14ac:dyDescent="0.3">
      <c r="A70" s="81">
        <v>11</v>
      </c>
      <c r="B70" s="82" t="s">
        <v>66</v>
      </c>
      <c r="C70" s="42" t="s">
        <v>47</v>
      </c>
      <c r="D70" s="80" t="s">
        <v>4</v>
      </c>
      <c r="E70" s="13">
        <v>1</v>
      </c>
      <c r="F70" s="44">
        <v>40000</v>
      </c>
      <c r="G70" s="87">
        <f>F70+F71+F72+F73+F74+F75</f>
        <v>430000</v>
      </c>
      <c r="H70" s="50">
        <v>40000</v>
      </c>
      <c r="I70" s="90">
        <f>H70+H71+H72+H73+H74+H75</f>
        <v>430000</v>
      </c>
      <c r="K70" s="93">
        <f>+AVERAGE(G70,I70)</f>
        <v>430000</v>
      </c>
      <c r="L70" s="93">
        <f>K70*E72</f>
        <v>430000</v>
      </c>
    </row>
    <row r="71" spans="1:12" s="15" customFormat="1" ht="20.399999999999999" x14ac:dyDescent="0.3">
      <c r="A71" s="81"/>
      <c r="B71" s="82"/>
      <c r="C71" s="42" t="s">
        <v>53</v>
      </c>
      <c r="D71" s="80"/>
      <c r="E71" s="13">
        <v>1</v>
      </c>
      <c r="F71" s="44">
        <v>40000</v>
      </c>
      <c r="G71" s="88"/>
      <c r="H71" s="50">
        <v>40000</v>
      </c>
      <c r="I71" s="91"/>
      <c r="K71" s="94"/>
      <c r="L71" s="94"/>
    </row>
    <row r="72" spans="1:12" s="15" customFormat="1" ht="20.399999999999999" x14ac:dyDescent="0.3">
      <c r="A72" s="81"/>
      <c r="B72" s="82"/>
      <c r="C72" s="42" t="s">
        <v>62</v>
      </c>
      <c r="D72" s="80"/>
      <c r="E72" s="13">
        <v>1</v>
      </c>
      <c r="F72" s="44">
        <v>40000</v>
      </c>
      <c r="G72" s="88"/>
      <c r="H72" s="50">
        <v>40000</v>
      </c>
      <c r="I72" s="91"/>
      <c r="K72" s="94"/>
      <c r="L72" s="94"/>
    </row>
    <row r="73" spans="1:12" s="15" customFormat="1" ht="20.399999999999999" x14ac:dyDescent="0.3">
      <c r="A73" s="81"/>
      <c r="B73" s="82"/>
      <c r="C73" s="42" t="s">
        <v>59</v>
      </c>
      <c r="D73" s="80"/>
      <c r="E73" s="13">
        <v>1</v>
      </c>
      <c r="F73" s="44">
        <v>220000</v>
      </c>
      <c r="G73" s="88"/>
      <c r="H73" s="50">
        <v>220000</v>
      </c>
      <c r="I73" s="91"/>
      <c r="K73" s="94"/>
      <c r="L73" s="94"/>
    </row>
    <row r="74" spans="1:12" s="15" customFormat="1" ht="25.5" customHeight="1" x14ac:dyDescent="0.3">
      <c r="A74" s="81"/>
      <c r="B74" s="82"/>
      <c r="C74" s="42" t="s">
        <v>60</v>
      </c>
      <c r="D74" s="80"/>
      <c r="E74" s="13">
        <v>1</v>
      </c>
      <c r="F74" s="44">
        <v>30000</v>
      </c>
      <c r="G74" s="88"/>
      <c r="H74" s="50">
        <v>30000</v>
      </c>
      <c r="I74" s="91"/>
      <c r="K74" s="94"/>
      <c r="L74" s="94"/>
    </row>
    <row r="75" spans="1:12" x14ac:dyDescent="0.3">
      <c r="A75" s="81"/>
      <c r="B75" s="82"/>
      <c r="C75" s="42" t="s">
        <v>23</v>
      </c>
      <c r="D75" s="80"/>
      <c r="E75" s="13">
        <v>1</v>
      </c>
      <c r="F75" s="44">
        <v>60000</v>
      </c>
      <c r="G75" s="89"/>
      <c r="H75" s="50">
        <v>60000</v>
      </c>
      <c r="I75" s="92"/>
      <c r="K75" s="95"/>
      <c r="L75" s="95"/>
    </row>
    <row r="76" spans="1:12" ht="13.5" customHeight="1" x14ac:dyDescent="0.3">
      <c r="G76" s="16"/>
      <c r="H76" s="17"/>
      <c r="I76" s="17"/>
    </row>
    <row r="77" spans="1:12" ht="12.75" customHeight="1" x14ac:dyDescent="0.3">
      <c r="F77" s="47" t="s">
        <v>68</v>
      </c>
      <c r="G77" s="47">
        <f>+SUM(G6:G75)</f>
        <v>7100000</v>
      </c>
      <c r="H77" s="48" t="s">
        <v>18</v>
      </c>
      <c r="I77" s="49">
        <f>+SUM(I6:I75)</f>
        <v>7440000</v>
      </c>
      <c r="J77" s="29"/>
      <c r="K77" s="30">
        <f>SUM(K6:K76)</f>
        <v>7270000</v>
      </c>
      <c r="L77" s="30">
        <f>+SUM(L6:L75)</f>
        <v>7270000</v>
      </c>
    </row>
    <row r="79" spans="1:12" x14ac:dyDescent="0.3">
      <c r="H79" s="5" t="s">
        <v>7</v>
      </c>
    </row>
  </sheetData>
  <mergeCells count="80">
    <mergeCell ref="K64:K69"/>
    <mergeCell ref="L64:L69"/>
    <mergeCell ref="K70:K75"/>
    <mergeCell ref="L70:L75"/>
    <mergeCell ref="K47:K51"/>
    <mergeCell ref="L47:L51"/>
    <mergeCell ref="K52:K57"/>
    <mergeCell ref="L52:L57"/>
    <mergeCell ref="K58:K63"/>
    <mergeCell ref="L58:L63"/>
    <mergeCell ref="K29:K35"/>
    <mergeCell ref="L29:L35"/>
    <mergeCell ref="K36:K41"/>
    <mergeCell ref="L36:L41"/>
    <mergeCell ref="K42:K46"/>
    <mergeCell ref="L42:L46"/>
    <mergeCell ref="K6:K13"/>
    <mergeCell ref="L6:L13"/>
    <mergeCell ref="K14:K21"/>
    <mergeCell ref="L14:L21"/>
    <mergeCell ref="K22:K28"/>
    <mergeCell ref="L22:L28"/>
    <mergeCell ref="G58:G63"/>
    <mergeCell ref="G64:G69"/>
    <mergeCell ref="G70:G75"/>
    <mergeCell ref="I14:I21"/>
    <mergeCell ref="I22:I28"/>
    <mergeCell ref="I29:I35"/>
    <mergeCell ref="I36:I41"/>
    <mergeCell ref="I42:I46"/>
    <mergeCell ref="I47:I51"/>
    <mergeCell ref="I52:I57"/>
    <mergeCell ref="I58:I63"/>
    <mergeCell ref="I64:I69"/>
    <mergeCell ref="I70:I75"/>
    <mergeCell ref="B58:B63"/>
    <mergeCell ref="B22:B28"/>
    <mergeCell ref="D22:D28"/>
    <mergeCell ref="D29:D35"/>
    <mergeCell ref="D36:D41"/>
    <mergeCell ref="D42:D46"/>
    <mergeCell ref="D47:D51"/>
    <mergeCell ref="D52:D57"/>
    <mergeCell ref="D58:D63"/>
    <mergeCell ref="B47:B51"/>
    <mergeCell ref="B52:B57"/>
    <mergeCell ref="G22:G28"/>
    <mergeCell ref="G29:G35"/>
    <mergeCell ref="G36:G41"/>
    <mergeCell ref="G42:G46"/>
    <mergeCell ref="G47:G51"/>
    <mergeCell ref="G52:G57"/>
    <mergeCell ref="B2:I2"/>
    <mergeCell ref="A4:I4"/>
    <mergeCell ref="B5:C5"/>
    <mergeCell ref="B6:B13"/>
    <mergeCell ref="B14:B21"/>
    <mergeCell ref="A6:A13"/>
    <mergeCell ref="A14:A21"/>
    <mergeCell ref="D6:D13"/>
    <mergeCell ref="D14:D21"/>
    <mergeCell ref="G6:G13"/>
    <mergeCell ref="G14:G21"/>
    <mergeCell ref="I6:I13"/>
    <mergeCell ref="D64:D69"/>
    <mergeCell ref="D70:D75"/>
    <mergeCell ref="A22:A28"/>
    <mergeCell ref="B29:B35"/>
    <mergeCell ref="A29:A35"/>
    <mergeCell ref="B36:B41"/>
    <mergeCell ref="B42:B46"/>
    <mergeCell ref="B64:B69"/>
    <mergeCell ref="B70:B75"/>
    <mergeCell ref="A36:A41"/>
    <mergeCell ref="A42:A46"/>
    <mergeCell ref="A47:A51"/>
    <mergeCell ref="A52:A57"/>
    <mergeCell ref="A58:A63"/>
    <mergeCell ref="A64:A69"/>
    <mergeCell ref="A70:A7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MTTO MOTOS</vt:lpstr>
      <vt:lpstr>MTTO MOTORES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Orito</dc:creator>
  <cp:lastModifiedBy>Andres felipe grimaldo lozano</cp:lastModifiedBy>
  <cp:lastPrinted>2024-06-27T14:49:08Z</cp:lastPrinted>
  <dcterms:created xsi:type="dcterms:W3CDTF">2024-06-24T17:19:05Z</dcterms:created>
  <dcterms:modified xsi:type="dcterms:W3CDTF">2025-11-06T16:54:55Z</dcterms:modified>
</cp:coreProperties>
</file>