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pauv\Downloads\"/>
    </mc:Choice>
  </mc:AlternateContent>
  <xr:revisionPtr revIDLastSave="0" documentId="13_ncr:1_{E850E46F-7F45-4C63-B7CE-D3BD6B4BD4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ES" sheetId="1" r:id="rId1"/>
    <sheet name="ANALISIS DE COTIZACION" sheetId="2" r:id="rId2"/>
    <sheet name="PRECIO DE REFERENCIA" sheetId="3" r:id="rId3"/>
    <sheet name="APALANCAMIENTO" sheetId="22" r:id="rId4"/>
    <sheet name="LIMITANTE BAMAI" sheetId="4" r:id="rId5"/>
    <sheet name="LIMITANTE BASEN" sheetId="11" r:id="rId6"/>
    <sheet name="LIMITANTE BAPOM5" sheetId="13" r:id="rId7"/>
    <sheet name="LIMITANTE BAABS2" sheetId="18" r:id="rId8"/>
    <sheet name="BICOL" sheetId="5" r:id="rId9"/>
    <sheet name="BAMAI" sheetId="6" r:id="rId10"/>
    <sheet name="USA BRING" sheetId="7" r:id="rId11"/>
    <sheet name="BITER21" sheetId="8" r:id="rId12"/>
    <sheet name="USA ESPRO" sheetId="9" r:id="rId13"/>
    <sheet name="BASEN" sheetId="10" r:id="rId14"/>
    <sheet name="BAPOM5" sheetId="12" r:id="rId15"/>
    <sheet name="ESLAN" sheetId="14" r:id="rId16"/>
    <sheet name="ESPAM" sheetId="15" r:id="rId17"/>
    <sheet name="ESFER" sheetId="16" r:id="rId18"/>
    <sheet name="BAABS2" sheetId="17" r:id="rId19"/>
    <sheet name="BAMAD2" sheetId="19" r:id="rId20"/>
    <sheet name="BASOE" sheetId="20" r:id="rId21"/>
    <sheet name="FUDRA" sheetId="21" r:id="rId22"/>
  </sheets>
  <definedNames>
    <definedName name="_xlnm._FilterDatabase" localSheetId="1" hidden="1">'ANALISIS DE COTIZACION'!$A$1:$K$46</definedName>
    <definedName name="_xlnm._FilterDatabase" localSheetId="0" hidden="1">COTIZACIONES!$A$1:$J$47</definedName>
    <definedName name="_xlnm._FilterDatabase" localSheetId="7" hidden="1">'LIMITANTE BAABS2'!$A$1:$I$47</definedName>
    <definedName name="_xlnm._FilterDatabase" localSheetId="4" hidden="1">'LIMITANTE BAMAI'!$A$1:$I$47</definedName>
    <definedName name="_xlnm._FilterDatabase" localSheetId="6" hidden="1">'LIMITANTE BAPOM5'!$A$1:$I$47</definedName>
    <definedName name="_xlnm._FilterDatabase" localSheetId="5" hidden="1">'LIMITANTE BASEN'!$A$1:$I$47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2" l="1"/>
  <c r="G4" i="22"/>
  <c r="G3" i="22"/>
  <c r="F26" i="3"/>
  <c r="F3" i="21"/>
  <c r="F4" i="21"/>
  <c r="F5" i="21"/>
  <c r="F6" i="21"/>
  <c r="F7" i="21"/>
  <c r="F8" i="21"/>
  <c r="F9" i="21"/>
  <c r="F10" i="21"/>
  <c r="F11" i="21"/>
  <c r="F12" i="21"/>
  <c r="F13" i="21"/>
  <c r="F14" i="21"/>
  <c r="F17" i="21"/>
  <c r="F18" i="21"/>
  <c r="F19" i="21"/>
  <c r="F20" i="21"/>
  <c r="F21" i="21"/>
  <c r="F24" i="21"/>
  <c r="F25" i="21"/>
  <c r="F26" i="21"/>
  <c r="F29" i="21"/>
  <c r="F30" i="21"/>
  <c r="F31" i="21"/>
  <c r="F32" i="21"/>
  <c r="F33" i="21"/>
  <c r="F34" i="21"/>
  <c r="F35" i="21"/>
  <c r="F38" i="21"/>
  <c r="F39" i="21"/>
  <c r="F40" i="21"/>
  <c r="F43" i="21"/>
  <c r="F44" i="21"/>
  <c r="F45" i="21"/>
  <c r="F46" i="21"/>
  <c r="F49" i="21"/>
  <c r="F53" i="21" s="1"/>
  <c r="F50" i="21"/>
  <c r="F51" i="21"/>
  <c r="F52" i="21"/>
  <c r="F52" i="20"/>
  <c r="F51" i="20"/>
  <c r="F50" i="20"/>
  <c r="F49" i="20"/>
  <c r="F46" i="20"/>
  <c r="F45" i="20"/>
  <c r="F44" i="20"/>
  <c r="F43" i="20"/>
  <c r="F47" i="20" s="1"/>
  <c r="F40" i="20"/>
  <c r="F39" i="20"/>
  <c r="F38" i="20"/>
  <c r="F41" i="20" s="1"/>
  <c r="F35" i="20"/>
  <c r="F34" i="20"/>
  <c r="F33" i="20"/>
  <c r="F32" i="20"/>
  <c r="F31" i="20"/>
  <c r="F30" i="20"/>
  <c r="F29" i="20"/>
  <c r="F26" i="20"/>
  <c r="F25" i="20"/>
  <c r="F24" i="20"/>
  <c r="F21" i="20"/>
  <c r="F20" i="20"/>
  <c r="F19" i="20"/>
  <c r="F18" i="20"/>
  <c r="F17" i="20"/>
  <c r="F14" i="20"/>
  <c r="F13" i="20"/>
  <c r="F12" i="20"/>
  <c r="F11" i="20"/>
  <c r="F10" i="20"/>
  <c r="F9" i="20"/>
  <c r="F8" i="20"/>
  <c r="F7" i="20"/>
  <c r="F6" i="20"/>
  <c r="F5" i="20"/>
  <c r="F4" i="20"/>
  <c r="F3" i="20"/>
  <c r="F52" i="19"/>
  <c r="F51" i="19"/>
  <c r="F53" i="19" s="1"/>
  <c r="F50" i="19"/>
  <c r="F49" i="19"/>
  <c r="F46" i="19"/>
  <c r="F45" i="19"/>
  <c r="F44" i="19"/>
  <c r="F43" i="19"/>
  <c r="F40" i="19"/>
  <c r="F39" i="19"/>
  <c r="F38" i="19"/>
  <c r="F35" i="19"/>
  <c r="F34" i="19"/>
  <c r="F33" i="19"/>
  <c r="F32" i="19"/>
  <c r="F31" i="19"/>
  <c r="F30" i="19"/>
  <c r="F29" i="19"/>
  <c r="F36" i="19" s="1"/>
  <c r="F26" i="19"/>
  <c r="F25" i="19"/>
  <c r="F24" i="19"/>
  <c r="F21" i="19"/>
  <c r="F20" i="19"/>
  <c r="F19" i="19"/>
  <c r="F18" i="19"/>
  <c r="F17" i="19"/>
  <c r="F14" i="19"/>
  <c r="F13" i="19"/>
  <c r="F12" i="19"/>
  <c r="F11" i="19"/>
  <c r="F10" i="19"/>
  <c r="F9" i="19"/>
  <c r="F8" i="19"/>
  <c r="F7" i="19"/>
  <c r="F6" i="19"/>
  <c r="F5" i="19"/>
  <c r="F4" i="19"/>
  <c r="F3" i="19"/>
  <c r="G30" i="18"/>
  <c r="I30" i="18"/>
  <c r="H47" i="18"/>
  <c r="G47" i="18"/>
  <c r="I47" i="18" s="1"/>
  <c r="H46" i="18"/>
  <c r="G46" i="18"/>
  <c r="I46" i="18" s="1"/>
  <c r="H45" i="18"/>
  <c r="G45" i="18"/>
  <c r="I45" i="18" s="1"/>
  <c r="H44" i="18"/>
  <c r="G44" i="18"/>
  <c r="I44" i="18" s="1"/>
  <c r="H42" i="18"/>
  <c r="G42" i="18"/>
  <c r="I42" i="18" s="1"/>
  <c r="H41" i="18"/>
  <c r="G41" i="18"/>
  <c r="I41" i="18" s="1"/>
  <c r="H40" i="18"/>
  <c r="G40" i="18"/>
  <c r="I40" i="18" s="1"/>
  <c r="H39" i="18"/>
  <c r="G39" i="18"/>
  <c r="I39" i="18" s="1"/>
  <c r="H37" i="18"/>
  <c r="G37" i="18"/>
  <c r="I37" i="18" s="1"/>
  <c r="H36" i="18"/>
  <c r="G36" i="18"/>
  <c r="I36" i="18" s="1"/>
  <c r="H35" i="18"/>
  <c r="G35" i="18"/>
  <c r="I35" i="18" s="1"/>
  <c r="H33" i="18"/>
  <c r="G33" i="18"/>
  <c r="I33" i="18" s="1"/>
  <c r="H32" i="18"/>
  <c r="G32" i="18"/>
  <c r="I32" i="18" s="1"/>
  <c r="H31" i="18"/>
  <c r="H30" i="18"/>
  <c r="H29" i="18"/>
  <c r="G29" i="18"/>
  <c r="I29" i="18" s="1"/>
  <c r="H28" i="18"/>
  <c r="G28" i="18"/>
  <c r="I28" i="18" s="1"/>
  <c r="H27" i="18"/>
  <c r="G27" i="18"/>
  <c r="I27" i="18" s="1"/>
  <c r="H25" i="18"/>
  <c r="G25" i="18"/>
  <c r="I25" i="18" s="1"/>
  <c r="H24" i="18"/>
  <c r="G24" i="18"/>
  <c r="I24" i="18" s="1"/>
  <c r="H23" i="18"/>
  <c r="G23" i="18"/>
  <c r="I23" i="18" s="1"/>
  <c r="H21" i="18"/>
  <c r="G21" i="18"/>
  <c r="I21" i="18" s="1"/>
  <c r="H20" i="18"/>
  <c r="G20" i="18"/>
  <c r="I20" i="18" s="1"/>
  <c r="H19" i="18"/>
  <c r="G19" i="18"/>
  <c r="I19" i="18" s="1"/>
  <c r="H18" i="18"/>
  <c r="G18" i="18"/>
  <c r="I18" i="18" s="1"/>
  <c r="H17" i="18"/>
  <c r="G17" i="18"/>
  <c r="I17" i="18" s="1"/>
  <c r="H15" i="18"/>
  <c r="G15" i="18"/>
  <c r="I15" i="18" s="1"/>
  <c r="H14" i="18"/>
  <c r="G14" i="18"/>
  <c r="I14" i="18" s="1"/>
  <c r="H13" i="18"/>
  <c r="G13" i="18"/>
  <c r="I13" i="18" s="1"/>
  <c r="H12" i="18"/>
  <c r="G12" i="18"/>
  <c r="I12" i="18" s="1"/>
  <c r="H11" i="18"/>
  <c r="G11" i="18"/>
  <c r="I11" i="18" s="1"/>
  <c r="H10" i="18"/>
  <c r="G10" i="18"/>
  <c r="I10" i="18" s="1"/>
  <c r="H9" i="18"/>
  <c r="G9" i="18"/>
  <c r="I9" i="18" s="1"/>
  <c r="H8" i="18"/>
  <c r="G8" i="18"/>
  <c r="I8" i="18" s="1"/>
  <c r="H7" i="18"/>
  <c r="G7" i="18"/>
  <c r="I7" i="18" s="1"/>
  <c r="H6" i="18"/>
  <c r="G6" i="18"/>
  <c r="I6" i="18" s="1"/>
  <c r="H5" i="18"/>
  <c r="G5" i="18"/>
  <c r="I5" i="18" s="1"/>
  <c r="H4" i="18"/>
  <c r="G4" i="18"/>
  <c r="I4" i="18" s="1"/>
  <c r="F52" i="17"/>
  <c r="F51" i="17"/>
  <c r="F50" i="17"/>
  <c r="F49" i="17"/>
  <c r="F46" i="17"/>
  <c r="F45" i="17"/>
  <c r="F44" i="17"/>
  <c r="F43" i="17"/>
  <c r="F47" i="17" s="1"/>
  <c r="F40" i="17"/>
  <c r="F39" i="17"/>
  <c r="F38" i="17"/>
  <c r="F41" i="17" s="1"/>
  <c r="F35" i="17"/>
  <c r="F34" i="17"/>
  <c r="F33" i="17"/>
  <c r="F32" i="17"/>
  <c r="F31" i="17"/>
  <c r="F30" i="17"/>
  <c r="F29" i="17"/>
  <c r="F26" i="17"/>
  <c r="F25" i="17"/>
  <c r="F24" i="17"/>
  <c r="F21" i="17"/>
  <c r="F20" i="17"/>
  <c r="F19" i="17"/>
  <c r="F18" i="17"/>
  <c r="F17" i="17"/>
  <c r="F22" i="17" s="1"/>
  <c r="F14" i="17"/>
  <c r="F13" i="17"/>
  <c r="F12" i="17"/>
  <c r="F11" i="17"/>
  <c r="F10" i="17"/>
  <c r="F9" i="17"/>
  <c r="F8" i="17"/>
  <c r="F7" i="17"/>
  <c r="F6" i="17"/>
  <c r="F5" i="17"/>
  <c r="F4" i="17"/>
  <c r="F3" i="17"/>
  <c r="F52" i="16"/>
  <c r="F51" i="16"/>
  <c r="F50" i="16"/>
  <c r="F49" i="16"/>
  <c r="F53" i="16" s="1"/>
  <c r="F46" i="16"/>
  <c r="F47" i="16" s="1"/>
  <c r="F45" i="16"/>
  <c r="F44" i="16"/>
  <c r="F43" i="16"/>
  <c r="F40" i="16"/>
  <c r="F39" i="16"/>
  <c r="F38" i="16"/>
  <c r="F41" i="16" s="1"/>
  <c r="F36" i="16"/>
  <c r="F35" i="16"/>
  <c r="F34" i="16"/>
  <c r="F33" i="16"/>
  <c r="F32" i="16"/>
  <c r="F31" i="16"/>
  <c r="F30" i="16"/>
  <c r="F29" i="16"/>
  <c r="F27" i="16"/>
  <c r="F26" i="16"/>
  <c r="F25" i="16"/>
  <c r="F24" i="16"/>
  <c r="F21" i="16"/>
  <c r="F20" i="16"/>
  <c r="F19" i="16"/>
  <c r="F18" i="16"/>
  <c r="F17" i="16"/>
  <c r="F22" i="16" s="1"/>
  <c r="F14" i="16"/>
  <c r="F13" i="16"/>
  <c r="F12" i="16"/>
  <c r="F11" i="16"/>
  <c r="F10" i="16"/>
  <c r="F9" i="16"/>
  <c r="F8" i="16"/>
  <c r="F7" i="16"/>
  <c r="F6" i="16"/>
  <c r="F5" i="16"/>
  <c r="F4" i="16"/>
  <c r="F3" i="16"/>
  <c r="F15" i="16" s="1"/>
  <c r="F52" i="15"/>
  <c r="F51" i="15"/>
  <c r="F53" i="15" s="1"/>
  <c r="F50" i="15"/>
  <c r="F49" i="15"/>
  <c r="F46" i="15"/>
  <c r="F45" i="15"/>
  <c r="F44" i="15"/>
  <c r="F43" i="15"/>
  <c r="F40" i="15"/>
  <c r="F39" i="15"/>
  <c r="F38" i="15"/>
  <c r="F35" i="15"/>
  <c r="F34" i="15"/>
  <c r="F33" i="15"/>
  <c r="F32" i="15"/>
  <c r="F31" i="15"/>
  <c r="F30" i="15"/>
  <c r="F29" i="15"/>
  <c r="F26" i="15"/>
  <c r="F25" i="15"/>
  <c r="F27" i="15" s="1"/>
  <c r="F24" i="15"/>
  <c r="F21" i="15"/>
  <c r="F20" i="15"/>
  <c r="F19" i="15"/>
  <c r="F18" i="15"/>
  <c r="F17" i="15"/>
  <c r="F14" i="15"/>
  <c r="F13" i="15"/>
  <c r="F12" i="15"/>
  <c r="F11" i="15"/>
  <c r="F10" i="15"/>
  <c r="F9" i="15"/>
  <c r="F8" i="15"/>
  <c r="F7" i="15"/>
  <c r="F6" i="15"/>
  <c r="F5" i="15"/>
  <c r="F4" i="15"/>
  <c r="F3" i="15"/>
  <c r="F52" i="14"/>
  <c r="F51" i="14"/>
  <c r="F50" i="14"/>
  <c r="F49" i="14"/>
  <c r="F53" i="14" s="1"/>
  <c r="F46" i="14"/>
  <c r="F45" i="14"/>
  <c r="F44" i="14"/>
  <c r="F43" i="14"/>
  <c r="F41" i="14"/>
  <c r="F40" i="14"/>
  <c r="F39" i="14"/>
  <c r="F38" i="14"/>
  <c r="F35" i="14"/>
  <c r="F34" i="14"/>
  <c r="F33" i="14"/>
  <c r="F32" i="14"/>
  <c r="F31" i="14"/>
  <c r="F30" i="14"/>
  <c r="F29" i="14"/>
  <c r="F26" i="14"/>
  <c r="F25" i="14"/>
  <c r="F24" i="14"/>
  <c r="F21" i="14"/>
  <c r="F20" i="14"/>
  <c r="F19" i="14"/>
  <c r="F18" i="14"/>
  <c r="F17" i="14"/>
  <c r="F14" i="14"/>
  <c r="F13" i="14"/>
  <c r="F12" i="14"/>
  <c r="F11" i="14"/>
  <c r="F10" i="14"/>
  <c r="F9" i="14"/>
  <c r="F8" i="14"/>
  <c r="F7" i="14"/>
  <c r="F6" i="14"/>
  <c r="F5" i="14"/>
  <c r="F4" i="14"/>
  <c r="F3" i="14"/>
  <c r="F15" i="14" s="1"/>
  <c r="H47" i="13"/>
  <c r="G47" i="13"/>
  <c r="I47" i="13" s="1"/>
  <c r="H46" i="13"/>
  <c r="G46" i="13"/>
  <c r="I46" i="13" s="1"/>
  <c r="H45" i="13"/>
  <c r="G45" i="13"/>
  <c r="I45" i="13" s="1"/>
  <c r="H44" i="13"/>
  <c r="G44" i="13"/>
  <c r="I44" i="13" s="1"/>
  <c r="H42" i="13"/>
  <c r="G42" i="13"/>
  <c r="I42" i="13" s="1"/>
  <c r="H41" i="13"/>
  <c r="G41" i="13"/>
  <c r="I41" i="13" s="1"/>
  <c r="H40" i="13"/>
  <c r="G40" i="13"/>
  <c r="I40" i="13" s="1"/>
  <c r="H39" i="13"/>
  <c r="G39" i="13"/>
  <c r="I39" i="13" s="1"/>
  <c r="H37" i="13"/>
  <c r="G37" i="13"/>
  <c r="I37" i="13" s="1"/>
  <c r="H36" i="13"/>
  <c r="G36" i="13"/>
  <c r="I36" i="13" s="1"/>
  <c r="H35" i="13"/>
  <c r="G35" i="13"/>
  <c r="I35" i="13" s="1"/>
  <c r="H33" i="13"/>
  <c r="G33" i="13"/>
  <c r="I33" i="13" s="1"/>
  <c r="I32" i="13"/>
  <c r="H32" i="13"/>
  <c r="G32" i="13"/>
  <c r="H31" i="13"/>
  <c r="G31" i="13"/>
  <c r="I31" i="13" s="1"/>
  <c r="H30" i="13"/>
  <c r="G30" i="13"/>
  <c r="I30" i="13" s="1"/>
  <c r="H29" i="13"/>
  <c r="G29" i="13"/>
  <c r="I29" i="13" s="1"/>
  <c r="H28" i="13"/>
  <c r="G28" i="13"/>
  <c r="I28" i="13" s="1"/>
  <c r="H27" i="13"/>
  <c r="G27" i="13"/>
  <c r="I27" i="13" s="1"/>
  <c r="H25" i="13"/>
  <c r="G25" i="13"/>
  <c r="I25" i="13" s="1"/>
  <c r="H24" i="13"/>
  <c r="G24" i="13"/>
  <c r="I24" i="13" s="1"/>
  <c r="H23" i="13"/>
  <c r="G23" i="13"/>
  <c r="I23" i="13" s="1"/>
  <c r="H21" i="13"/>
  <c r="G21" i="13"/>
  <c r="I21" i="13" s="1"/>
  <c r="H20" i="13"/>
  <c r="G20" i="13"/>
  <c r="I20" i="13" s="1"/>
  <c r="H19" i="13"/>
  <c r="G19" i="13"/>
  <c r="I19" i="13" s="1"/>
  <c r="H18" i="13"/>
  <c r="G18" i="13"/>
  <c r="I18" i="13" s="1"/>
  <c r="H17" i="13"/>
  <c r="G17" i="13"/>
  <c r="I17" i="13" s="1"/>
  <c r="H15" i="13"/>
  <c r="G15" i="13"/>
  <c r="I15" i="13" s="1"/>
  <c r="H14" i="13"/>
  <c r="G14" i="13"/>
  <c r="I14" i="13" s="1"/>
  <c r="H13" i="13"/>
  <c r="G13" i="13"/>
  <c r="I13" i="13" s="1"/>
  <c r="H12" i="13"/>
  <c r="G12" i="13"/>
  <c r="I12" i="13" s="1"/>
  <c r="H11" i="13"/>
  <c r="G11" i="13"/>
  <c r="I11" i="13" s="1"/>
  <c r="H10" i="13"/>
  <c r="G10" i="13"/>
  <c r="I10" i="13" s="1"/>
  <c r="H9" i="13"/>
  <c r="G9" i="13"/>
  <c r="I9" i="13" s="1"/>
  <c r="H8" i="13"/>
  <c r="G8" i="13"/>
  <c r="I8" i="13" s="1"/>
  <c r="H7" i="13"/>
  <c r="G7" i="13"/>
  <c r="I7" i="13" s="1"/>
  <c r="H6" i="13"/>
  <c r="G6" i="13"/>
  <c r="I6" i="13" s="1"/>
  <c r="H5" i="13"/>
  <c r="G5" i="13"/>
  <c r="I5" i="13" s="1"/>
  <c r="H4" i="13"/>
  <c r="G4" i="13"/>
  <c r="I4" i="13" s="1"/>
  <c r="F52" i="12"/>
  <c r="F51" i="12"/>
  <c r="F50" i="12"/>
  <c r="F49" i="12"/>
  <c r="F46" i="12"/>
  <c r="F45" i="12"/>
  <c r="F44" i="12"/>
  <c r="F43" i="12"/>
  <c r="F40" i="12"/>
  <c r="F39" i="12"/>
  <c r="F38" i="12"/>
  <c r="F41" i="12" s="1"/>
  <c r="F35" i="12"/>
  <c r="F34" i="12"/>
  <c r="F33" i="12"/>
  <c r="F32" i="12"/>
  <c r="F31" i="12"/>
  <c r="F30" i="12"/>
  <c r="F29" i="12"/>
  <c r="F36" i="12" s="1"/>
  <c r="F26" i="12"/>
  <c r="F25" i="12"/>
  <c r="F24" i="12"/>
  <c r="F21" i="12"/>
  <c r="F20" i="12"/>
  <c r="F19" i="12"/>
  <c r="F18" i="12"/>
  <c r="F17" i="12"/>
  <c r="F14" i="12"/>
  <c r="F13" i="12"/>
  <c r="F12" i="12"/>
  <c r="F11" i="12"/>
  <c r="F10" i="12"/>
  <c r="F9" i="12"/>
  <c r="F8" i="12"/>
  <c r="F7" i="12"/>
  <c r="F6" i="12"/>
  <c r="F5" i="12"/>
  <c r="F4" i="12"/>
  <c r="F3" i="12"/>
  <c r="H47" i="11"/>
  <c r="G47" i="11"/>
  <c r="I47" i="11" s="1"/>
  <c r="H46" i="11"/>
  <c r="G46" i="11"/>
  <c r="I46" i="11" s="1"/>
  <c r="H45" i="11"/>
  <c r="G45" i="11"/>
  <c r="I45" i="11" s="1"/>
  <c r="H44" i="11"/>
  <c r="G44" i="11"/>
  <c r="I44" i="11" s="1"/>
  <c r="H42" i="11"/>
  <c r="G42" i="11"/>
  <c r="I42" i="11" s="1"/>
  <c r="H41" i="11"/>
  <c r="G41" i="11"/>
  <c r="I41" i="11" s="1"/>
  <c r="H40" i="11"/>
  <c r="G40" i="11"/>
  <c r="I40" i="11" s="1"/>
  <c r="H39" i="11"/>
  <c r="G39" i="11"/>
  <c r="I39" i="11" s="1"/>
  <c r="H37" i="11"/>
  <c r="G37" i="11"/>
  <c r="I37" i="11" s="1"/>
  <c r="H36" i="11"/>
  <c r="G36" i="11"/>
  <c r="I36" i="11" s="1"/>
  <c r="H35" i="11"/>
  <c r="G35" i="11"/>
  <c r="I35" i="11" s="1"/>
  <c r="H33" i="11"/>
  <c r="G33" i="11"/>
  <c r="I33" i="11" s="1"/>
  <c r="H32" i="11"/>
  <c r="G32" i="11"/>
  <c r="I32" i="11" s="1"/>
  <c r="H31" i="11"/>
  <c r="H30" i="11"/>
  <c r="G30" i="11"/>
  <c r="I30" i="11" s="1"/>
  <c r="H29" i="11"/>
  <c r="G29" i="11"/>
  <c r="I29" i="11" s="1"/>
  <c r="H28" i="11"/>
  <c r="G28" i="11"/>
  <c r="I28" i="11" s="1"/>
  <c r="H27" i="11"/>
  <c r="G27" i="11"/>
  <c r="I27" i="11" s="1"/>
  <c r="H25" i="11"/>
  <c r="G25" i="11"/>
  <c r="I25" i="11" s="1"/>
  <c r="H24" i="11"/>
  <c r="G24" i="11"/>
  <c r="I24" i="11" s="1"/>
  <c r="H23" i="11"/>
  <c r="G23" i="11"/>
  <c r="I23" i="11" s="1"/>
  <c r="H21" i="11"/>
  <c r="G21" i="11"/>
  <c r="I21" i="11" s="1"/>
  <c r="H20" i="11"/>
  <c r="G20" i="11"/>
  <c r="I20" i="11" s="1"/>
  <c r="H19" i="11"/>
  <c r="G19" i="11"/>
  <c r="I19" i="11" s="1"/>
  <c r="H18" i="11"/>
  <c r="G18" i="11"/>
  <c r="I18" i="11" s="1"/>
  <c r="H17" i="11"/>
  <c r="G17" i="11"/>
  <c r="I17" i="11" s="1"/>
  <c r="H15" i="11"/>
  <c r="G15" i="11"/>
  <c r="I15" i="11" s="1"/>
  <c r="H14" i="11"/>
  <c r="G14" i="11"/>
  <c r="I14" i="11" s="1"/>
  <c r="H13" i="11"/>
  <c r="G13" i="11"/>
  <c r="I13" i="11" s="1"/>
  <c r="H12" i="11"/>
  <c r="G12" i="11"/>
  <c r="I12" i="11" s="1"/>
  <c r="H11" i="11"/>
  <c r="G11" i="11"/>
  <c r="I11" i="11" s="1"/>
  <c r="H10" i="11"/>
  <c r="G10" i="11"/>
  <c r="I10" i="11" s="1"/>
  <c r="H9" i="11"/>
  <c r="G9" i="11"/>
  <c r="I9" i="11" s="1"/>
  <c r="H8" i="11"/>
  <c r="G8" i="11"/>
  <c r="I8" i="11" s="1"/>
  <c r="H7" i="11"/>
  <c r="G7" i="11"/>
  <c r="I7" i="11" s="1"/>
  <c r="H6" i="11"/>
  <c r="G6" i="11"/>
  <c r="I6" i="11" s="1"/>
  <c r="H5" i="11"/>
  <c r="G5" i="11"/>
  <c r="I5" i="11" s="1"/>
  <c r="H4" i="11"/>
  <c r="G4" i="11"/>
  <c r="I4" i="11" s="1"/>
  <c r="F52" i="10"/>
  <c r="F51" i="10"/>
  <c r="F50" i="10"/>
  <c r="F49" i="10"/>
  <c r="F46" i="10"/>
  <c r="F45" i="10"/>
  <c r="F44" i="10"/>
  <c r="F43" i="10"/>
  <c r="F40" i="10"/>
  <c r="F39" i="10"/>
  <c r="F38" i="10"/>
  <c r="F35" i="10"/>
  <c r="F34" i="10"/>
  <c r="F33" i="10"/>
  <c r="F32" i="10"/>
  <c r="F31" i="10"/>
  <c r="F30" i="10"/>
  <c r="F29" i="10"/>
  <c r="F26" i="10"/>
  <c r="F25" i="10"/>
  <c r="F24" i="10"/>
  <c r="F21" i="10"/>
  <c r="F20" i="10"/>
  <c r="F19" i="10"/>
  <c r="F18" i="10"/>
  <c r="F17" i="10"/>
  <c r="F14" i="10"/>
  <c r="F13" i="10"/>
  <c r="F12" i="10"/>
  <c r="F11" i="10"/>
  <c r="F10" i="10"/>
  <c r="F9" i="10"/>
  <c r="F8" i="10"/>
  <c r="F7" i="10"/>
  <c r="F6" i="10"/>
  <c r="F5" i="10"/>
  <c r="F4" i="10"/>
  <c r="F3" i="10"/>
  <c r="F52" i="9"/>
  <c r="F51" i="9"/>
  <c r="F50" i="9"/>
  <c r="F49" i="9"/>
  <c r="F46" i="9"/>
  <c r="F45" i="9"/>
  <c r="F44" i="9"/>
  <c r="F43" i="9"/>
  <c r="F40" i="9"/>
  <c r="F39" i="9"/>
  <c r="F38" i="9"/>
  <c r="F41" i="9" s="1"/>
  <c r="F35" i="9"/>
  <c r="F34" i="9"/>
  <c r="F33" i="9"/>
  <c r="F32" i="9"/>
  <c r="F31" i="9"/>
  <c r="F30" i="9"/>
  <c r="F29" i="9"/>
  <c r="F26" i="9"/>
  <c r="F25" i="9"/>
  <c r="F24" i="9"/>
  <c r="F21" i="9"/>
  <c r="F20" i="9"/>
  <c r="F19" i="9"/>
  <c r="F18" i="9"/>
  <c r="F17" i="9"/>
  <c r="F14" i="9"/>
  <c r="F13" i="9"/>
  <c r="F12" i="9"/>
  <c r="F11" i="9"/>
  <c r="F10" i="9"/>
  <c r="F9" i="9"/>
  <c r="F8" i="9"/>
  <c r="F7" i="9"/>
  <c r="F6" i="9"/>
  <c r="F5" i="9"/>
  <c r="F4" i="9"/>
  <c r="F3" i="9"/>
  <c r="F52" i="8"/>
  <c r="F51" i="8"/>
  <c r="F50" i="8"/>
  <c r="F49" i="8"/>
  <c r="F46" i="8"/>
  <c r="F45" i="8"/>
  <c r="F44" i="8"/>
  <c r="F43" i="8"/>
  <c r="F40" i="8"/>
  <c r="F39" i="8"/>
  <c r="F38" i="8"/>
  <c r="F35" i="8"/>
  <c r="F34" i="8"/>
  <c r="F33" i="8"/>
  <c r="F32" i="8"/>
  <c r="F31" i="8"/>
  <c r="F30" i="8"/>
  <c r="F29" i="8"/>
  <c r="F26" i="8"/>
  <c r="F25" i="8"/>
  <c r="F24" i="8"/>
  <c r="F27" i="8" s="1"/>
  <c r="F21" i="8"/>
  <c r="F20" i="8"/>
  <c r="F19" i="8"/>
  <c r="F18" i="8"/>
  <c r="F17" i="8"/>
  <c r="F14" i="8"/>
  <c r="F13" i="8"/>
  <c r="F12" i="8"/>
  <c r="F11" i="8"/>
  <c r="F10" i="8"/>
  <c r="F9" i="8"/>
  <c r="F8" i="8"/>
  <c r="F7" i="8"/>
  <c r="F6" i="8"/>
  <c r="F5" i="8"/>
  <c r="F4" i="8"/>
  <c r="F3" i="8"/>
  <c r="F52" i="7"/>
  <c r="F51" i="7"/>
  <c r="F50" i="7"/>
  <c r="F49" i="7"/>
  <c r="F46" i="7"/>
  <c r="F45" i="7"/>
  <c r="F44" i="7"/>
  <c r="F43" i="7"/>
  <c r="F40" i="7"/>
  <c r="F39" i="7"/>
  <c r="F38" i="7"/>
  <c r="F41" i="7" s="1"/>
  <c r="F35" i="7"/>
  <c r="F34" i="7"/>
  <c r="F33" i="7"/>
  <c r="F32" i="7"/>
  <c r="F31" i="7"/>
  <c r="F30" i="7"/>
  <c r="F29" i="7"/>
  <c r="F26" i="7"/>
  <c r="F25" i="7"/>
  <c r="F24" i="7"/>
  <c r="F27" i="7" s="1"/>
  <c r="F21" i="7"/>
  <c r="F20" i="7"/>
  <c r="F19" i="7"/>
  <c r="F18" i="7"/>
  <c r="F17" i="7"/>
  <c r="F14" i="7"/>
  <c r="F13" i="7"/>
  <c r="F12" i="7"/>
  <c r="F11" i="7"/>
  <c r="F10" i="7"/>
  <c r="F9" i="7"/>
  <c r="F8" i="7"/>
  <c r="F7" i="7"/>
  <c r="F6" i="7"/>
  <c r="F5" i="7"/>
  <c r="F4" i="7"/>
  <c r="F3" i="7"/>
  <c r="G12" i="4"/>
  <c r="I12" i="4" s="1"/>
  <c r="H12" i="4"/>
  <c r="G13" i="4"/>
  <c r="I13" i="4" s="1"/>
  <c r="H13" i="4"/>
  <c r="G14" i="4"/>
  <c r="I14" i="4" s="1"/>
  <c r="H14" i="4"/>
  <c r="G15" i="4"/>
  <c r="I15" i="4" s="1"/>
  <c r="H15" i="4"/>
  <c r="G17" i="4"/>
  <c r="I17" i="4" s="1"/>
  <c r="H17" i="4"/>
  <c r="G18" i="4"/>
  <c r="I18" i="4" s="1"/>
  <c r="H18" i="4"/>
  <c r="G19" i="4"/>
  <c r="I19" i="4" s="1"/>
  <c r="H19" i="4"/>
  <c r="G20" i="4"/>
  <c r="I20" i="4" s="1"/>
  <c r="H20" i="4"/>
  <c r="G21" i="4"/>
  <c r="I21" i="4" s="1"/>
  <c r="H21" i="4"/>
  <c r="G23" i="4"/>
  <c r="I23" i="4" s="1"/>
  <c r="H23" i="4"/>
  <c r="G24" i="4"/>
  <c r="I24" i="4" s="1"/>
  <c r="H24" i="4"/>
  <c r="G25" i="4"/>
  <c r="I25" i="4" s="1"/>
  <c r="H25" i="4"/>
  <c r="G27" i="4"/>
  <c r="I27" i="4" s="1"/>
  <c r="H27" i="4"/>
  <c r="G28" i="4"/>
  <c r="I28" i="4" s="1"/>
  <c r="H28" i="4"/>
  <c r="G29" i="4"/>
  <c r="I29" i="4" s="1"/>
  <c r="H29" i="4"/>
  <c r="G30" i="4"/>
  <c r="I30" i="4" s="1"/>
  <c r="H30" i="4"/>
  <c r="G31" i="4"/>
  <c r="I31" i="4" s="1"/>
  <c r="H31" i="4"/>
  <c r="G32" i="4"/>
  <c r="I32" i="4" s="1"/>
  <c r="H32" i="4"/>
  <c r="G33" i="4"/>
  <c r="I33" i="4" s="1"/>
  <c r="H33" i="4"/>
  <c r="G35" i="4"/>
  <c r="I35" i="4" s="1"/>
  <c r="H35" i="4"/>
  <c r="G36" i="4"/>
  <c r="I36" i="4" s="1"/>
  <c r="H36" i="4"/>
  <c r="G37" i="4"/>
  <c r="I37" i="4" s="1"/>
  <c r="H37" i="4"/>
  <c r="G39" i="4"/>
  <c r="I39" i="4" s="1"/>
  <c r="H39" i="4"/>
  <c r="G40" i="4"/>
  <c r="I40" i="4" s="1"/>
  <c r="H40" i="4"/>
  <c r="G41" i="4"/>
  <c r="I41" i="4" s="1"/>
  <c r="H41" i="4"/>
  <c r="G42" i="4"/>
  <c r="I42" i="4" s="1"/>
  <c r="H42" i="4"/>
  <c r="G44" i="4"/>
  <c r="I44" i="4" s="1"/>
  <c r="H44" i="4"/>
  <c r="G45" i="4"/>
  <c r="I45" i="4" s="1"/>
  <c r="H45" i="4"/>
  <c r="G46" i="4"/>
  <c r="I46" i="4" s="1"/>
  <c r="H46" i="4"/>
  <c r="G47" i="4"/>
  <c r="I47" i="4" s="1"/>
  <c r="H47" i="4"/>
  <c r="F52" i="6"/>
  <c r="F51" i="6"/>
  <c r="F53" i="6" s="1"/>
  <c r="F50" i="6"/>
  <c r="F49" i="6"/>
  <c r="F46" i="6"/>
  <c r="F45" i="6"/>
  <c r="F44" i="6"/>
  <c r="F43" i="6"/>
  <c r="F40" i="6"/>
  <c r="F39" i="6"/>
  <c r="F38" i="6"/>
  <c r="F35" i="6"/>
  <c r="F34" i="6"/>
  <c r="F33" i="6"/>
  <c r="F32" i="6"/>
  <c r="F31" i="6"/>
  <c r="F30" i="6"/>
  <c r="F29" i="6"/>
  <c r="F26" i="6"/>
  <c r="F25" i="6"/>
  <c r="F24" i="6"/>
  <c r="F21" i="6"/>
  <c r="F20" i="6"/>
  <c r="F19" i="6"/>
  <c r="F18" i="6"/>
  <c r="F17" i="6"/>
  <c r="F14" i="6"/>
  <c r="F13" i="6"/>
  <c r="F12" i="6"/>
  <c r="F11" i="6"/>
  <c r="F10" i="6"/>
  <c r="F9" i="6"/>
  <c r="F8" i="6"/>
  <c r="F7" i="6"/>
  <c r="F6" i="6"/>
  <c r="F5" i="6"/>
  <c r="F4" i="6"/>
  <c r="F3" i="6"/>
  <c r="H6" i="2"/>
  <c r="F6" i="2"/>
  <c r="F52" i="5"/>
  <c r="F51" i="5"/>
  <c r="F50" i="5"/>
  <c r="F49" i="5"/>
  <c r="F46" i="5"/>
  <c r="F45" i="5"/>
  <c r="F44" i="5"/>
  <c r="F43" i="5"/>
  <c r="F40" i="5"/>
  <c r="F39" i="5"/>
  <c r="F38" i="5"/>
  <c r="F35" i="5"/>
  <c r="F34" i="5"/>
  <c r="F33" i="5"/>
  <c r="F32" i="5"/>
  <c r="F31" i="5"/>
  <c r="F30" i="5"/>
  <c r="F29" i="5"/>
  <c r="F26" i="5"/>
  <c r="F25" i="5"/>
  <c r="F24" i="5"/>
  <c r="F21" i="5"/>
  <c r="F20" i="5"/>
  <c r="F19" i="5"/>
  <c r="F18" i="5"/>
  <c r="F17" i="5"/>
  <c r="F14" i="5"/>
  <c r="F13" i="5"/>
  <c r="F12" i="5"/>
  <c r="F11" i="5"/>
  <c r="F10" i="5"/>
  <c r="F9" i="5"/>
  <c r="F8" i="5"/>
  <c r="F7" i="5"/>
  <c r="F6" i="5"/>
  <c r="F5" i="5"/>
  <c r="F4" i="5"/>
  <c r="F3" i="5"/>
  <c r="E6" i="2"/>
  <c r="G6" i="2"/>
  <c r="M7" i="1"/>
  <c r="F4" i="3"/>
  <c r="F5" i="3"/>
  <c r="F6" i="3"/>
  <c r="F7" i="3"/>
  <c r="F8" i="3"/>
  <c r="F9" i="3"/>
  <c r="F10" i="3"/>
  <c r="F11" i="3"/>
  <c r="F12" i="3"/>
  <c r="F13" i="3"/>
  <c r="F14" i="3"/>
  <c r="F17" i="3"/>
  <c r="F18" i="3"/>
  <c r="F19" i="3"/>
  <c r="F20" i="3"/>
  <c r="F21" i="3"/>
  <c r="F24" i="3"/>
  <c r="F25" i="3"/>
  <c r="F29" i="3"/>
  <c r="F30" i="3"/>
  <c r="F31" i="3"/>
  <c r="F32" i="3"/>
  <c r="F33" i="3"/>
  <c r="F34" i="3"/>
  <c r="F35" i="3"/>
  <c r="F38" i="3"/>
  <c r="F39" i="3"/>
  <c r="F40" i="3"/>
  <c r="F43" i="3"/>
  <c r="F44" i="3"/>
  <c r="F45" i="3"/>
  <c r="F46" i="3"/>
  <c r="F49" i="3"/>
  <c r="F50" i="3"/>
  <c r="F51" i="3"/>
  <c r="F52" i="3"/>
  <c r="F3" i="3"/>
  <c r="E16" i="2"/>
  <c r="F16" i="2"/>
  <c r="G16" i="2"/>
  <c r="H16" i="2"/>
  <c r="I16" i="2"/>
  <c r="J16" i="2" s="1"/>
  <c r="E17" i="2"/>
  <c r="F17" i="2"/>
  <c r="G17" i="2"/>
  <c r="H17" i="2"/>
  <c r="I17" i="2"/>
  <c r="J17" i="2" s="1"/>
  <c r="E18" i="2"/>
  <c r="F18" i="2"/>
  <c r="J18" i="2" s="1"/>
  <c r="G18" i="2"/>
  <c r="H18" i="2"/>
  <c r="I18" i="2"/>
  <c r="E19" i="2"/>
  <c r="F19" i="2"/>
  <c r="O19" i="2" s="1"/>
  <c r="G19" i="2"/>
  <c r="H19" i="2"/>
  <c r="I19" i="2"/>
  <c r="E20" i="2"/>
  <c r="F20" i="2"/>
  <c r="G20" i="2"/>
  <c r="H20" i="2"/>
  <c r="I20" i="2"/>
  <c r="J20" i="2"/>
  <c r="E22" i="2"/>
  <c r="F22" i="2"/>
  <c r="G22" i="2"/>
  <c r="H22" i="2"/>
  <c r="I22" i="2"/>
  <c r="E23" i="2"/>
  <c r="F23" i="2"/>
  <c r="G23" i="2"/>
  <c r="H23" i="2"/>
  <c r="I23" i="2"/>
  <c r="E24" i="2"/>
  <c r="F24" i="2"/>
  <c r="G24" i="2"/>
  <c r="H24" i="2"/>
  <c r="I24" i="2"/>
  <c r="E26" i="2"/>
  <c r="F26" i="2"/>
  <c r="G26" i="2"/>
  <c r="H26" i="2"/>
  <c r="I26" i="2"/>
  <c r="E27" i="2"/>
  <c r="F27" i="2"/>
  <c r="G27" i="2"/>
  <c r="H27" i="2"/>
  <c r="I27" i="2"/>
  <c r="E28" i="2"/>
  <c r="F28" i="2"/>
  <c r="G28" i="2"/>
  <c r="H28" i="2"/>
  <c r="I28" i="2"/>
  <c r="E29" i="2"/>
  <c r="F29" i="2"/>
  <c r="G29" i="2"/>
  <c r="H29" i="2"/>
  <c r="I29" i="2"/>
  <c r="E30" i="2"/>
  <c r="F30" i="2"/>
  <c r="G30" i="2"/>
  <c r="H30" i="2"/>
  <c r="I30" i="2"/>
  <c r="J30" i="2" s="1"/>
  <c r="E31" i="2"/>
  <c r="F31" i="2"/>
  <c r="G31" i="2"/>
  <c r="H31" i="2"/>
  <c r="I31" i="2"/>
  <c r="E32" i="2"/>
  <c r="F32" i="2"/>
  <c r="G32" i="2"/>
  <c r="H32" i="2"/>
  <c r="I32" i="2"/>
  <c r="E34" i="2"/>
  <c r="F34" i="2"/>
  <c r="G34" i="2"/>
  <c r="H34" i="2"/>
  <c r="I34" i="2"/>
  <c r="E35" i="2"/>
  <c r="O35" i="2" s="1"/>
  <c r="F35" i="2"/>
  <c r="G35" i="2"/>
  <c r="H35" i="2"/>
  <c r="I35" i="2"/>
  <c r="E36" i="2"/>
  <c r="O36" i="2" s="1"/>
  <c r="F36" i="2"/>
  <c r="G36" i="2"/>
  <c r="H36" i="2"/>
  <c r="I36" i="2"/>
  <c r="E38" i="2"/>
  <c r="F38" i="2"/>
  <c r="G38" i="2"/>
  <c r="H38" i="2"/>
  <c r="I38" i="2"/>
  <c r="E39" i="2"/>
  <c r="F39" i="2"/>
  <c r="G39" i="2"/>
  <c r="H39" i="2"/>
  <c r="I39" i="2"/>
  <c r="J39" i="2" s="1"/>
  <c r="E40" i="2"/>
  <c r="F40" i="2"/>
  <c r="G40" i="2"/>
  <c r="H40" i="2"/>
  <c r="I40" i="2"/>
  <c r="E41" i="2"/>
  <c r="F41" i="2"/>
  <c r="G41" i="2"/>
  <c r="H41" i="2"/>
  <c r="I41" i="2"/>
  <c r="E43" i="2"/>
  <c r="F43" i="2"/>
  <c r="G43" i="2"/>
  <c r="H43" i="2"/>
  <c r="I43" i="2"/>
  <c r="E44" i="2"/>
  <c r="F44" i="2"/>
  <c r="G44" i="2"/>
  <c r="H44" i="2"/>
  <c r="I44" i="2"/>
  <c r="E45" i="2"/>
  <c r="F45" i="2"/>
  <c r="G45" i="2"/>
  <c r="H45" i="2"/>
  <c r="I45" i="2"/>
  <c r="E46" i="2"/>
  <c r="F46" i="2"/>
  <c r="G46" i="2"/>
  <c r="H46" i="2"/>
  <c r="I46" i="2"/>
  <c r="E3" i="2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" i="1"/>
  <c r="J42" i="1"/>
  <c r="H42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7" i="1"/>
  <c r="J17" i="1"/>
  <c r="H18" i="1"/>
  <c r="J18" i="1"/>
  <c r="H19" i="1"/>
  <c r="J19" i="1"/>
  <c r="H20" i="1"/>
  <c r="J20" i="1"/>
  <c r="H21" i="1"/>
  <c r="J21" i="1"/>
  <c r="H23" i="1"/>
  <c r="J23" i="1"/>
  <c r="H24" i="1"/>
  <c r="J24" i="1"/>
  <c r="H25" i="1"/>
  <c r="J25" i="1"/>
  <c r="H27" i="1"/>
  <c r="J27" i="1"/>
  <c r="H28" i="1"/>
  <c r="J28" i="1"/>
  <c r="H29" i="1"/>
  <c r="J29" i="1"/>
  <c r="H30" i="1"/>
  <c r="J30" i="1"/>
  <c r="H31" i="1"/>
  <c r="J31" i="1"/>
  <c r="H32" i="1"/>
  <c r="J32" i="1"/>
  <c r="H33" i="1"/>
  <c r="J33" i="1"/>
  <c r="H35" i="1"/>
  <c r="J35" i="1"/>
  <c r="H36" i="1"/>
  <c r="J36" i="1"/>
  <c r="H37" i="1"/>
  <c r="J37" i="1"/>
  <c r="H39" i="1"/>
  <c r="J39" i="1"/>
  <c r="H40" i="1"/>
  <c r="J40" i="1"/>
  <c r="H41" i="1"/>
  <c r="J41" i="1"/>
  <c r="H44" i="1"/>
  <c r="J44" i="1"/>
  <c r="H45" i="1"/>
  <c r="J45" i="1"/>
  <c r="H46" i="1"/>
  <c r="J46" i="1"/>
  <c r="H47" i="1"/>
  <c r="J47" i="1"/>
  <c r="J4" i="1"/>
  <c r="H4" i="1"/>
  <c r="G4" i="4"/>
  <c r="I4" i="4" s="1"/>
  <c r="H4" i="4"/>
  <c r="G5" i="4"/>
  <c r="I5" i="4" s="1"/>
  <c r="H5" i="4"/>
  <c r="G6" i="4"/>
  <c r="I6" i="4" s="1"/>
  <c r="H6" i="4"/>
  <c r="G7" i="4"/>
  <c r="I7" i="4" s="1"/>
  <c r="H7" i="4"/>
  <c r="G8" i="4"/>
  <c r="I8" i="4" s="1"/>
  <c r="H8" i="4"/>
  <c r="G9" i="4"/>
  <c r="I9" i="4" s="1"/>
  <c r="H9" i="4"/>
  <c r="G10" i="4"/>
  <c r="I10" i="4" s="1"/>
  <c r="H10" i="4"/>
  <c r="G11" i="4"/>
  <c r="I11" i="4" s="1"/>
  <c r="H11" i="4"/>
  <c r="F3" i="2"/>
  <c r="G3" i="2"/>
  <c r="H3" i="2"/>
  <c r="I3" i="2"/>
  <c r="E4" i="2"/>
  <c r="F4" i="2"/>
  <c r="G4" i="2"/>
  <c r="H4" i="2"/>
  <c r="I4" i="2"/>
  <c r="E5" i="2"/>
  <c r="F5" i="2"/>
  <c r="G5" i="2"/>
  <c r="H5" i="2"/>
  <c r="I5" i="2"/>
  <c r="I6" i="2"/>
  <c r="E7" i="2"/>
  <c r="F7" i="2"/>
  <c r="G7" i="2"/>
  <c r="H7" i="2"/>
  <c r="I7" i="2"/>
  <c r="E8" i="2"/>
  <c r="F8" i="2"/>
  <c r="G8" i="2"/>
  <c r="H8" i="2"/>
  <c r="I8" i="2"/>
  <c r="E9" i="2"/>
  <c r="F9" i="2"/>
  <c r="G9" i="2"/>
  <c r="H9" i="2"/>
  <c r="I9" i="2"/>
  <c r="E10" i="2"/>
  <c r="F10" i="2"/>
  <c r="G10" i="2"/>
  <c r="H10" i="2"/>
  <c r="I10" i="2"/>
  <c r="E11" i="2"/>
  <c r="F11" i="2"/>
  <c r="G11" i="2"/>
  <c r="H11" i="2"/>
  <c r="I11" i="2"/>
  <c r="E12" i="2"/>
  <c r="F12" i="2"/>
  <c r="G12" i="2"/>
  <c r="H12" i="2"/>
  <c r="I12" i="2"/>
  <c r="E13" i="2"/>
  <c r="F13" i="2"/>
  <c r="G13" i="2"/>
  <c r="H13" i="2"/>
  <c r="I13" i="2"/>
  <c r="E14" i="2"/>
  <c r="F14" i="2"/>
  <c r="G14" i="2"/>
  <c r="H14" i="2"/>
  <c r="I14" i="2"/>
  <c r="G6" i="22" l="1"/>
  <c r="F22" i="8"/>
  <c r="F36" i="8"/>
  <c r="F15" i="21"/>
  <c r="F36" i="21"/>
  <c r="F22" i="21"/>
  <c r="F41" i="21"/>
  <c r="F27" i="21"/>
  <c r="F47" i="21"/>
  <c r="F27" i="20"/>
  <c r="F15" i="20"/>
  <c r="F53" i="20"/>
  <c r="F22" i="20"/>
  <c r="F36" i="20"/>
  <c r="F27" i="19"/>
  <c r="F15" i="19"/>
  <c r="F22" i="19"/>
  <c r="F41" i="19"/>
  <c r="F47" i="19"/>
  <c r="F36" i="17"/>
  <c r="F27" i="17"/>
  <c r="F54" i="17" s="1"/>
  <c r="F15" i="17"/>
  <c r="F53" i="17"/>
  <c r="F54" i="16"/>
  <c r="F15" i="15"/>
  <c r="F22" i="15"/>
  <c r="F54" i="15" s="1"/>
  <c r="F41" i="15"/>
  <c r="F36" i="15"/>
  <c r="F47" i="15"/>
  <c r="F27" i="14"/>
  <c r="F54" i="14" s="1"/>
  <c r="F22" i="14"/>
  <c r="F36" i="14"/>
  <c r="F47" i="14"/>
  <c r="F27" i="12"/>
  <c r="F47" i="12"/>
  <c r="F15" i="12"/>
  <c r="F22" i="12"/>
  <c r="F53" i="12"/>
  <c r="F36" i="10"/>
  <c r="F27" i="10"/>
  <c r="F15" i="10"/>
  <c r="F47" i="10"/>
  <c r="F53" i="10"/>
  <c r="F22" i="10"/>
  <c r="F41" i="10"/>
  <c r="F27" i="9"/>
  <c r="F47" i="9"/>
  <c r="F53" i="9"/>
  <c r="F15" i="9"/>
  <c r="F22" i="9"/>
  <c r="F36" i="9"/>
  <c r="F47" i="8"/>
  <c r="F53" i="8"/>
  <c r="F41" i="8"/>
  <c r="F15" i="8"/>
  <c r="F53" i="7"/>
  <c r="F15" i="7"/>
  <c r="F22" i="7"/>
  <c r="F36" i="7"/>
  <c r="F47" i="7"/>
  <c r="F47" i="6"/>
  <c r="F36" i="6"/>
  <c r="F27" i="6"/>
  <c r="F15" i="6"/>
  <c r="F22" i="6"/>
  <c r="F41" i="6"/>
  <c r="J32" i="2"/>
  <c r="J41" i="2"/>
  <c r="J40" i="2"/>
  <c r="J31" i="2"/>
  <c r="J24" i="2"/>
  <c r="J38" i="2"/>
  <c r="J23" i="2"/>
  <c r="J22" i="2"/>
  <c r="J19" i="2"/>
  <c r="F27" i="5"/>
  <c r="F36" i="5"/>
  <c r="F53" i="3"/>
  <c r="F47" i="3"/>
  <c r="F41" i="5"/>
  <c r="F41" i="3"/>
  <c r="F53" i="5"/>
  <c r="F47" i="5"/>
  <c r="F15" i="5"/>
  <c r="F22" i="5"/>
  <c r="F36" i="3"/>
  <c r="F27" i="3"/>
  <c r="F22" i="3"/>
  <c r="F15" i="3"/>
  <c r="J46" i="2"/>
  <c r="J43" i="2"/>
  <c r="J36" i="2"/>
  <c r="J29" i="2"/>
  <c r="J28" i="2"/>
  <c r="J45" i="2"/>
  <c r="J44" i="2"/>
  <c r="J35" i="2"/>
  <c r="J34" i="2"/>
  <c r="J27" i="2"/>
  <c r="J26" i="2"/>
  <c r="J5" i="2"/>
  <c r="J8" i="2"/>
  <c r="J6" i="2"/>
  <c r="J7" i="2"/>
  <c r="J10" i="2"/>
  <c r="J13" i="2"/>
  <c r="J12" i="2"/>
  <c r="J9" i="2"/>
  <c r="J3" i="2"/>
  <c r="J14" i="2"/>
  <c r="J11" i="2"/>
  <c r="J4" i="2"/>
  <c r="F54" i="3" l="1"/>
  <c r="F54" i="21"/>
  <c r="F54" i="20"/>
  <c r="F54" i="19"/>
  <c r="F54" i="12"/>
  <c r="F54" i="10"/>
  <c r="F54" i="9"/>
  <c r="F54" i="8"/>
  <c r="F54" i="7"/>
  <c r="I15" i="7"/>
  <c r="F54" i="6"/>
  <c r="F54" i="5"/>
</calcChain>
</file>

<file path=xl/sharedStrings.xml><?xml version="1.0" encoding="utf-8"?>
<sst xmlns="http://schemas.openxmlformats.org/spreadsheetml/2006/main" count="2077" uniqueCount="82">
  <si>
    <t>ITEM</t>
  </si>
  <si>
    <t xml:space="preserve">DESCRIPCIÓN DEL BIEN Y/O SERVICIO </t>
  </si>
  <si>
    <t>UNIDAD MEDIDA</t>
  </si>
  <si>
    <t>CANT</t>
  </si>
  <si>
    <t>VALOR UNITARIO</t>
  </si>
  <si>
    <t>VALOR TOTAL</t>
  </si>
  <si>
    <t>UNIDAD</t>
  </si>
  <si>
    <t>CANTIDAD</t>
  </si>
  <si>
    <t>MENOR VALOR COTIZADO</t>
  </si>
  <si>
    <t>PRECIO PROMEDIO COTIZADO</t>
  </si>
  <si>
    <t>MEDIANA</t>
  </si>
  <si>
    <t>MEDIA GEOMETRICA</t>
  </si>
  <si>
    <t>DESVIACION ESTANDAR</t>
  </si>
  <si>
    <t>% DISPERCION</t>
  </si>
  <si>
    <t>METRICA UTILIZADA</t>
  </si>
  <si>
    <t>MENORVALOR COTIZADO</t>
  </si>
  <si>
    <t>VALOR UNITARIO DE REFERENCIA</t>
  </si>
  <si>
    <t>VALOR TOTAL DE REFERENCIA</t>
  </si>
  <si>
    <t>TOTAL</t>
  </si>
  <si>
    <t>PROYECTADO ADQUIRIR</t>
  </si>
  <si>
    <t>LIMITANTE</t>
  </si>
  <si>
    <t>%</t>
  </si>
  <si>
    <t>A-02-02-01-002-007 ARTÍCULOS TEXTILES (EXCEPTO PRENDAS DE VESTIR)</t>
  </si>
  <si>
    <t>PARCHE DE IDENTIFICACION PERSONAL (SELVA) ESPECIFICACIONES TÉCNICAS Y DIMENSIONES DE ACUERDO A BOLETIN 004 ESTANDARIZACIÓN DE LOS PARCHES DE COMBATE PARA LOS UNIFORMES N.° 4 (TIPO SELVA) Y N4A TIPO ARIDO DEL PATRÓN DE CAMUFLAJE TERRESTRE “CAMALEÓN”.</t>
  </si>
  <si>
    <t>PARCHE DE EJERCITO (SELVA) ESPECIFICACIONES TÉCNICAS Y DIMENSIONES DE ACUERDO A  BOLETIN 004 ESTANDARIZACIÓN DE LOS PARCHES DE COMBATE PARA LOS UNIFORMES N.° 4 (TIPO SELVA) Y N4A TIPO ARIDO  DEL PATRÓN DE CAMUFLAJE TERRESTRE “CAMALEÓN”.</t>
  </si>
  <si>
    <t>PARCHES DE LA UNIDAD SUPERIOR (02 UND) Y UNIDAD SUBALTERNA (02 UNID) SELVA Numeral ESPECIFICACIONES TECNICAS Y DIMENSIONES DE ACUERDO A BOLETIN 004 ESTANDARIZACION DE LOS PARCHES DE COMBATE PARA LOS UNIFORMES N 4 TIPO SELVA Y N 4A TIPO ARIDO DEL PATRON DE CAMUFLAJE TERRESTRE CAMALEON.</t>
  </si>
  <si>
    <t>BANDERA DE IDENTIFICACION (SELVA) ESPECIFICACIONES TÉCNICAS Y DIMENSIONES DE ACUERDO A BOLETIN 001 FEBRERO 2025  (DISDI) ESTANDARIZACIÓN DE LA BANDERA DE IDENTIFICACION EMPLEADA EN EL UNIFORME N.° 4 (TIPO SELVA) Y N.° 4A (TIPO ÁRIDO) DEL PATRÓN DE CAMUFLAJE TERRESTRE “CAMALEÓN”.</t>
  </si>
  <si>
    <t>PARCHE DE IDENTIFICACION GRUPO SANGUINEO,  (SELVA) ESPECIFICACIONES TÉCNICAS Y DIMENSIONES DE ACUERDO A BOLETIN 004 ESTANDARIZACIÓN DE LOS PARCHES DE COMBATE PARA LOS UNIFORMES N.° 4 (TIPO SELVA) Y N.° 4A (TIPO ÁRIDO) DEL PATRÓN DE CAMUFLAJE TERRESTRE “CAMALEÓN”.</t>
  </si>
  <si>
    <t>INSIGNIA DE GRADO SOLDADOS (SELVA) ESPECIFICACIONES TÉCNICAS Y DIMENSIONES DE ACUERDO A BOLETIN 004 ESTANDARIZACIÓN DE LOS PARCHES DE COMBATE PARA LOS UNIFORMES N.° 4 (TIPO SELVA) Y N.° 4A (TIPO ÁRIDO) DEL PATRÓN DE CAMUFLAJE TERRESTRE “CAMALEÓN”.</t>
  </si>
  <si>
    <t>BRAZALETES TACTICOS x JUEGO DE 04 (COLOR NARANJA, VERDE, AZUL Y MORADO) ESPECIFICACIONES TÉCNICAS Y DIMENSIONES DE ACUERDO A NORMA TÉCNICA NTMD 0356-A2.</t>
  </si>
  <si>
    <t>OJOS DE GATO. ESPECIFICACIONES TÉCNICAS Y DIMENSIONES DE ACUERDO A NORMA TÉCNICA NTMD 0356 - BOLETIN 004 ESTANDARIZACIÓN DE LOS PARCHES DE COMBATE PARA LOS UNIFORMES N.° 4 (TIPO SELVA) Y N.° 4A (TIPO ÁRIDO) DEL PATRÓN DE CAMUFLAJE TERRESTRE “CAMALEÓN”.</t>
  </si>
  <si>
    <t>JUEGO DE LIGAS PARA BOTAS MANGA PANTALON CAMUFLADO (SELVA) ESPECIFICACIONES TÉCNICAS Y DIMENSIONES DE ACUERDO A NORMA TÉCNICA NTMD 0356-A2</t>
  </si>
  <si>
    <t>PAÑUELOS ESPECIFICACIONES TÉCNICAS Y DIMENSIONES DE ACUERDO A NORMA TÉCNICA NTMD 0356-A2</t>
  </si>
  <si>
    <t>BOLSO UTILES DE ASEO ESPECIFICACIONES TÉCNICAS Y DIMENSIONES DE ACUERDO A NORMA TÉCNICA NTMD 0356-A2</t>
  </si>
  <si>
    <t>MALLA PARA CABELLO NEGRA MOÑA SEGÚN NORMA TECNICA No. CEDE 4-DIETE-ET-04937/INT-0</t>
  </si>
  <si>
    <t xml:space="preserve">UNIDAD </t>
  </si>
  <si>
    <t xml:space="preserve">JUEGO </t>
  </si>
  <si>
    <t xml:space="preserve">PAR </t>
  </si>
  <si>
    <t>A-02-02-01-002-08 DOTACIÓN (PRENDAS DE VESTIR Y CALZADO)</t>
  </si>
  <si>
    <t>CALCETIN COLOR BLANCO PARA DEPORTE ESPECIFICACIONES TÉCNICAS Y DIMENSIONES DE ACUERDO A NORMA TÉCNICA NTMD 0356-A2</t>
  </si>
  <si>
    <t>UNIFORME DE DEPORTES COMPLETO - PANTALONETA Y CAMISETA ESPECIFICACIONES TÉCNICAS Y DIMENSIONES DE ACUERDO A NORMA TÉCNICA NTMD 0356-A2</t>
  </si>
  <si>
    <t>CHANCLAS NEGRAS ESPECIFICACIONES TÉCNICAS Y DIMENSIONES DE ACUERDO A NORMA TÉCNICA NTMD 0356-A2</t>
  </si>
  <si>
    <t>JUEGO DE ROPA INTERIOR (TOP Y CACHETERO) SEGÚN NORMA TECNICA No. JEMPP-CEDE4-DIETE-ET-05573/INT-0</t>
  </si>
  <si>
    <t>A-02-02-01-003-002 PASTA O PULPA, PAPEL Y PRODUCTOS DE PAPEL; IMPRESOS Y ARTÍCULOS RELACIONADOS</t>
  </si>
  <si>
    <t>CUADERNO DE 100 HOJAS COCIDO PASTA BLANDA ESPECIFICACIONES TÉCNICAS Y DIMENSIONES DE ACUERDO A NORMA TÉCNICA NTMD 0356-A2</t>
  </si>
  <si>
    <t>PAPEL HIGIENICO TRIPLE HOJA ESPECIFICACIONES TÉCNICAS Y DIMENSIONES DE ACUERDO A NORMA TÉCNICA NTMD 0356-A2</t>
  </si>
  <si>
    <t xml:space="preserve">TOALLAS SANITARIAS SEGÚN NORMA TECNICA No. NTC 3604-2006 PAQUETE X 24 UNIDADES </t>
  </si>
  <si>
    <t xml:space="preserve">PAQUETE </t>
  </si>
  <si>
    <t>A-02-02-01-003-005 OTROS PRODUCTOS QUÍMICOS; FIBRAS ARTIFICIALES (O FIBRAS INDUSTRIALES HECHAS POR EL HOMBRE)</t>
  </si>
  <si>
    <t>CAJA DE BETUN NEGRO ESPECIFICACIONES TÉCNICAS Y DIMENSIONES DE ACUERDO A NORMA TÉCNICA NTMD 0356-A2</t>
  </si>
  <si>
    <t>TALCOS ESPECIFICACIONES TÉCNICAS Y DIMENSIONES DE ACUERDO A NORMA TÉCNICA NTMD 0356-A2</t>
  </si>
  <si>
    <t>CREMA DENTAL ESPECIFICACIONES TÉCNICAS Y DIMENSIONES DE ACUERDO A NORMA TÉCNICA NTDM 0356-A2</t>
  </si>
  <si>
    <t>DESODORANTE ANTITRASPIRANTE PARA MUJER- ESPECIFICACIONES TÉCNICAS Y DIMENSIONES DE ACUERDO A NORMA TÉCNICA NTMD 0356-A2</t>
  </si>
  <si>
    <t>DESODORANTE MASCULINO ESPECIFICACIONES TÉCNICAS Y DIMENSIONES DE ACUERDO A NORMA TÉCNICA NTMD 0356-A2</t>
  </si>
  <si>
    <t>JABON DE BAÑO ANTIBACTERIAL ESPECIFICACIONES TÉCNICAS Y DIMENSIONES DE ACUERDO A NORMA TÉCNICA NTDM 0356-A2</t>
  </si>
  <si>
    <t>JABON EN PASTA PARA LAVAR ROPA ESPECIFICACIONES TÉCNICAS Y DIMENSIONES DE ACUERDO A NORMA TÉCNICA NTMD 0356-A2</t>
  </si>
  <si>
    <t>CEPILLO DENTAL CON LIMPIADOR DE LENGUA ESPECIFICACIONES TÉCNICAS Y DIMENSIONES DE ACUERDO A NORMA TÉCNICA NTMD 0356-A2</t>
  </si>
  <si>
    <t>PEINILLA NEGRA ESPECIFICACIONES TÉCNICAS Y DIMENSIONES DE ACUERDO A NORMA TÉCNICA NTMD 0356-A2</t>
  </si>
  <si>
    <t>JUEGO CEPILLOS PARA BRILLAR CALZADO X02 (01 UNO GRANDE Y 01 UNO PEQUEÑO) ESPECIFICACIONES TÉCNICAS Y DIMENSIONES DE ACUERDO A NORMA TÉCNICA NTMD 0356-A2</t>
  </si>
  <si>
    <t>LAPICERO SIN MECANISMO RETRACTIL ESPECIFICACIONES TÉCNICAS Y DIMENSIONES DE ACUERDO A NORMA TÉCNICA NTMD 0356-A2</t>
  </si>
  <si>
    <t>A-02-02-01-003-006 PRODUCTOS DE CAUCHO Y PLÁSTICO</t>
  </si>
  <si>
    <t>PROTECTORES AUDITIVOS ESPECIFICACIONES TÉCNICAS Y DIMENSIONES DE ACUERDO A NORMA TÉCNICA NTMD 0356-A2</t>
  </si>
  <si>
    <t>JABONERA PLASTICA VERDE ESPECIFICACIONES TÉCNICAS Y DIMENSIONES DE ACUERDO A NORMA TÉCNICA NTMD 0356-A2</t>
  </si>
  <si>
    <t>PORTA CEPILLO DE DIENTES ESPECIFICACIONES TÉCNICAS Y DIMENSIONES DE ACUERDO A NORMA TÉCNICA NTMD 0356-A2</t>
  </si>
  <si>
    <t>A-02-02-01-003-008 OTROS BIENES TRANSPORTABLES N.C.P.</t>
  </si>
  <si>
    <t>A-02-02-01-004-002 PRODUCTOS METÁLICOS ELABORADOS (EXCEPTO MAQUINARIA Y EQUIPO)</t>
  </si>
  <si>
    <t>CANDADO ESPECIFICACIONES TÉCNICAS Y DIMENSIONES DE ACUERDO A NORMA TÉCNICA NTMD 0356-A2</t>
  </si>
  <si>
    <t>MAQUINA DE AFEITAR TRIPLE HOJA ESPECIFICACIONES TÉCNICAS Y DIMENSIONES DE ACUERDO A NORMA TÉCNICA NTMD 0356-A2</t>
  </si>
  <si>
    <t>CORTAUÑAS ESPECIFICACIONES TÉCNICAS Y DIMENSIONES DE ACUERDO A NORMA TÉCNICA NTMD 0356 -A2</t>
  </si>
  <si>
    <t>JUEGO DE (02) PLACAS DE IDENTIFICACION, (01) PLACA PARA CUELLO Y (01) PLACA PARA BOTA, ESPECIFICACIONES TÉCNICAS Y DIMENSIONES DE ACUERDO A NORMA TÉCNICA NTMD 0356-A2</t>
  </si>
  <si>
    <t>BICICLETERO NEGRO CORTO SEGÚN NORMA TECNICA No. JEMPP-CEDE4-DIETE-ET-05595/INT-0</t>
  </si>
  <si>
    <t>COTIZACION 1 COMINCOL SAS</t>
  </si>
  <si>
    <t>COTIZACION 2 COMERCIALIZADORA ORIUKA SAS</t>
  </si>
  <si>
    <t xml:space="preserve">COTIZACION 3 MARLENE GONZALEZ LEN </t>
  </si>
  <si>
    <t>TOTAL  A-02-02-01-002-007 ARTÍCULOS TEXTILES (EXCEPTO PRENDAS DE VESTIR)</t>
  </si>
  <si>
    <t>TOTAL A-02-02-01-004-002 PRODUCTOS METÁLICOS ELABORADOS (EXCEPTO MAQUINARIA Y EQUIPO)</t>
  </si>
  <si>
    <t>TOTAL A-02-02-01-003-008 OTROS BIENES TRANSPORTABLES N.C.P.</t>
  </si>
  <si>
    <t>TOTAL A-02-02-01-003-006 PRODUCTOS DE CAUCHO Y PLÁSTICO</t>
  </si>
  <si>
    <t>TOTAL A-02-02-01-003-005 OTROS PRODUCTOS QUÍMICOS; FIBRAS ARTIFICIALES (O FIBRAS INDUSTRIALES HECHAS POR EL HOMBRE)</t>
  </si>
  <si>
    <t>TOTAL A-02-02-01-003-002 PASTA O PULPA, PAPEL Y PRODUCTOS DE PAPEL; IMPRESOS Y ARTÍCULOS RELACIONADOS</t>
  </si>
  <si>
    <t>TOTAL A-02-02-01-002-08 DOTACIÓN (PRENDAS DE VESTIR Y CALZADO)</t>
  </si>
  <si>
    <t>ESPAM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</si>
</sst>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9" fontId="3" fillId="0" borderId="1" xfId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9" fontId="5" fillId="0" borderId="1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/>
    <xf numFmtId="164" fontId="5" fillId="0" borderId="0" xfId="0" applyNumberFormat="1" applyFont="1"/>
    <xf numFmtId="164" fontId="4" fillId="0" borderId="1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topLeftCell="C1" workbookViewId="0">
      <selection activeCell="F48" sqref="F48:J48"/>
    </sheetView>
  </sheetViews>
  <sheetFormatPr baseColWidth="10" defaultRowHeight="13.5" x14ac:dyDescent="0.25"/>
  <cols>
    <col min="1" max="1" width="4.140625" style="20" bestFit="1" customWidth="1"/>
    <col min="2" max="2" width="103.5703125" style="20" customWidth="1"/>
    <col min="3" max="3" width="11.42578125" style="20"/>
    <col min="4" max="4" width="4.7109375" style="20" bestFit="1" customWidth="1"/>
    <col min="5" max="16384" width="11.42578125" style="20"/>
  </cols>
  <sheetData>
    <row r="1" spans="1:13" ht="37.5" customHeight="1" x14ac:dyDescent="0.25">
      <c r="A1" s="40" t="s">
        <v>0</v>
      </c>
      <c r="B1" s="40" t="s">
        <v>1</v>
      </c>
      <c r="C1" s="40" t="s">
        <v>2</v>
      </c>
      <c r="D1" s="40" t="s">
        <v>3</v>
      </c>
      <c r="E1" s="40" t="s">
        <v>71</v>
      </c>
      <c r="F1" s="40"/>
      <c r="G1" s="40" t="s">
        <v>72</v>
      </c>
      <c r="H1" s="40"/>
      <c r="I1" s="40" t="s">
        <v>73</v>
      </c>
      <c r="J1" s="40"/>
    </row>
    <row r="2" spans="1:13" ht="27" x14ac:dyDescent="0.25">
      <c r="A2" s="40"/>
      <c r="B2" s="40"/>
      <c r="C2" s="40"/>
      <c r="D2" s="40"/>
      <c r="E2" s="11" t="s">
        <v>4</v>
      </c>
      <c r="F2" s="11" t="s">
        <v>5</v>
      </c>
      <c r="G2" s="11" t="s">
        <v>4</v>
      </c>
      <c r="H2" s="11" t="s">
        <v>5</v>
      </c>
      <c r="I2" s="11" t="s">
        <v>4</v>
      </c>
      <c r="J2" s="11" t="s">
        <v>5</v>
      </c>
    </row>
    <row r="3" spans="1:13" x14ac:dyDescent="0.25">
      <c r="A3" s="14"/>
      <c r="B3" s="21" t="s">
        <v>22</v>
      </c>
      <c r="C3" s="22"/>
      <c r="D3" s="14"/>
      <c r="E3" s="23"/>
      <c r="F3" s="23"/>
      <c r="G3" s="23"/>
      <c r="H3" s="23"/>
      <c r="I3" s="23"/>
      <c r="J3" s="23"/>
    </row>
    <row r="4" spans="1:13" ht="40.5" x14ac:dyDescent="0.25">
      <c r="A4" s="14">
        <v>1</v>
      </c>
      <c r="B4" s="24" t="s">
        <v>23</v>
      </c>
      <c r="C4" s="15" t="s">
        <v>35</v>
      </c>
      <c r="D4" s="15">
        <v>2820</v>
      </c>
      <c r="E4" s="23">
        <v>2142</v>
      </c>
      <c r="F4" s="23">
        <f>+E4*D4</f>
        <v>6040440</v>
      </c>
      <c r="G4" s="23">
        <v>2377.62</v>
      </c>
      <c r="H4" s="23">
        <f>+G4*D4</f>
        <v>6704888.3999999994</v>
      </c>
      <c r="I4" s="23">
        <v>1785</v>
      </c>
      <c r="J4" s="23">
        <f>+I4*D4</f>
        <v>5033700</v>
      </c>
    </row>
    <row r="5" spans="1:13" ht="40.5" x14ac:dyDescent="0.25">
      <c r="A5" s="14">
        <v>2</v>
      </c>
      <c r="B5" s="24" t="s">
        <v>24</v>
      </c>
      <c r="C5" s="15" t="s">
        <v>35</v>
      </c>
      <c r="D5" s="15">
        <v>1410</v>
      </c>
      <c r="E5" s="23">
        <v>2142</v>
      </c>
      <c r="F5" s="23">
        <f t="shared" ref="F5:F47" si="0">+E5*D5</f>
        <v>3020220</v>
      </c>
      <c r="G5" s="23">
        <v>2377.62</v>
      </c>
      <c r="H5" s="23">
        <f t="shared" ref="H5:H47" si="1">+G5*D5</f>
        <v>3352444.1999999997</v>
      </c>
      <c r="I5" s="23">
        <v>1785</v>
      </c>
      <c r="J5" s="23">
        <f t="shared" ref="J5:J47" si="2">+I5*D5</f>
        <v>2516850</v>
      </c>
    </row>
    <row r="6" spans="1:13" ht="40.5" x14ac:dyDescent="0.25">
      <c r="A6" s="14">
        <v>3</v>
      </c>
      <c r="B6" s="24" t="s">
        <v>25</v>
      </c>
      <c r="C6" s="15" t="s">
        <v>6</v>
      </c>
      <c r="D6" s="15">
        <v>2820</v>
      </c>
      <c r="E6" s="23">
        <v>5355</v>
      </c>
      <c r="F6" s="23">
        <f t="shared" si="0"/>
        <v>15101100</v>
      </c>
      <c r="G6" s="23">
        <v>5890.5</v>
      </c>
      <c r="H6" s="23">
        <f t="shared" si="1"/>
        <v>16611210</v>
      </c>
      <c r="I6" s="23">
        <v>5117</v>
      </c>
      <c r="J6" s="23">
        <f t="shared" si="2"/>
        <v>14429940</v>
      </c>
    </row>
    <row r="7" spans="1:13" ht="40.5" x14ac:dyDescent="0.25">
      <c r="A7" s="14">
        <v>4</v>
      </c>
      <c r="B7" s="24" t="s">
        <v>26</v>
      </c>
      <c r="C7" s="15" t="s">
        <v>35</v>
      </c>
      <c r="D7" s="15">
        <v>1410</v>
      </c>
      <c r="E7" s="23">
        <v>2142</v>
      </c>
      <c r="F7" s="23">
        <f t="shared" si="0"/>
        <v>3020220</v>
      </c>
      <c r="G7" s="23">
        <v>2399.04</v>
      </c>
      <c r="H7" s="23">
        <f t="shared" si="1"/>
        <v>3382646.4</v>
      </c>
      <c r="I7" s="23">
        <v>0</v>
      </c>
      <c r="J7" s="23">
        <f t="shared" si="2"/>
        <v>0</v>
      </c>
      <c r="M7" s="25">
        <f>+AVERAGE(E7,G7)</f>
        <v>2270.52</v>
      </c>
    </row>
    <row r="8" spans="1:13" ht="40.5" x14ac:dyDescent="0.25">
      <c r="A8" s="14">
        <v>5</v>
      </c>
      <c r="B8" s="24" t="s">
        <v>27</v>
      </c>
      <c r="C8" s="15" t="s">
        <v>35</v>
      </c>
      <c r="D8" s="15">
        <v>1410</v>
      </c>
      <c r="E8" s="23">
        <v>2142</v>
      </c>
      <c r="F8" s="23">
        <f t="shared" si="0"/>
        <v>3020220</v>
      </c>
      <c r="G8" s="23">
        <v>2334.7800000000002</v>
      </c>
      <c r="H8" s="23">
        <f t="shared" si="1"/>
        <v>3292039.8000000003</v>
      </c>
      <c r="I8" s="23">
        <v>1820.7</v>
      </c>
      <c r="J8" s="23">
        <f t="shared" si="2"/>
        <v>2567187</v>
      </c>
    </row>
    <row r="9" spans="1:13" ht="40.5" x14ac:dyDescent="0.25">
      <c r="A9" s="14">
        <v>6</v>
      </c>
      <c r="B9" s="24" t="s">
        <v>28</v>
      </c>
      <c r="C9" s="15" t="s">
        <v>36</v>
      </c>
      <c r="D9" s="15">
        <v>1410</v>
      </c>
      <c r="E9" s="23">
        <v>4641</v>
      </c>
      <c r="F9" s="23">
        <f t="shared" si="0"/>
        <v>6543810</v>
      </c>
      <c r="G9" s="23">
        <v>5244.33</v>
      </c>
      <c r="H9" s="23">
        <f t="shared" si="1"/>
        <v>7394505.2999999998</v>
      </c>
      <c r="I9" s="23">
        <v>5355</v>
      </c>
      <c r="J9" s="23">
        <f t="shared" si="2"/>
        <v>7550550</v>
      </c>
    </row>
    <row r="10" spans="1:13" ht="27" x14ac:dyDescent="0.25">
      <c r="A10" s="14">
        <v>7</v>
      </c>
      <c r="B10" s="24" t="s">
        <v>29</v>
      </c>
      <c r="C10" s="15" t="s">
        <v>36</v>
      </c>
      <c r="D10" s="15">
        <v>705</v>
      </c>
      <c r="E10" s="23">
        <v>5355</v>
      </c>
      <c r="F10" s="23">
        <f t="shared" si="0"/>
        <v>3775275</v>
      </c>
      <c r="G10" s="23">
        <v>5944.05</v>
      </c>
      <c r="H10" s="23">
        <f t="shared" si="1"/>
        <v>4190555.25</v>
      </c>
      <c r="I10" s="23">
        <v>4165</v>
      </c>
      <c r="J10" s="23">
        <f t="shared" si="2"/>
        <v>2936325</v>
      </c>
    </row>
    <row r="11" spans="1:13" ht="40.5" x14ac:dyDescent="0.25">
      <c r="A11" s="14">
        <v>8</v>
      </c>
      <c r="B11" s="24" t="s">
        <v>30</v>
      </c>
      <c r="C11" s="15" t="s">
        <v>35</v>
      </c>
      <c r="D11" s="15">
        <v>1410</v>
      </c>
      <c r="E11" s="23">
        <v>2499</v>
      </c>
      <c r="F11" s="23">
        <f t="shared" si="0"/>
        <v>3523590</v>
      </c>
      <c r="G11" s="23">
        <v>2748.9</v>
      </c>
      <c r="H11" s="23">
        <f t="shared" si="1"/>
        <v>3875949</v>
      </c>
      <c r="I11" s="23">
        <v>1963.5</v>
      </c>
      <c r="J11" s="23">
        <f t="shared" si="2"/>
        <v>2768535</v>
      </c>
    </row>
    <row r="12" spans="1:13" ht="27" x14ac:dyDescent="0.25">
      <c r="A12" s="14">
        <v>9</v>
      </c>
      <c r="B12" s="24" t="s">
        <v>31</v>
      </c>
      <c r="C12" s="15" t="s">
        <v>37</v>
      </c>
      <c r="D12" s="15">
        <v>705</v>
      </c>
      <c r="E12" s="23">
        <v>2975</v>
      </c>
      <c r="F12" s="23">
        <f t="shared" si="0"/>
        <v>2097375</v>
      </c>
      <c r="G12" s="23">
        <v>3302.25</v>
      </c>
      <c r="H12" s="23">
        <f t="shared" si="1"/>
        <v>2328086.25</v>
      </c>
      <c r="I12" s="23">
        <v>2558.5</v>
      </c>
      <c r="J12" s="23">
        <f t="shared" si="2"/>
        <v>1803742.5</v>
      </c>
    </row>
    <row r="13" spans="1:13" x14ac:dyDescent="0.25">
      <c r="A13" s="14">
        <v>10</v>
      </c>
      <c r="B13" s="24" t="s">
        <v>32</v>
      </c>
      <c r="C13" s="15" t="s">
        <v>35</v>
      </c>
      <c r="D13" s="15">
        <v>1410</v>
      </c>
      <c r="E13" s="23">
        <v>2737</v>
      </c>
      <c r="F13" s="23">
        <f t="shared" si="0"/>
        <v>3859170</v>
      </c>
      <c r="G13" s="23">
        <v>3065.44</v>
      </c>
      <c r="H13" s="23">
        <f t="shared" si="1"/>
        <v>4322270.4000000004</v>
      </c>
      <c r="I13" s="23">
        <v>2499</v>
      </c>
      <c r="J13" s="23">
        <f t="shared" si="2"/>
        <v>3523590</v>
      </c>
    </row>
    <row r="14" spans="1:13" x14ac:dyDescent="0.25">
      <c r="A14" s="14">
        <v>11</v>
      </c>
      <c r="B14" s="24" t="s">
        <v>33</v>
      </c>
      <c r="C14" s="15" t="s">
        <v>35</v>
      </c>
      <c r="D14" s="15">
        <v>705</v>
      </c>
      <c r="E14" s="23">
        <v>5950</v>
      </c>
      <c r="F14" s="23">
        <f t="shared" si="0"/>
        <v>4194750</v>
      </c>
      <c r="G14" s="23">
        <v>6783</v>
      </c>
      <c r="H14" s="23">
        <f t="shared" si="1"/>
        <v>4782015</v>
      </c>
      <c r="I14" s="23">
        <v>4641</v>
      </c>
      <c r="J14" s="23">
        <f t="shared" si="2"/>
        <v>3271905</v>
      </c>
    </row>
    <row r="15" spans="1:13" x14ac:dyDescent="0.25">
      <c r="A15" s="14">
        <v>12</v>
      </c>
      <c r="B15" s="24" t="s">
        <v>34</v>
      </c>
      <c r="C15" s="15" t="s">
        <v>35</v>
      </c>
      <c r="D15" s="15">
        <v>134</v>
      </c>
      <c r="E15" s="23">
        <v>3808</v>
      </c>
      <c r="F15" s="23">
        <f t="shared" si="0"/>
        <v>510272</v>
      </c>
      <c r="G15" s="23">
        <v>4264.96</v>
      </c>
      <c r="H15" s="23">
        <f t="shared" si="1"/>
        <v>571504.64000000001</v>
      </c>
      <c r="I15" s="23">
        <v>2046.8</v>
      </c>
      <c r="J15" s="23">
        <f t="shared" si="2"/>
        <v>274271.2</v>
      </c>
    </row>
    <row r="16" spans="1:13" x14ac:dyDescent="0.25">
      <c r="A16" s="14"/>
      <c r="B16" s="21" t="s">
        <v>38</v>
      </c>
      <c r="C16" s="15"/>
      <c r="D16" s="15"/>
      <c r="E16" s="23"/>
      <c r="F16" s="23">
        <f t="shared" si="0"/>
        <v>0</v>
      </c>
      <c r="G16" s="23"/>
      <c r="H16" s="23"/>
      <c r="I16" s="23"/>
      <c r="J16" s="23"/>
    </row>
    <row r="17" spans="1:10" ht="27" x14ac:dyDescent="0.25">
      <c r="A17" s="14">
        <v>13</v>
      </c>
      <c r="B17" s="24" t="s">
        <v>39</v>
      </c>
      <c r="C17" s="15" t="s">
        <v>37</v>
      </c>
      <c r="D17" s="15">
        <v>705</v>
      </c>
      <c r="E17" s="23">
        <v>4998</v>
      </c>
      <c r="F17" s="23">
        <f t="shared" si="0"/>
        <v>3523590</v>
      </c>
      <c r="G17" s="23">
        <v>5647.74</v>
      </c>
      <c r="H17" s="23">
        <f t="shared" si="1"/>
        <v>3981656.6999999997</v>
      </c>
      <c r="I17" s="23">
        <v>4403</v>
      </c>
      <c r="J17" s="23">
        <f t="shared" si="2"/>
        <v>3104115</v>
      </c>
    </row>
    <row r="18" spans="1:10" ht="27" x14ac:dyDescent="0.25">
      <c r="A18" s="14">
        <v>14</v>
      </c>
      <c r="B18" s="24" t="s">
        <v>40</v>
      </c>
      <c r="C18" s="15" t="s">
        <v>35</v>
      </c>
      <c r="D18" s="15">
        <v>705</v>
      </c>
      <c r="E18" s="23">
        <v>51170</v>
      </c>
      <c r="F18" s="23">
        <f t="shared" si="0"/>
        <v>36074850</v>
      </c>
      <c r="G18" s="23">
        <v>55775.3</v>
      </c>
      <c r="H18" s="23">
        <f t="shared" si="1"/>
        <v>39321586.5</v>
      </c>
      <c r="I18" s="23">
        <v>41055</v>
      </c>
      <c r="J18" s="23">
        <f t="shared" si="2"/>
        <v>28943775</v>
      </c>
    </row>
    <row r="19" spans="1:10" x14ac:dyDescent="0.25">
      <c r="A19" s="14">
        <v>15</v>
      </c>
      <c r="B19" s="24" t="s">
        <v>41</v>
      </c>
      <c r="C19" s="15" t="s">
        <v>37</v>
      </c>
      <c r="D19" s="15">
        <v>705</v>
      </c>
      <c r="E19" s="23">
        <v>10115</v>
      </c>
      <c r="F19" s="23">
        <f t="shared" si="0"/>
        <v>7131075</v>
      </c>
      <c r="G19" s="23">
        <v>11632.25</v>
      </c>
      <c r="H19" s="23">
        <f t="shared" si="1"/>
        <v>8200736.25</v>
      </c>
      <c r="I19" s="23">
        <v>7140</v>
      </c>
      <c r="J19" s="23">
        <f t="shared" si="2"/>
        <v>5033700</v>
      </c>
    </row>
    <row r="20" spans="1:10" x14ac:dyDescent="0.25">
      <c r="A20" s="14">
        <v>16</v>
      </c>
      <c r="B20" s="24" t="s">
        <v>42</v>
      </c>
      <c r="C20" s="15" t="s">
        <v>36</v>
      </c>
      <c r="D20" s="15">
        <v>134</v>
      </c>
      <c r="E20" s="23">
        <v>50575</v>
      </c>
      <c r="F20" s="23">
        <f t="shared" si="0"/>
        <v>6777050</v>
      </c>
      <c r="G20" s="23">
        <v>54621</v>
      </c>
      <c r="H20" s="23">
        <f t="shared" si="1"/>
        <v>7319214</v>
      </c>
      <c r="I20" s="23">
        <v>32368</v>
      </c>
      <c r="J20" s="23">
        <f t="shared" si="2"/>
        <v>4337312</v>
      </c>
    </row>
    <row r="21" spans="1:10" x14ac:dyDescent="0.25">
      <c r="A21" s="14">
        <v>17</v>
      </c>
      <c r="B21" s="24" t="s">
        <v>70</v>
      </c>
      <c r="C21" s="15" t="s">
        <v>35</v>
      </c>
      <c r="D21" s="15">
        <v>134</v>
      </c>
      <c r="E21" s="23">
        <v>27370</v>
      </c>
      <c r="F21" s="23">
        <f t="shared" si="0"/>
        <v>3667580</v>
      </c>
      <c r="G21" s="23">
        <v>29559.599999999999</v>
      </c>
      <c r="H21" s="23">
        <f t="shared" si="1"/>
        <v>3960986.4</v>
      </c>
      <c r="I21" s="23">
        <v>19635</v>
      </c>
      <c r="J21" s="23">
        <f t="shared" si="2"/>
        <v>2631090</v>
      </c>
    </row>
    <row r="22" spans="1:10" x14ac:dyDescent="0.25">
      <c r="A22" s="14"/>
      <c r="B22" s="21" t="s">
        <v>43</v>
      </c>
      <c r="C22" s="15"/>
      <c r="D22" s="15"/>
      <c r="E22" s="23"/>
      <c r="F22" s="23">
        <f t="shared" si="0"/>
        <v>0</v>
      </c>
      <c r="G22" s="23"/>
      <c r="H22" s="23"/>
      <c r="I22" s="23"/>
      <c r="J22" s="23"/>
    </row>
    <row r="23" spans="1:10" ht="27" x14ac:dyDescent="0.25">
      <c r="A23" s="14">
        <v>18</v>
      </c>
      <c r="B23" s="24" t="s">
        <v>44</v>
      </c>
      <c r="C23" s="15" t="s">
        <v>35</v>
      </c>
      <c r="D23" s="15">
        <v>705</v>
      </c>
      <c r="E23" s="23">
        <v>3000</v>
      </c>
      <c r="F23" s="23">
        <f t="shared" si="0"/>
        <v>2115000</v>
      </c>
      <c r="G23" s="23">
        <v>3300</v>
      </c>
      <c r="H23" s="23">
        <f t="shared" si="1"/>
        <v>2326500</v>
      </c>
      <c r="I23" s="23">
        <v>2570.4</v>
      </c>
      <c r="J23" s="23">
        <f t="shared" si="2"/>
        <v>1812132</v>
      </c>
    </row>
    <row r="24" spans="1:10" x14ac:dyDescent="0.25">
      <c r="A24" s="14">
        <v>19</v>
      </c>
      <c r="B24" s="24" t="s">
        <v>45</v>
      </c>
      <c r="C24" s="15" t="s">
        <v>35</v>
      </c>
      <c r="D24" s="15">
        <v>1410</v>
      </c>
      <c r="E24" s="23">
        <v>3808</v>
      </c>
      <c r="F24" s="23">
        <f t="shared" si="0"/>
        <v>5369280</v>
      </c>
      <c r="G24" s="23">
        <v>4150.72</v>
      </c>
      <c r="H24" s="23">
        <f t="shared" si="1"/>
        <v>5852515.2000000002</v>
      </c>
      <c r="I24" s="23">
        <v>2701.3</v>
      </c>
      <c r="J24" s="23">
        <f t="shared" si="2"/>
        <v>3808833.0000000005</v>
      </c>
    </row>
    <row r="25" spans="1:10" x14ac:dyDescent="0.25">
      <c r="A25" s="14">
        <v>20</v>
      </c>
      <c r="B25" s="24" t="s">
        <v>46</v>
      </c>
      <c r="C25" s="15" t="s">
        <v>47</v>
      </c>
      <c r="D25" s="15">
        <v>134</v>
      </c>
      <c r="E25" s="23">
        <v>19000</v>
      </c>
      <c r="F25" s="23">
        <f t="shared" si="0"/>
        <v>2546000</v>
      </c>
      <c r="G25" s="23">
        <v>20710</v>
      </c>
      <c r="H25" s="23">
        <f t="shared" si="1"/>
        <v>2775140</v>
      </c>
      <c r="I25" s="23">
        <v>7556.5</v>
      </c>
      <c r="J25" s="23">
        <f t="shared" si="2"/>
        <v>1012571</v>
      </c>
    </row>
    <row r="26" spans="1:10" x14ac:dyDescent="0.25">
      <c r="A26" s="14"/>
      <c r="B26" s="21" t="s">
        <v>48</v>
      </c>
      <c r="C26" s="15"/>
      <c r="D26" s="15"/>
      <c r="E26" s="23"/>
      <c r="F26" s="23">
        <f t="shared" si="0"/>
        <v>0</v>
      </c>
      <c r="G26" s="23"/>
      <c r="H26" s="23"/>
      <c r="I26" s="23"/>
      <c r="J26" s="23"/>
    </row>
    <row r="27" spans="1:10" x14ac:dyDescent="0.25">
      <c r="A27" s="14">
        <v>21</v>
      </c>
      <c r="B27" s="24" t="s">
        <v>49</v>
      </c>
      <c r="C27" s="15" t="s">
        <v>35</v>
      </c>
      <c r="D27" s="15">
        <v>705</v>
      </c>
      <c r="E27" s="23">
        <v>8330</v>
      </c>
      <c r="F27" s="23">
        <f t="shared" si="0"/>
        <v>5872650</v>
      </c>
      <c r="G27" s="23">
        <v>9079.7000000000007</v>
      </c>
      <c r="H27" s="23">
        <f t="shared" si="1"/>
        <v>6401188.5000000009</v>
      </c>
      <c r="I27" s="23">
        <v>6818.7</v>
      </c>
      <c r="J27" s="23">
        <f t="shared" si="2"/>
        <v>4807183.5</v>
      </c>
    </row>
    <row r="28" spans="1:10" x14ac:dyDescent="0.25">
      <c r="A28" s="14">
        <v>22</v>
      </c>
      <c r="B28" s="24" t="s">
        <v>50</v>
      </c>
      <c r="C28" s="15" t="s">
        <v>35</v>
      </c>
      <c r="D28" s="15">
        <v>705</v>
      </c>
      <c r="E28" s="23">
        <v>7735</v>
      </c>
      <c r="F28" s="23">
        <f t="shared" si="0"/>
        <v>5453175</v>
      </c>
      <c r="G28" s="23">
        <v>8585.85</v>
      </c>
      <c r="H28" s="23">
        <f t="shared" si="1"/>
        <v>6053024.25</v>
      </c>
      <c r="I28" s="23">
        <v>6818.7</v>
      </c>
      <c r="J28" s="23">
        <f t="shared" si="2"/>
        <v>4807183.5</v>
      </c>
    </row>
    <row r="29" spans="1:10" x14ac:dyDescent="0.25">
      <c r="A29" s="14">
        <v>23</v>
      </c>
      <c r="B29" s="24" t="s">
        <v>51</v>
      </c>
      <c r="C29" s="15" t="s">
        <v>35</v>
      </c>
      <c r="D29" s="15">
        <v>1410</v>
      </c>
      <c r="E29" s="23">
        <v>6545</v>
      </c>
      <c r="F29" s="23">
        <f t="shared" si="0"/>
        <v>9228450</v>
      </c>
      <c r="G29" s="23">
        <v>7199.5</v>
      </c>
      <c r="H29" s="23">
        <f t="shared" si="1"/>
        <v>10151295</v>
      </c>
      <c r="I29" s="23">
        <v>5212.2</v>
      </c>
      <c r="J29" s="23">
        <f t="shared" si="2"/>
        <v>7349202</v>
      </c>
    </row>
    <row r="30" spans="1:10" ht="27" x14ac:dyDescent="0.25">
      <c r="A30" s="14">
        <v>24</v>
      </c>
      <c r="B30" s="24" t="s">
        <v>52</v>
      </c>
      <c r="C30" s="15" t="s">
        <v>6</v>
      </c>
      <c r="D30" s="15">
        <v>134</v>
      </c>
      <c r="E30" s="23">
        <v>16660</v>
      </c>
      <c r="F30" s="23">
        <f t="shared" si="0"/>
        <v>2232440</v>
      </c>
      <c r="G30" s="23">
        <v>18492.599999999999</v>
      </c>
      <c r="H30" s="23">
        <f t="shared" si="1"/>
        <v>2478008.4</v>
      </c>
      <c r="I30" s="23">
        <v>8960.7000000000007</v>
      </c>
      <c r="J30" s="23">
        <f t="shared" si="2"/>
        <v>1200733.8</v>
      </c>
    </row>
    <row r="31" spans="1:10" x14ac:dyDescent="0.25">
      <c r="A31" s="14">
        <v>25</v>
      </c>
      <c r="B31" s="24" t="s">
        <v>53</v>
      </c>
      <c r="C31" s="15" t="s">
        <v>35</v>
      </c>
      <c r="D31" s="15">
        <v>571</v>
      </c>
      <c r="E31" s="23">
        <v>14280</v>
      </c>
      <c r="F31" s="23">
        <f t="shared" si="0"/>
        <v>8153880</v>
      </c>
      <c r="G31" s="23">
        <v>16422</v>
      </c>
      <c r="H31" s="23">
        <f t="shared" si="1"/>
        <v>9376962</v>
      </c>
      <c r="I31" s="23">
        <v>8960.7000000000007</v>
      </c>
      <c r="J31" s="23">
        <f t="shared" si="2"/>
        <v>5116559.7</v>
      </c>
    </row>
    <row r="32" spans="1:10" x14ac:dyDescent="0.25">
      <c r="A32" s="14">
        <v>26</v>
      </c>
      <c r="B32" s="24" t="s">
        <v>54</v>
      </c>
      <c r="C32" s="15" t="s">
        <v>35</v>
      </c>
      <c r="D32" s="15">
        <v>1410</v>
      </c>
      <c r="E32" s="23">
        <v>3570</v>
      </c>
      <c r="F32" s="23">
        <f t="shared" si="0"/>
        <v>5033700</v>
      </c>
      <c r="G32" s="23">
        <v>4034.1</v>
      </c>
      <c r="H32" s="23">
        <f t="shared" si="1"/>
        <v>5688081</v>
      </c>
      <c r="I32" s="23">
        <v>3510.5</v>
      </c>
      <c r="J32" s="23">
        <f t="shared" si="2"/>
        <v>4949805</v>
      </c>
    </row>
    <row r="33" spans="1:10" x14ac:dyDescent="0.25">
      <c r="A33" s="14">
        <v>27</v>
      </c>
      <c r="B33" s="24" t="s">
        <v>55</v>
      </c>
      <c r="C33" s="15" t="s">
        <v>35</v>
      </c>
      <c r="D33" s="15">
        <v>705</v>
      </c>
      <c r="E33" s="23">
        <v>4641</v>
      </c>
      <c r="F33" s="23">
        <f t="shared" si="0"/>
        <v>3271905</v>
      </c>
      <c r="G33" s="23">
        <v>5151.51</v>
      </c>
      <c r="H33" s="23">
        <f t="shared" si="1"/>
        <v>3631814.5500000003</v>
      </c>
      <c r="I33" s="23">
        <v>2832.2</v>
      </c>
      <c r="J33" s="23">
        <f t="shared" si="2"/>
        <v>1996700.9999999998</v>
      </c>
    </row>
    <row r="34" spans="1:10" x14ac:dyDescent="0.25">
      <c r="A34" s="14"/>
      <c r="B34" s="21" t="s">
        <v>60</v>
      </c>
      <c r="C34" s="15"/>
      <c r="D34" s="15"/>
      <c r="E34" s="23"/>
      <c r="F34" s="23">
        <f t="shared" si="0"/>
        <v>0</v>
      </c>
      <c r="G34" s="23"/>
      <c r="H34" s="23"/>
      <c r="I34" s="23"/>
      <c r="J34" s="23"/>
    </row>
    <row r="35" spans="1:10" x14ac:dyDescent="0.25">
      <c r="A35" s="14">
        <v>28</v>
      </c>
      <c r="B35" s="24" t="s">
        <v>61</v>
      </c>
      <c r="C35" s="15" t="s">
        <v>35</v>
      </c>
      <c r="D35" s="15">
        <v>705</v>
      </c>
      <c r="E35" s="23">
        <v>3570</v>
      </c>
      <c r="F35" s="23">
        <f t="shared" si="0"/>
        <v>2516850</v>
      </c>
      <c r="G35" s="23">
        <v>3927</v>
      </c>
      <c r="H35" s="23">
        <f t="shared" si="1"/>
        <v>2768535</v>
      </c>
      <c r="I35" s="23">
        <v>2213.4</v>
      </c>
      <c r="J35" s="23">
        <f t="shared" si="2"/>
        <v>1560447</v>
      </c>
    </row>
    <row r="36" spans="1:10" x14ac:dyDescent="0.25">
      <c r="A36" s="14">
        <v>29</v>
      </c>
      <c r="B36" s="24" t="s">
        <v>62</v>
      </c>
      <c r="C36" s="15" t="s">
        <v>35</v>
      </c>
      <c r="D36" s="15">
        <v>705</v>
      </c>
      <c r="E36" s="23">
        <v>2737</v>
      </c>
      <c r="F36" s="23">
        <f t="shared" si="0"/>
        <v>1929585</v>
      </c>
      <c r="G36" s="23">
        <v>2983.33</v>
      </c>
      <c r="H36" s="23">
        <f t="shared" si="1"/>
        <v>2103247.65</v>
      </c>
      <c r="I36" s="23">
        <v>1487.5</v>
      </c>
      <c r="J36" s="23">
        <f t="shared" si="2"/>
        <v>1048687.5</v>
      </c>
    </row>
    <row r="37" spans="1:10" x14ac:dyDescent="0.25">
      <c r="A37" s="14">
        <v>30</v>
      </c>
      <c r="B37" s="24" t="s">
        <v>63</v>
      </c>
      <c r="C37" s="15" t="s">
        <v>35</v>
      </c>
      <c r="D37" s="15">
        <v>705</v>
      </c>
      <c r="E37" s="23">
        <v>2618</v>
      </c>
      <c r="F37" s="23">
        <f t="shared" si="0"/>
        <v>1845690</v>
      </c>
      <c r="G37" s="23">
        <v>3010.7</v>
      </c>
      <c r="H37" s="23">
        <f t="shared" si="1"/>
        <v>2122543.5</v>
      </c>
      <c r="I37" s="23">
        <v>1344.7</v>
      </c>
      <c r="J37" s="23">
        <f t="shared" si="2"/>
        <v>948013.5</v>
      </c>
    </row>
    <row r="38" spans="1:10" x14ac:dyDescent="0.25">
      <c r="A38" s="14"/>
      <c r="B38" s="21" t="s">
        <v>64</v>
      </c>
      <c r="C38" s="15"/>
      <c r="D38" s="15"/>
      <c r="E38" s="23"/>
      <c r="F38" s="23">
        <f t="shared" si="0"/>
        <v>0</v>
      </c>
      <c r="G38" s="23"/>
      <c r="H38" s="23"/>
      <c r="I38" s="23"/>
      <c r="J38" s="23"/>
    </row>
    <row r="39" spans="1:10" ht="27" x14ac:dyDescent="0.25">
      <c r="A39" s="14">
        <v>31</v>
      </c>
      <c r="B39" s="24" t="s">
        <v>56</v>
      </c>
      <c r="C39" s="15" t="s">
        <v>35</v>
      </c>
      <c r="D39" s="15">
        <v>705</v>
      </c>
      <c r="E39" s="23">
        <v>3451</v>
      </c>
      <c r="F39" s="23">
        <f t="shared" si="0"/>
        <v>2432955</v>
      </c>
      <c r="G39" s="23">
        <v>3968.65</v>
      </c>
      <c r="H39" s="23">
        <f t="shared" si="1"/>
        <v>2797898.25</v>
      </c>
      <c r="I39" s="23">
        <v>2082.5</v>
      </c>
      <c r="J39" s="23">
        <f t="shared" si="2"/>
        <v>1468162.5</v>
      </c>
    </row>
    <row r="40" spans="1:10" x14ac:dyDescent="0.25">
      <c r="A40" s="14">
        <v>32</v>
      </c>
      <c r="B40" s="24" t="s">
        <v>57</v>
      </c>
      <c r="C40" s="15" t="s">
        <v>35</v>
      </c>
      <c r="D40" s="15">
        <v>705</v>
      </c>
      <c r="E40" s="23">
        <v>1428</v>
      </c>
      <c r="F40" s="23">
        <f t="shared" si="0"/>
        <v>1006740</v>
      </c>
      <c r="G40" s="23">
        <v>1613.6399999999999</v>
      </c>
      <c r="H40" s="23">
        <f t="shared" si="1"/>
        <v>1137616.2</v>
      </c>
      <c r="I40" s="23">
        <v>714</v>
      </c>
      <c r="J40" s="23">
        <f t="shared" si="2"/>
        <v>503370</v>
      </c>
    </row>
    <row r="41" spans="1:10" ht="27" x14ac:dyDescent="0.25">
      <c r="A41" s="14">
        <v>33</v>
      </c>
      <c r="B41" s="24" t="s">
        <v>58</v>
      </c>
      <c r="C41" s="15" t="s">
        <v>36</v>
      </c>
      <c r="D41" s="15">
        <v>705</v>
      </c>
      <c r="E41" s="23">
        <v>9520</v>
      </c>
      <c r="F41" s="23">
        <f t="shared" si="0"/>
        <v>6711600</v>
      </c>
      <c r="G41" s="23">
        <v>10376.799999999999</v>
      </c>
      <c r="H41" s="23">
        <f t="shared" si="1"/>
        <v>7315643.9999999991</v>
      </c>
      <c r="I41" s="23">
        <v>5593</v>
      </c>
      <c r="J41" s="23">
        <f t="shared" si="2"/>
        <v>3943065</v>
      </c>
    </row>
    <row r="42" spans="1:10" x14ac:dyDescent="0.25">
      <c r="A42" s="14">
        <v>34</v>
      </c>
      <c r="B42" s="24" t="s">
        <v>59</v>
      </c>
      <c r="C42" s="15" t="s">
        <v>35</v>
      </c>
      <c r="D42" s="15">
        <v>705</v>
      </c>
      <c r="E42" s="23">
        <v>1428</v>
      </c>
      <c r="F42" s="23">
        <f t="shared" si="0"/>
        <v>1006740</v>
      </c>
      <c r="G42" s="23">
        <v>1627.92</v>
      </c>
      <c r="H42" s="23">
        <f>+G42*D42</f>
        <v>1147683.6000000001</v>
      </c>
      <c r="I42" s="23">
        <v>928.2</v>
      </c>
      <c r="J42" s="23">
        <f>+I42*D42</f>
        <v>654381</v>
      </c>
    </row>
    <row r="43" spans="1:10" x14ac:dyDescent="0.25">
      <c r="A43" s="14"/>
      <c r="B43" s="21" t="s">
        <v>65</v>
      </c>
      <c r="C43" s="15"/>
      <c r="D43" s="15"/>
      <c r="E43" s="23"/>
      <c r="F43" s="23">
        <f t="shared" si="0"/>
        <v>0</v>
      </c>
      <c r="G43" s="23"/>
      <c r="H43" s="23"/>
      <c r="I43" s="23"/>
      <c r="J43" s="23"/>
    </row>
    <row r="44" spans="1:10" x14ac:dyDescent="0.25">
      <c r="A44" s="14">
        <v>35</v>
      </c>
      <c r="B44" s="24" t="s">
        <v>66</v>
      </c>
      <c r="C44" s="15" t="s">
        <v>35</v>
      </c>
      <c r="D44" s="15">
        <v>705</v>
      </c>
      <c r="E44" s="23">
        <v>5355</v>
      </c>
      <c r="F44" s="23">
        <f t="shared" si="0"/>
        <v>3775275</v>
      </c>
      <c r="G44" s="23">
        <v>6158.25</v>
      </c>
      <c r="H44" s="23">
        <f t="shared" si="1"/>
        <v>4341566.25</v>
      </c>
      <c r="I44" s="23">
        <v>4379.2</v>
      </c>
      <c r="J44" s="23">
        <f t="shared" si="2"/>
        <v>3087336</v>
      </c>
    </row>
    <row r="45" spans="1:10" x14ac:dyDescent="0.25">
      <c r="A45" s="14">
        <v>36</v>
      </c>
      <c r="B45" s="24" t="s">
        <v>67</v>
      </c>
      <c r="C45" s="15" t="s">
        <v>36</v>
      </c>
      <c r="D45" s="15">
        <v>2115</v>
      </c>
      <c r="E45" s="23">
        <v>4522</v>
      </c>
      <c r="F45" s="23">
        <f t="shared" si="0"/>
        <v>9564030</v>
      </c>
      <c r="G45" s="23">
        <v>5064.6400000000003</v>
      </c>
      <c r="H45" s="23">
        <f t="shared" si="1"/>
        <v>10711713.600000001</v>
      </c>
      <c r="I45" s="23">
        <v>2368.1</v>
      </c>
      <c r="J45" s="23">
        <f t="shared" si="2"/>
        <v>5008531.5</v>
      </c>
    </row>
    <row r="46" spans="1:10" x14ac:dyDescent="0.25">
      <c r="A46" s="14">
        <v>37</v>
      </c>
      <c r="B46" s="24" t="s">
        <v>68</v>
      </c>
      <c r="C46" s="15" t="s">
        <v>35</v>
      </c>
      <c r="D46" s="15">
        <v>705</v>
      </c>
      <c r="E46" s="23">
        <v>4641</v>
      </c>
      <c r="F46" s="23">
        <f t="shared" si="0"/>
        <v>3271905</v>
      </c>
      <c r="G46" s="23">
        <v>5197.92</v>
      </c>
      <c r="H46" s="23">
        <f t="shared" si="1"/>
        <v>3664533.6</v>
      </c>
      <c r="I46" s="23">
        <v>8925</v>
      </c>
      <c r="J46" s="23">
        <f t="shared" si="2"/>
        <v>6292125</v>
      </c>
    </row>
    <row r="47" spans="1:10" ht="27" x14ac:dyDescent="0.25">
      <c r="A47" s="14">
        <v>38</v>
      </c>
      <c r="B47" s="24" t="s">
        <v>69</v>
      </c>
      <c r="C47" s="15" t="s">
        <v>36</v>
      </c>
      <c r="D47" s="15">
        <v>705</v>
      </c>
      <c r="E47" s="23">
        <v>14280</v>
      </c>
      <c r="F47" s="23">
        <f t="shared" si="0"/>
        <v>10067400</v>
      </c>
      <c r="G47" s="23">
        <v>15850.8</v>
      </c>
      <c r="H47" s="23">
        <f t="shared" si="1"/>
        <v>11174814</v>
      </c>
      <c r="I47" s="23">
        <v>3082.1</v>
      </c>
      <c r="J47" s="23">
        <f t="shared" si="2"/>
        <v>2172880.5</v>
      </c>
    </row>
    <row r="48" spans="1:10" x14ac:dyDescent="0.25">
      <c r="F48" s="25"/>
      <c r="G48" s="25"/>
      <c r="H48" s="25"/>
      <c r="I48" s="25"/>
      <c r="J48" s="25"/>
    </row>
  </sheetData>
  <autoFilter ref="A1:J47" xr:uid="{00000000-0009-0000-0000-000000000000}">
    <filterColumn colId="4" showButton="0"/>
    <filterColumn colId="6" showButton="0"/>
    <filterColumn colId="8" showButton="0"/>
  </autoFilter>
  <mergeCells count="7">
    <mergeCell ref="I1:J1"/>
    <mergeCell ref="A1:A2"/>
    <mergeCell ref="B1:B2"/>
    <mergeCell ref="C1:C2"/>
    <mergeCell ref="D1:D2"/>
    <mergeCell ref="E1:F1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6"/>
  <sheetViews>
    <sheetView topLeftCell="A6" workbookViewId="0">
      <selection activeCell="I17" sqref="I17"/>
    </sheetView>
  </sheetViews>
  <sheetFormatPr baseColWidth="10" defaultRowHeight="12.75" x14ac:dyDescent="0.25"/>
  <cols>
    <col min="1" max="1" width="4.140625" style="2" bestFit="1" customWidth="1"/>
    <col min="2" max="2" width="94.140625" style="2" customWidth="1"/>
    <col min="3" max="3" width="11.42578125" style="2"/>
    <col min="4" max="4" width="11.42578125" style="5"/>
    <col min="5" max="9" width="11.42578125" style="7"/>
    <col min="10" max="11" width="11.42578125" style="5"/>
    <col min="12" max="16384" width="11.42578125" style="2"/>
  </cols>
  <sheetData>
    <row r="1" spans="1:11" ht="38.25" x14ac:dyDescent="0.25">
      <c r="A1" s="1" t="s">
        <v>0</v>
      </c>
      <c r="B1" s="1" t="s">
        <v>1</v>
      </c>
      <c r="C1" s="1" t="s">
        <v>2</v>
      </c>
      <c r="D1" s="8" t="s">
        <v>7</v>
      </c>
      <c r="E1" s="9" t="s">
        <v>8</v>
      </c>
      <c r="F1" s="9" t="s">
        <v>9</v>
      </c>
      <c r="G1" s="9" t="s">
        <v>10</v>
      </c>
      <c r="H1" s="9" t="s">
        <v>11</v>
      </c>
      <c r="I1" s="9" t="s">
        <v>12</v>
      </c>
      <c r="J1" s="1" t="s">
        <v>13</v>
      </c>
      <c r="K1" s="1" t="s">
        <v>14</v>
      </c>
    </row>
    <row r="2" spans="1:11" ht="13.5" x14ac:dyDescent="0.25">
      <c r="A2" s="14"/>
      <c r="B2" s="21" t="s">
        <v>22</v>
      </c>
      <c r="C2" s="22"/>
      <c r="D2" s="3"/>
      <c r="E2" s="6"/>
      <c r="F2" s="6"/>
      <c r="G2" s="6"/>
      <c r="H2" s="6"/>
      <c r="I2" s="6"/>
      <c r="J2" s="10"/>
      <c r="K2" s="4"/>
    </row>
    <row r="3" spans="1:11" ht="40.5" x14ac:dyDescent="0.25">
      <c r="A3" s="14">
        <v>1</v>
      </c>
      <c r="B3" s="24" t="s">
        <v>23</v>
      </c>
      <c r="C3" s="15" t="s">
        <v>35</v>
      </c>
      <c r="D3" s="3">
        <v>1</v>
      </c>
      <c r="E3" s="6">
        <f>+MIN(COTIZACIONES!E4,COTIZACIONES!G4,COTIZACIONES!I4)</f>
        <v>1785</v>
      </c>
      <c r="F3" s="6">
        <f>+AVERAGE(COTIZACIONES!E4,COTIZACIONES!G4,COTIZACIONES!I4)</f>
        <v>2101.54</v>
      </c>
      <c r="G3" s="6">
        <f>+MEDIAN(COTIZACIONES!E4,COTIZACIONES!G4,COTIZACIONES!I4)</f>
        <v>2142</v>
      </c>
      <c r="H3" s="6">
        <f>+GEOMEAN(COTIZACIONES!E4,COTIZACIONES!G4,COTIZACIONES!I4)</f>
        <v>2087.0525167612586</v>
      </c>
      <c r="I3" s="6">
        <f>+STDEVA(COTIZACIONES!E4,COTIZACIONES!G4,COTIZACIONES!I4)</f>
        <v>298.37455454512258</v>
      </c>
      <c r="J3" s="10">
        <f t="shared" ref="J3:J14" si="0">+I3/F3</f>
        <v>0.14197900327622723</v>
      </c>
      <c r="K3" s="4" t="s">
        <v>15</v>
      </c>
    </row>
    <row r="4" spans="1:11" ht="40.5" x14ac:dyDescent="0.25">
      <c r="A4" s="14">
        <v>2</v>
      </c>
      <c r="B4" s="24" t="s">
        <v>24</v>
      </c>
      <c r="C4" s="15" t="s">
        <v>35</v>
      </c>
      <c r="D4" s="3">
        <v>1</v>
      </c>
      <c r="E4" s="6">
        <f>+MIN(COTIZACIONES!E5,COTIZACIONES!G5,COTIZACIONES!I5)</f>
        <v>1785</v>
      </c>
      <c r="F4" s="6">
        <f>+AVERAGE(COTIZACIONES!E5,COTIZACIONES!G5,COTIZACIONES!I5)</f>
        <v>2101.54</v>
      </c>
      <c r="G4" s="6">
        <f>+MEDIAN(COTIZACIONES!E5,COTIZACIONES!G5,COTIZACIONES!I5)</f>
        <v>2142</v>
      </c>
      <c r="H4" s="6">
        <f>+GEOMEAN(COTIZACIONES!E5,COTIZACIONES!G5,COTIZACIONES!I5)</f>
        <v>2087.0525167612586</v>
      </c>
      <c r="I4" s="6">
        <f>+STDEVA(COTIZACIONES!E5,COTIZACIONES!G5,COTIZACIONES!I5)</f>
        <v>298.37455454512258</v>
      </c>
      <c r="J4" s="10">
        <f t="shared" si="0"/>
        <v>0.14197900327622723</v>
      </c>
      <c r="K4" s="4" t="s">
        <v>9</v>
      </c>
    </row>
    <row r="5" spans="1:11" ht="40.5" x14ac:dyDescent="0.25">
      <c r="A5" s="14">
        <v>3</v>
      </c>
      <c r="B5" s="24" t="s">
        <v>25</v>
      </c>
      <c r="C5" s="15" t="s">
        <v>6</v>
      </c>
      <c r="D5" s="3">
        <v>1</v>
      </c>
      <c r="E5" s="6">
        <f>+MIN(COTIZACIONES!E6,COTIZACIONES!G6,COTIZACIONES!I6)</f>
        <v>5117</v>
      </c>
      <c r="F5" s="6">
        <f>+AVERAGE(COTIZACIONES!E6,COTIZACIONES!G6,COTIZACIONES!I6)</f>
        <v>5454.166666666667</v>
      </c>
      <c r="G5" s="6">
        <f>+MEDIAN(COTIZACIONES!E6,COTIZACIONES!G6,COTIZACIONES!I6)</f>
        <v>5355</v>
      </c>
      <c r="H5" s="6">
        <f>+GEOMEAN(COTIZACIONES!E6,COTIZACIONES!G6,COTIZACIONES!I6)</f>
        <v>5444.7216737272538</v>
      </c>
      <c r="I5" s="6">
        <f>+STDEVA(COTIZACIONES!E6,COTIZACIONES!G6,COTIZACIONES!I6)</f>
        <v>396.17052304952392</v>
      </c>
      <c r="J5" s="10">
        <f t="shared" si="0"/>
        <v>7.2636306747047921E-2</v>
      </c>
      <c r="K5" s="4" t="s">
        <v>15</v>
      </c>
    </row>
    <row r="6" spans="1:11" ht="40.5" x14ac:dyDescent="0.25">
      <c r="A6" s="14">
        <v>4</v>
      </c>
      <c r="B6" s="24" t="s">
        <v>26</v>
      </c>
      <c r="C6" s="15" t="s">
        <v>35</v>
      </c>
      <c r="D6" s="3">
        <v>1</v>
      </c>
      <c r="E6" s="6">
        <f>+MIN(COTIZACIONES!E7,COTIZACIONES!G7)</f>
        <v>2142</v>
      </c>
      <c r="F6" s="6">
        <f>+AVERAGE(COTIZACIONES!E7,COTIZACIONES!G7)</f>
        <v>2270.52</v>
      </c>
      <c r="G6" s="6">
        <f>+MEDIAN(COTIZACIONES!E7,COTIZACIONES!G7,COTIZACIONES!I7)</f>
        <v>2142</v>
      </c>
      <c r="H6" s="6">
        <f>+GEOMEAN(COTIZACIONES!E7,COTIZACIONES!G7)</f>
        <v>2266.8797233201412</v>
      </c>
      <c r="I6" s="6">
        <f>+STDEVA(COTIZACIONES!E7,COTIZACIONES!G7,COTIZACIONES!I7)</f>
        <v>1317.1703561802474</v>
      </c>
      <c r="J6" s="10">
        <f t="shared" si="0"/>
        <v>0.58011836767799774</v>
      </c>
      <c r="K6" s="4" t="s">
        <v>9</v>
      </c>
    </row>
    <row r="7" spans="1:11" ht="40.5" x14ac:dyDescent="0.25">
      <c r="A7" s="14">
        <v>5</v>
      </c>
      <c r="B7" s="24" t="s">
        <v>27</v>
      </c>
      <c r="C7" s="15" t="s">
        <v>35</v>
      </c>
      <c r="D7" s="3">
        <v>1</v>
      </c>
      <c r="E7" s="6">
        <f>+MIN(COTIZACIONES!E8,COTIZACIONES!G8,COTIZACIONES!I8)</f>
        <v>1820.7</v>
      </c>
      <c r="F7" s="6">
        <f>+AVERAGE(COTIZACIONES!E8,COTIZACIONES!G8,COTIZACIONES!I8)</f>
        <v>2099.1600000000003</v>
      </c>
      <c r="G7" s="6">
        <f>+MEDIAN(COTIZACIONES!E8,COTIZACIONES!G8,COTIZACIONES!I8)</f>
        <v>2142</v>
      </c>
      <c r="H7" s="6">
        <f>+GEOMEAN(COTIZACIONES!E8,COTIZACIONES!G8,COTIZACIONES!I8)</f>
        <v>2088.1800440020734</v>
      </c>
      <c r="I7" s="6">
        <f>+STDEVA(COTIZACIONES!E8,COTIZACIONES!G8,COTIZACIONES!I8)</f>
        <v>259.70369808687622</v>
      </c>
      <c r="J7" s="10">
        <f t="shared" si="0"/>
        <v>0.12371791482634777</v>
      </c>
      <c r="K7" s="4" t="s">
        <v>9</v>
      </c>
    </row>
    <row r="8" spans="1:11" ht="40.5" x14ac:dyDescent="0.25">
      <c r="A8" s="14">
        <v>6</v>
      </c>
      <c r="B8" s="24" t="s">
        <v>28</v>
      </c>
      <c r="C8" s="15" t="s">
        <v>36</v>
      </c>
      <c r="D8" s="3">
        <v>1</v>
      </c>
      <c r="E8" s="6">
        <f>+MIN(COTIZACIONES!E9,COTIZACIONES!G9,COTIZACIONES!I9)</f>
        <v>4641</v>
      </c>
      <c r="F8" s="6">
        <f>+AVERAGE(COTIZACIONES!E9,COTIZACIONES!G9,COTIZACIONES!I9)</f>
        <v>5080.1099999999997</v>
      </c>
      <c r="G8" s="6">
        <f>+MEDIAN(COTIZACIONES!E9,COTIZACIONES!G9,COTIZACIONES!I9)</f>
        <v>5244.33</v>
      </c>
      <c r="H8" s="6">
        <f>+GEOMEAN(COTIZACIONES!E9,COTIZACIONES!G9,COTIZACIONES!I9)</f>
        <v>5070.1446733864723</v>
      </c>
      <c r="I8" s="6">
        <f>+STDEVA(COTIZACIONES!E9,COTIZACIONES!G9,COTIZACIONES!I9)</f>
        <v>384.2852538154437</v>
      </c>
      <c r="J8" s="10">
        <f t="shared" si="0"/>
        <v>7.5645065523274838E-2</v>
      </c>
      <c r="K8" s="4" t="s">
        <v>9</v>
      </c>
    </row>
    <row r="9" spans="1:11" ht="27" x14ac:dyDescent="0.25">
      <c r="A9" s="14">
        <v>7</v>
      </c>
      <c r="B9" s="24" t="s">
        <v>29</v>
      </c>
      <c r="C9" s="15" t="s">
        <v>36</v>
      </c>
      <c r="D9" s="3">
        <v>1</v>
      </c>
      <c r="E9" s="6">
        <f>+MIN(COTIZACIONES!E10,COTIZACIONES!G10,COTIZACIONES!I10)</f>
        <v>4165</v>
      </c>
      <c r="F9" s="6">
        <f>+AVERAGE(COTIZACIONES!E10,COTIZACIONES!G10,COTIZACIONES!I10)</f>
        <v>5154.6833333333334</v>
      </c>
      <c r="G9" s="6">
        <f>+MEDIAN(COTIZACIONES!E10,COTIZACIONES!G10,COTIZACIONES!I10)</f>
        <v>5355</v>
      </c>
      <c r="H9" s="6">
        <f>+GEOMEAN(COTIZACIONES!E10,COTIZACIONES!G10,COTIZACIONES!I10)</f>
        <v>5099.0074318377165</v>
      </c>
      <c r="I9" s="6">
        <f>+STDEVA(COTIZACIONES!E10,COTIZACIONES!G10,COTIZACIONES!I10)</f>
        <v>906.28351018505077</v>
      </c>
      <c r="J9" s="10">
        <f t="shared" si="0"/>
        <v>0.17581749480602768</v>
      </c>
      <c r="K9" s="4" t="s">
        <v>15</v>
      </c>
    </row>
    <row r="10" spans="1:11" ht="40.5" x14ac:dyDescent="0.25">
      <c r="A10" s="14">
        <v>8</v>
      </c>
      <c r="B10" s="24" t="s">
        <v>30</v>
      </c>
      <c r="C10" s="15" t="s">
        <v>35</v>
      </c>
      <c r="D10" s="3">
        <v>1</v>
      </c>
      <c r="E10" s="6">
        <f>+MIN(COTIZACIONES!E11,COTIZACIONES!G11,COTIZACIONES!I11)</f>
        <v>1963.5</v>
      </c>
      <c r="F10" s="6">
        <f>+AVERAGE(COTIZACIONES!E11,COTIZACIONES!G11,COTIZACIONES!I11)</f>
        <v>2403.7999999999997</v>
      </c>
      <c r="G10" s="6">
        <f>+MEDIAN(COTIZACIONES!E11,COTIZACIONES!G11,COTIZACIONES!I11)</f>
        <v>2499</v>
      </c>
      <c r="H10" s="6">
        <f>+GEOMEAN(COTIZACIONES!E11,COTIZACIONES!G11,COTIZACIONES!I11)</f>
        <v>2380.4114705247548</v>
      </c>
      <c r="I10" s="6">
        <f>+STDEVA(COTIZACIONES!E11,COTIZACIONES!G11,COTIZACIONES!I11)</f>
        <v>401.26122414208197</v>
      </c>
      <c r="J10" s="10">
        <f t="shared" si="0"/>
        <v>0.16692787425829189</v>
      </c>
      <c r="K10" s="4" t="s">
        <v>15</v>
      </c>
    </row>
    <row r="11" spans="1:11" ht="27" x14ac:dyDescent="0.25">
      <c r="A11" s="14">
        <v>9</v>
      </c>
      <c r="B11" s="24" t="s">
        <v>31</v>
      </c>
      <c r="C11" s="15" t="s">
        <v>37</v>
      </c>
      <c r="D11" s="3">
        <v>1</v>
      </c>
      <c r="E11" s="6">
        <f>+MIN(COTIZACIONES!E12,COTIZACIONES!G12,COTIZACIONES!I12)</f>
        <v>2558.5</v>
      </c>
      <c r="F11" s="6">
        <f>+AVERAGE(COTIZACIONES!E12,COTIZACIONES!G12,COTIZACIONES!I12)</f>
        <v>2945.25</v>
      </c>
      <c r="G11" s="6">
        <f>+MEDIAN(COTIZACIONES!E12,COTIZACIONES!G12,COTIZACIONES!I12)</f>
        <v>2975</v>
      </c>
      <c r="H11" s="6">
        <f>+GEOMEAN(COTIZACIONES!E12,COTIZACIONES!G12,COTIZACIONES!I12)</f>
        <v>2929.2792827689864</v>
      </c>
      <c r="I11" s="6">
        <f>+STDEVA(COTIZACIONES!E12,COTIZACIONES!G12,COTIZACIONES!I12)</f>
        <v>372.76643156271462</v>
      </c>
      <c r="J11" s="10">
        <f t="shared" si="0"/>
        <v>0.12656529379941078</v>
      </c>
      <c r="K11" s="4" t="s">
        <v>15</v>
      </c>
    </row>
    <row r="12" spans="1:11" ht="25.5" x14ac:dyDescent="0.25">
      <c r="A12" s="14">
        <v>10</v>
      </c>
      <c r="B12" s="24" t="s">
        <v>32</v>
      </c>
      <c r="C12" s="15" t="s">
        <v>35</v>
      </c>
      <c r="D12" s="3">
        <v>1</v>
      </c>
      <c r="E12" s="6">
        <f>+MIN(COTIZACIONES!E13,COTIZACIONES!G13,COTIZACIONES!I13)</f>
        <v>2499</v>
      </c>
      <c r="F12" s="6">
        <f>+AVERAGE(COTIZACIONES!E13,COTIZACIONES!G13,COTIZACIONES!I13)</f>
        <v>2767.146666666667</v>
      </c>
      <c r="G12" s="6">
        <f>+MEDIAN(COTIZACIONES!E13,COTIZACIONES!G13,COTIZACIONES!I13)</f>
        <v>2737</v>
      </c>
      <c r="H12" s="6">
        <f>+GEOMEAN(COTIZACIONES!E13,COTIZACIONES!G13,COTIZACIONES!I13)</f>
        <v>2757.4731428532041</v>
      </c>
      <c r="I12" s="6">
        <f>+STDEVA(COTIZACIONES!E13,COTIZACIONES!G13,COTIZACIONES!I13)</f>
        <v>284.42078780098569</v>
      </c>
      <c r="J12" s="10">
        <f t="shared" si="0"/>
        <v>0.10278486183155656</v>
      </c>
      <c r="K12" s="4" t="s">
        <v>15</v>
      </c>
    </row>
    <row r="13" spans="1:11" ht="38.25" x14ac:dyDescent="0.25">
      <c r="A13" s="14">
        <v>11</v>
      </c>
      <c r="B13" s="24" t="s">
        <v>33</v>
      </c>
      <c r="C13" s="15" t="s">
        <v>35</v>
      </c>
      <c r="D13" s="3">
        <v>1</v>
      </c>
      <c r="E13" s="6">
        <f>+MIN(COTIZACIONES!E14,COTIZACIONES!G14,COTIZACIONES!I14)</f>
        <v>4641</v>
      </c>
      <c r="F13" s="6">
        <f>+AVERAGE(COTIZACIONES!E14,COTIZACIONES!G14,COTIZACIONES!I14)</f>
        <v>5791.333333333333</v>
      </c>
      <c r="G13" s="6">
        <f>+MEDIAN(COTIZACIONES!E14,COTIZACIONES!G14,COTIZACIONES!I14)</f>
        <v>5950</v>
      </c>
      <c r="H13" s="6">
        <f>+GEOMEAN(COTIZACIONES!E14,COTIZACIONES!G14,COTIZACIONES!I14)</f>
        <v>5721.5906587508825</v>
      </c>
      <c r="I13" s="6">
        <f>+STDEVA(COTIZACIONES!E14,COTIZACIONES!G14,COTIZACIONES!I14)</f>
        <v>1079.7788353794197</v>
      </c>
      <c r="J13" s="10">
        <f t="shared" si="0"/>
        <v>0.1864473642303591</v>
      </c>
      <c r="K13" s="4" t="s">
        <v>9</v>
      </c>
    </row>
    <row r="14" spans="1:11" ht="38.25" x14ac:dyDescent="0.25">
      <c r="A14" s="14">
        <v>12</v>
      </c>
      <c r="B14" s="24" t="s">
        <v>34</v>
      </c>
      <c r="C14" s="15" t="s">
        <v>35</v>
      </c>
      <c r="D14" s="3">
        <v>1</v>
      </c>
      <c r="E14" s="6">
        <f>+MIN(COTIZACIONES!E15,COTIZACIONES!G15,COTIZACIONES!I15)</f>
        <v>2046.8</v>
      </c>
      <c r="F14" s="6">
        <f>+AVERAGE(COTIZACIONES!E15,COTIZACIONES!G15,COTIZACIONES!I15)</f>
        <v>3373.2533333333336</v>
      </c>
      <c r="G14" s="6">
        <f>+MEDIAN(COTIZACIONES!E15,COTIZACIONES!G15,COTIZACIONES!I15)</f>
        <v>3808</v>
      </c>
      <c r="H14" s="6">
        <f>+GEOMEAN(COTIZACIONES!E15,COTIZACIONES!G15,COTIZACIONES!I15)</f>
        <v>3215.3562889425302</v>
      </c>
      <c r="I14" s="6">
        <f>+STDEVA(COTIZACIONES!E15,COTIZACIONES!G15,COTIZACIONES!I15)</f>
        <v>1171.2437596560917</v>
      </c>
      <c r="J14" s="10">
        <f t="shared" si="0"/>
        <v>0.34721488246443344</v>
      </c>
      <c r="K14" s="4" t="s">
        <v>9</v>
      </c>
    </row>
    <row r="15" spans="1:11" ht="13.5" x14ac:dyDescent="0.25">
      <c r="A15" s="14"/>
      <c r="B15" s="21" t="s">
        <v>38</v>
      </c>
      <c r="C15" s="15"/>
      <c r="D15" s="3"/>
      <c r="E15" s="6"/>
      <c r="F15" s="6"/>
      <c r="G15" s="6"/>
      <c r="H15" s="6"/>
      <c r="I15" s="6"/>
      <c r="J15" s="10"/>
      <c r="K15" s="4"/>
    </row>
    <row r="16" spans="1:11" ht="38.25" x14ac:dyDescent="0.25">
      <c r="A16" s="14">
        <v>13</v>
      </c>
      <c r="B16" s="24" t="s">
        <v>39</v>
      </c>
      <c r="C16" s="15" t="s">
        <v>37</v>
      </c>
      <c r="D16" s="3">
        <v>1</v>
      </c>
      <c r="E16" s="6">
        <f>+MIN(COTIZACIONES!E17,COTIZACIONES!G17,COTIZACIONES!I17)</f>
        <v>4403</v>
      </c>
      <c r="F16" s="6">
        <f>+AVERAGE(COTIZACIONES!E17,COTIZACIONES!G17,COTIZACIONES!I17)</f>
        <v>5016.2466666666669</v>
      </c>
      <c r="G16" s="6">
        <f>+MEDIAN(COTIZACIONES!E17,COTIZACIONES!G17,COTIZACIONES!I17)</f>
        <v>4998</v>
      </c>
      <c r="H16" s="6">
        <f>+GEOMEAN(COTIZACIONES!E17,COTIZACIONES!G17,COTIZACIONES!I17)</f>
        <v>4990.4519398697257</v>
      </c>
      <c r="I16" s="6">
        <f>+STDEVA(COTIZACIONES!E17,COTIZACIONES!G17,COTIZACIONES!I17)</f>
        <v>622.5705763472414</v>
      </c>
      <c r="J16" s="10">
        <f t="shared" ref="J16:J46" si="1">+I16/F16</f>
        <v>0.12411083778719841</v>
      </c>
      <c r="K16" s="4" t="s">
        <v>9</v>
      </c>
    </row>
    <row r="17" spans="1:15" ht="27" x14ac:dyDescent="0.25">
      <c r="A17" s="14">
        <v>14</v>
      </c>
      <c r="B17" s="24" t="s">
        <v>40</v>
      </c>
      <c r="C17" s="15" t="s">
        <v>35</v>
      </c>
      <c r="D17" s="3">
        <v>1</v>
      </c>
      <c r="E17" s="6">
        <f>+MIN(COTIZACIONES!E18,COTIZACIONES!G18,COTIZACIONES!I18)</f>
        <v>41055</v>
      </c>
      <c r="F17" s="6">
        <f>+AVERAGE(COTIZACIONES!E18,COTIZACIONES!G18,COTIZACIONES!I18)</f>
        <v>49333.433333333327</v>
      </c>
      <c r="G17" s="6">
        <f>+MEDIAN(COTIZACIONES!E18,COTIZACIONES!G18,COTIZACIONES!I18)</f>
        <v>51170</v>
      </c>
      <c r="H17" s="6">
        <f>+GEOMEAN(COTIZACIONES!E18,COTIZACIONES!G18,COTIZACIONES!I18)</f>
        <v>48933.670819523439</v>
      </c>
      <c r="I17" s="6">
        <f>+STDEVA(COTIZACIONES!E18,COTIZACIONES!G18,COTIZACIONES!I18)</f>
        <v>7530.0425538860127</v>
      </c>
      <c r="J17" s="10">
        <f t="shared" si="1"/>
        <v>0.15263568831724017</v>
      </c>
      <c r="K17" s="4" t="s">
        <v>15</v>
      </c>
    </row>
    <row r="18" spans="1:15" ht="25.5" x14ac:dyDescent="0.25">
      <c r="A18" s="14">
        <v>15</v>
      </c>
      <c r="B18" s="24" t="s">
        <v>41</v>
      </c>
      <c r="C18" s="15" t="s">
        <v>37</v>
      </c>
      <c r="D18" s="3">
        <v>1</v>
      </c>
      <c r="E18" s="6">
        <f>+MIN(COTIZACIONES!E19,COTIZACIONES!G19,COTIZACIONES!I19)</f>
        <v>7140</v>
      </c>
      <c r="F18" s="6">
        <f>+AVERAGE(COTIZACIONES!E19,COTIZACIONES!G19,COTIZACIONES!I19)</f>
        <v>9629.0833333333339</v>
      </c>
      <c r="G18" s="6">
        <f>+MEDIAN(COTIZACIONES!E19,COTIZACIONES!G19,COTIZACIONES!I19)</f>
        <v>10115</v>
      </c>
      <c r="H18" s="6">
        <f>+GEOMEAN(COTIZACIONES!E19,COTIZACIONES!G19,COTIZACIONES!I19)</f>
        <v>9435.7394924000382</v>
      </c>
      <c r="I18" s="6">
        <f>+STDEVA(COTIZACIONES!E19,COTIZACIONES!G19,COTIZACIONES!I19)</f>
        <v>2285.2054110808822</v>
      </c>
      <c r="J18" s="10">
        <f t="shared" si="1"/>
        <v>0.23732325622005024</v>
      </c>
      <c r="K18" s="4" t="s">
        <v>15</v>
      </c>
    </row>
    <row r="19" spans="1:15" ht="38.25" x14ac:dyDescent="0.25">
      <c r="A19" s="14">
        <v>16</v>
      </c>
      <c r="B19" s="24" t="s">
        <v>42</v>
      </c>
      <c r="C19" s="15" t="s">
        <v>36</v>
      </c>
      <c r="D19" s="3">
        <v>1</v>
      </c>
      <c r="E19" s="6">
        <f>+MIN(COTIZACIONES!E20,COTIZACIONES!G20,COTIZACIONES!I20)</f>
        <v>32368</v>
      </c>
      <c r="F19" s="6">
        <f>+AVERAGE(COTIZACIONES!E20,COTIZACIONES!G20,COTIZACIONES!I20)</f>
        <v>45854.666666666664</v>
      </c>
      <c r="G19" s="6">
        <f>+MEDIAN(COTIZACIONES!E20,COTIZACIONES!G20,COTIZACIONES!I20)</f>
        <v>50575</v>
      </c>
      <c r="H19" s="6">
        <f>+GEOMEAN(COTIZACIONES!E20,COTIZACIONES!G20,COTIZACIONES!I20)</f>
        <v>44716.774330497014</v>
      </c>
      <c r="I19" s="6">
        <f>+STDEVA(COTIZACIONES!E20,COTIZACIONES!G20,COTIZACIONES!I20)</f>
        <v>11853.698255537531</v>
      </c>
      <c r="J19" s="10">
        <f t="shared" si="1"/>
        <v>0.25850582104774938</v>
      </c>
      <c r="K19" s="4" t="s">
        <v>9</v>
      </c>
      <c r="O19" s="26">
        <f>+ROUND(F19,0)</f>
        <v>45855</v>
      </c>
    </row>
    <row r="20" spans="1:15" ht="38.25" x14ac:dyDescent="0.25">
      <c r="A20" s="14">
        <v>17</v>
      </c>
      <c r="B20" s="24" t="s">
        <v>70</v>
      </c>
      <c r="C20" s="15" t="s">
        <v>35</v>
      </c>
      <c r="D20" s="3">
        <v>1</v>
      </c>
      <c r="E20" s="6">
        <f>+MIN(COTIZACIONES!E21,COTIZACIONES!G21,COTIZACIONES!I21)</f>
        <v>19635</v>
      </c>
      <c r="F20" s="6">
        <f>+AVERAGE(COTIZACIONES!E21,COTIZACIONES!G21,COTIZACIONES!I21)</f>
        <v>25521.533333333336</v>
      </c>
      <c r="G20" s="6">
        <f>+MEDIAN(COTIZACIONES!E21,COTIZACIONES!G21,COTIZACIONES!I21)</f>
        <v>27370</v>
      </c>
      <c r="H20" s="6">
        <f>+GEOMEAN(COTIZACIONES!E21,COTIZACIONES!G21,COTIZACIONES!I21)</f>
        <v>25138.233271359939</v>
      </c>
      <c r="I20" s="6">
        <f>+STDEVA(COTIZACIONES!E21,COTIZACIONES!G21,COTIZACIONES!I21)</f>
        <v>5214.11958563794</v>
      </c>
      <c r="J20" s="10">
        <f t="shared" si="1"/>
        <v>0.20430275554125299</v>
      </c>
      <c r="K20" s="4" t="s">
        <v>9</v>
      </c>
    </row>
    <row r="21" spans="1:15" ht="13.5" x14ac:dyDescent="0.25">
      <c r="A21" s="14"/>
      <c r="B21" s="21" t="s">
        <v>43</v>
      </c>
      <c r="C21" s="15"/>
      <c r="D21" s="3"/>
      <c r="E21" s="6"/>
      <c r="F21" s="6"/>
      <c r="G21" s="6"/>
      <c r="H21" s="6"/>
      <c r="I21" s="6"/>
      <c r="J21" s="10"/>
      <c r="K21" s="4"/>
    </row>
    <row r="22" spans="1:15" ht="27" x14ac:dyDescent="0.25">
      <c r="A22" s="14">
        <v>18</v>
      </c>
      <c r="B22" s="24" t="s">
        <v>44</v>
      </c>
      <c r="C22" s="15" t="s">
        <v>35</v>
      </c>
      <c r="D22" s="3">
        <v>1</v>
      </c>
      <c r="E22" s="6">
        <f>+MIN(COTIZACIONES!E23,COTIZACIONES!G23,COTIZACIONES!I23)</f>
        <v>2570.4</v>
      </c>
      <c r="F22" s="6">
        <f>+AVERAGE(COTIZACIONES!E23,COTIZACIONES!G23,COTIZACIONES!I23)</f>
        <v>2956.7999999999997</v>
      </c>
      <c r="G22" s="6">
        <f>+MEDIAN(COTIZACIONES!E23,COTIZACIONES!G23,COTIZACIONES!I23)</f>
        <v>3000</v>
      </c>
      <c r="H22" s="6">
        <f>+GEOMEAN(COTIZACIONES!E23,COTIZACIONES!G23,COTIZACIONES!I23)</f>
        <v>2941.3404965777813</v>
      </c>
      <c r="I22" s="6">
        <f>+STDEVA(COTIZACIONES!E23,COTIZACIONES!G23,COTIZACIONES!I23)</f>
        <v>366.71340308202628</v>
      </c>
      <c r="J22" s="10">
        <f t="shared" si="1"/>
        <v>0.12402374292546886</v>
      </c>
      <c r="K22" s="4" t="s">
        <v>15</v>
      </c>
    </row>
    <row r="23" spans="1:15" ht="27" x14ac:dyDescent="0.25">
      <c r="A23" s="14">
        <v>19</v>
      </c>
      <c r="B23" s="24" t="s">
        <v>45</v>
      </c>
      <c r="C23" s="15" t="s">
        <v>35</v>
      </c>
      <c r="D23" s="3">
        <v>1</v>
      </c>
      <c r="E23" s="6">
        <f>+MIN(COTIZACIONES!E24,COTIZACIONES!G24,COTIZACIONES!I24)</f>
        <v>2701.3</v>
      </c>
      <c r="F23" s="6">
        <f>+AVERAGE(COTIZACIONES!E24,COTIZACIONES!G24,COTIZACIONES!I24)</f>
        <v>3553.34</v>
      </c>
      <c r="G23" s="6">
        <f>+MEDIAN(COTIZACIONES!E24,COTIZACIONES!G24,COTIZACIONES!I24)</f>
        <v>3808</v>
      </c>
      <c r="H23" s="6">
        <f>+GEOMEAN(COTIZACIONES!E24,COTIZACIONES!G24,COTIZACIONES!I24)</f>
        <v>3495.1385697793426</v>
      </c>
      <c r="I23" s="6">
        <f>+STDEVA(COTIZACIONES!E24,COTIZACIONES!G24,COTIZACIONES!I24)</f>
        <v>757.52450178195534</v>
      </c>
      <c r="J23" s="10">
        <f t="shared" si="1"/>
        <v>0.21318660803130443</v>
      </c>
      <c r="K23" s="4" t="s">
        <v>15</v>
      </c>
    </row>
    <row r="24" spans="1:15" ht="13.5" x14ac:dyDescent="0.25">
      <c r="A24" s="14">
        <v>20</v>
      </c>
      <c r="B24" s="24" t="s">
        <v>46</v>
      </c>
      <c r="C24" s="15" t="s">
        <v>47</v>
      </c>
      <c r="D24" s="3">
        <v>1</v>
      </c>
      <c r="E24" s="6">
        <f>+MIN(COTIZACIONES!E25,COTIZACIONES!G25,COTIZACIONES!I25)</f>
        <v>7556.5</v>
      </c>
      <c r="F24" s="6">
        <f>+AVERAGE(COTIZACIONES!E25,COTIZACIONES!G25,COTIZACIONES!I25)</f>
        <v>15755.5</v>
      </c>
      <c r="G24" s="6">
        <f>+MEDIAN(COTIZACIONES!E25,COTIZACIONES!G25,COTIZACIONES!I25)</f>
        <v>19000</v>
      </c>
      <c r="H24" s="6">
        <f>+GEOMEAN(COTIZACIONES!E25,COTIZACIONES!G25,COTIZACIONES!I25)</f>
        <v>14379.754189054502</v>
      </c>
      <c r="I24" s="6">
        <f>+STDEVA(COTIZACIONES!E25,COTIZACIONES!G25,COTIZACIONES!I25)</f>
        <v>7151.8337333861446</v>
      </c>
      <c r="J24" s="10">
        <f t="shared" si="1"/>
        <v>0.45392616758504295</v>
      </c>
      <c r="K24" s="4" t="s">
        <v>10</v>
      </c>
    </row>
    <row r="25" spans="1:15" ht="13.5" x14ac:dyDescent="0.25">
      <c r="A25" s="14"/>
      <c r="B25" s="21" t="s">
        <v>48</v>
      </c>
      <c r="C25" s="15"/>
      <c r="D25" s="3"/>
      <c r="E25" s="6"/>
      <c r="F25" s="6"/>
      <c r="G25" s="6"/>
      <c r="H25" s="6"/>
      <c r="I25" s="6"/>
      <c r="J25" s="10"/>
      <c r="K25" s="4"/>
    </row>
    <row r="26" spans="1:15" ht="25.5" x14ac:dyDescent="0.25">
      <c r="A26" s="14">
        <v>21</v>
      </c>
      <c r="B26" s="24" t="s">
        <v>49</v>
      </c>
      <c r="C26" s="15" t="s">
        <v>35</v>
      </c>
      <c r="D26" s="3">
        <v>1</v>
      </c>
      <c r="E26" s="6">
        <f>+MIN(COTIZACIONES!E27,COTIZACIONES!G27,COTIZACIONES!I27)</f>
        <v>6818.7</v>
      </c>
      <c r="F26" s="6">
        <f>+AVERAGE(COTIZACIONES!E27,COTIZACIONES!G27,COTIZACIONES!I27)</f>
        <v>8076.1333333333341</v>
      </c>
      <c r="G26" s="6">
        <f>+MEDIAN(COTIZACIONES!E27,COTIZACIONES!G27,COTIZACIONES!I27)</f>
        <v>8330</v>
      </c>
      <c r="H26" s="6">
        <f>+GEOMEAN(COTIZACIONES!E27,COTIZACIONES!G27,COTIZACIONES!I27)</f>
        <v>8019.3535627615847</v>
      </c>
      <c r="I26" s="6">
        <f>+STDEVA(COTIZACIONES!E27,COTIZACIONES!G27,COTIZACIONES!I27)</f>
        <v>1151.6798441117819</v>
      </c>
      <c r="J26" s="10">
        <f t="shared" si="1"/>
        <v>0.14260287647287256</v>
      </c>
      <c r="K26" s="4" t="s">
        <v>15</v>
      </c>
    </row>
    <row r="27" spans="1:15" ht="25.5" x14ac:dyDescent="0.25">
      <c r="A27" s="14">
        <v>22</v>
      </c>
      <c r="B27" s="24" t="s">
        <v>50</v>
      </c>
      <c r="C27" s="15" t="s">
        <v>35</v>
      </c>
      <c r="D27" s="3">
        <v>1</v>
      </c>
      <c r="E27" s="6">
        <f>+MIN(COTIZACIONES!E28,COTIZACIONES!G28,COTIZACIONES!I28)</f>
        <v>6818.7</v>
      </c>
      <c r="F27" s="6">
        <f>+AVERAGE(COTIZACIONES!E28,COTIZACIONES!G28,COTIZACIONES!I28)</f>
        <v>7713.1833333333334</v>
      </c>
      <c r="G27" s="6">
        <f>+MEDIAN(COTIZACIONES!E28,COTIZACIONES!G28,COTIZACIONES!I28)</f>
        <v>7735</v>
      </c>
      <c r="H27" s="6">
        <f>+GEOMEAN(COTIZACIONES!E28,COTIZACIONES!G28,COTIZACIONES!I28)</f>
        <v>7679.1838635164268</v>
      </c>
      <c r="I27" s="6">
        <f>+STDEVA(COTIZACIONES!E28,COTIZACIONES!G28,COTIZACIONES!I28)</f>
        <v>883.7769830864197</v>
      </c>
      <c r="J27" s="10">
        <f t="shared" si="1"/>
        <v>0.1145800566242325</v>
      </c>
      <c r="K27" s="4" t="s">
        <v>15</v>
      </c>
    </row>
    <row r="28" spans="1:15" ht="38.25" x14ac:dyDescent="0.25">
      <c r="A28" s="14">
        <v>23</v>
      </c>
      <c r="B28" s="24" t="s">
        <v>51</v>
      </c>
      <c r="C28" s="15" t="s">
        <v>35</v>
      </c>
      <c r="D28" s="3">
        <v>1</v>
      </c>
      <c r="E28" s="6">
        <f>+MIN(COTIZACIONES!E29,COTIZACIONES!G29,COTIZACIONES!I29)</f>
        <v>5212.2</v>
      </c>
      <c r="F28" s="6">
        <f>+AVERAGE(COTIZACIONES!E29,COTIZACIONES!G29,COTIZACIONES!I29)</f>
        <v>6318.9000000000005</v>
      </c>
      <c r="G28" s="6">
        <f>+MEDIAN(COTIZACIONES!E29,COTIZACIONES!G29,COTIZACIONES!I29)</f>
        <v>6545</v>
      </c>
      <c r="H28" s="6">
        <f>+GEOMEAN(COTIZACIONES!E29,COTIZACIONES!G29,COTIZACIONES!I29)</f>
        <v>6262.451175249721</v>
      </c>
      <c r="I28" s="6">
        <f>+STDEVA(COTIZACIONES!E29,COTIZACIONES!G29,COTIZACIONES!I29)</f>
        <v>1012.7592162009669</v>
      </c>
      <c r="J28" s="10">
        <f t="shared" si="1"/>
        <v>0.16027460732104745</v>
      </c>
      <c r="K28" s="4" t="s">
        <v>9</v>
      </c>
    </row>
    <row r="29" spans="1:15" ht="27" x14ac:dyDescent="0.25">
      <c r="A29" s="14">
        <v>24</v>
      </c>
      <c r="B29" s="24" t="s">
        <v>52</v>
      </c>
      <c r="C29" s="15" t="s">
        <v>6</v>
      </c>
      <c r="D29" s="3">
        <v>1</v>
      </c>
      <c r="E29" s="6">
        <f>+MIN(COTIZACIONES!E30,COTIZACIONES!G30,COTIZACIONES!I30)</f>
        <v>8960.7000000000007</v>
      </c>
      <c r="F29" s="6">
        <f>+AVERAGE(COTIZACIONES!E30,COTIZACIONES!G30,COTIZACIONES!I30)</f>
        <v>14704.433333333334</v>
      </c>
      <c r="G29" s="6">
        <f>+MEDIAN(COTIZACIONES!E30,COTIZACIONES!G30,COTIZACIONES!I30)</f>
        <v>16660</v>
      </c>
      <c r="H29" s="6">
        <f>+GEOMEAN(COTIZACIONES!E30,COTIZACIONES!G30,COTIZACIONES!I30)</f>
        <v>14028.297588019259</v>
      </c>
      <c r="I29" s="6">
        <f>+STDEVA(COTIZACIONES!E30,COTIZACIONES!G30,COTIZACIONES!I30)</f>
        <v>5057.9106499950412</v>
      </c>
      <c r="J29" s="10">
        <f t="shared" si="1"/>
        <v>0.34397181688935363</v>
      </c>
      <c r="K29" s="4" t="s">
        <v>15</v>
      </c>
    </row>
    <row r="30" spans="1:15" ht="27" x14ac:dyDescent="0.25">
      <c r="A30" s="14">
        <v>25</v>
      </c>
      <c r="B30" s="24" t="s">
        <v>53</v>
      </c>
      <c r="C30" s="15" t="s">
        <v>35</v>
      </c>
      <c r="D30" s="3">
        <v>1</v>
      </c>
      <c r="E30" s="6">
        <f>+MIN(COTIZACIONES!E31,COTIZACIONES!G31,COTIZACIONES!I31)</f>
        <v>8960.7000000000007</v>
      </c>
      <c r="F30" s="6">
        <f>+AVERAGE(COTIZACIONES!E31,COTIZACIONES!G31,COTIZACIONES!I31)</f>
        <v>13220.9</v>
      </c>
      <c r="G30" s="6">
        <f>+MEDIAN(COTIZACIONES!E31,COTIZACIONES!G31,COTIZACIONES!I31)</f>
        <v>14280</v>
      </c>
      <c r="H30" s="6">
        <f>+GEOMEAN(COTIZACIONES!E31,COTIZACIONES!G31,COTIZACIONES!I31)</f>
        <v>12808.513517382358</v>
      </c>
      <c r="I30" s="6">
        <f>+STDEVA(COTIZACIONES!E31,COTIZACIONES!G31,COTIZACIONES!I31)</f>
        <v>3841.7468721923965</v>
      </c>
      <c r="J30" s="10">
        <f t="shared" si="1"/>
        <v>0.29058134258578439</v>
      </c>
      <c r="K30" s="4" t="s">
        <v>15</v>
      </c>
    </row>
    <row r="31" spans="1:15" ht="38.25" x14ac:dyDescent="0.25">
      <c r="A31" s="14">
        <v>26</v>
      </c>
      <c r="B31" s="24" t="s">
        <v>54</v>
      </c>
      <c r="C31" s="15" t="s">
        <v>35</v>
      </c>
      <c r="D31" s="3">
        <v>1</v>
      </c>
      <c r="E31" s="6">
        <f>+MIN(COTIZACIONES!E32,COTIZACIONES!G32,COTIZACIONES!I32)</f>
        <v>3510.5</v>
      </c>
      <c r="F31" s="6">
        <f>+AVERAGE(COTIZACIONES!E32,COTIZACIONES!G32,COTIZACIONES!I32)</f>
        <v>3704.8666666666668</v>
      </c>
      <c r="G31" s="6">
        <f>+MEDIAN(COTIZACIONES!E32,COTIZACIONES!G32,COTIZACIONES!I32)</f>
        <v>3570</v>
      </c>
      <c r="H31" s="6">
        <f>+GEOMEAN(COTIZACIONES!E32,COTIZACIONES!G32,COTIZACIONES!I32)</f>
        <v>3697.668307836042</v>
      </c>
      <c r="I31" s="6">
        <f>+STDEVA(COTIZACIONES!E32,COTIZACIONES!G32,COTIZACIONES!I32)</f>
        <v>286.67229258045376</v>
      </c>
      <c r="J31" s="10">
        <f t="shared" si="1"/>
        <v>7.7377222548842176E-2</v>
      </c>
      <c r="K31" s="4" t="s">
        <v>9</v>
      </c>
    </row>
    <row r="32" spans="1:15" ht="27" x14ac:dyDescent="0.25">
      <c r="A32" s="14">
        <v>27</v>
      </c>
      <c r="B32" s="24" t="s">
        <v>55</v>
      </c>
      <c r="C32" s="15" t="s">
        <v>35</v>
      </c>
      <c r="D32" s="3">
        <v>1</v>
      </c>
      <c r="E32" s="6">
        <f>+MIN(COTIZACIONES!E33,COTIZACIONES!G33,COTIZACIONES!I33)</f>
        <v>2832.2</v>
      </c>
      <c r="F32" s="6">
        <f>+AVERAGE(COTIZACIONES!E33,COTIZACIONES!G33,COTIZACIONES!I33)</f>
        <v>4208.2366666666667</v>
      </c>
      <c r="G32" s="6">
        <f>+MEDIAN(COTIZACIONES!E33,COTIZACIONES!G33,COTIZACIONES!I33)</f>
        <v>4641</v>
      </c>
      <c r="H32" s="6">
        <f>+GEOMEAN(COTIZACIONES!E33,COTIZACIONES!G33,COTIZACIONES!I33)</f>
        <v>4075.8983520334687</v>
      </c>
      <c r="I32" s="6">
        <f>+STDEVA(COTIZACIONES!E33,COTIZACIONES!G33,COTIZACIONES!I33)</f>
        <v>1218.7135824439381</v>
      </c>
      <c r="J32" s="10">
        <f t="shared" si="1"/>
        <v>0.2896019589623694</v>
      </c>
      <c r="K32" s="4" t="s">
        <v>15</v>
      </c>
    </row>
    <row r="33" spans="1:15" ht="13.5" x14ac:dyDescent="0.25">
      <c r="A33" s="14"/>
      <c r="B33" s="21" t="s">
        <v>60</v>
      </c>
      <c r="C33" s="15"/>
      <c r="D33" s="3"/>
      <c r="E33" s="6"/>
      <c r="F33" s="6"/>
      <c r="G33" s="6"/>
      <c r="H33" s="6"/>
      <c r="I33" s="6"/>
      <c r="J33" s="10"/>
      <c r="K33" s="4"/>
    </row>
    <row r="34" spans="1:15" ht="25.5" x14ac:dyDescent="0.25">
      <c r="A34" s="14">
        <v>28</v>
      </c>
      <c r="B34" s="24" t="s">
        <v>61</v>
      </c>
      <c r="C34" s="15" t="s">
        <v>35</v>
      </c>
      <c r="D34" s="3">
        <v>1</v>
      </c>
      <c r="E34" s="6">
        <f>+MIN(COTIZACIONES!E35,COTIZACIONES!G35,COTIZACIONES!I35)</f>
        <v>2213.4</v>
      </c>
      <c r="F34" s="6">
        <f>+AVERAGE(COTIZACIONES!E35,COTIZACIONES!G35,COTIZACIONES!I35)</f>
        <v>3236.7999999999997</v>
      </c>
      <c r="G34" s="6">
        <f>+MEDIAN(COTIZACIONES!E35,COTIZACIONES!G35,COTIZACIONES!I35)</f>
        <v>3570</v>
      </c>
      <c r="H34" s="6">
        <f>+GEOMEAN(COTIZACIONES!E35,COTIZACIONES!G35,COTIZACIONES!I35)</f>
        <v>3142.4111541801208</v>
      </c>
      <c r="I34" s="6">
        <f>+STDEVA(COTIZACIONES!E35,COTIZACIONES!G35,COTIZACIONES!I35)</f>
        <v>904.08678786939572</v>
      </c>
      <c r="J34" s="10">
        <f t="shared" si="1"/>
        <v>0.27931499872386178</v>
      </c>
      <c r="K34" s="4" t="s">
        <v>15</v>
      </c>
    </row>
    <row r="35" spans="1:15" ht="27" x14ac:dyDescent="0.25">
      <c r="A35" s="14">
        <v>29</v>
      </c>
      <c r="B35" s="24" t="s">
        <v>62</v>
      </c>
      <c r="C35" s="15" t="s">
        <v>35</v>
      </c>
      <c r="D35" s="3">
        <v>1</v>
      </c>
      <c r="E35" s="6">
        <f>+MIN(COTIZACIONES!E36,COTIZACIONES!G36,COTIZACIONES!I36)</f>
        <v>1487.5</v>
      </c>
      <c r="F35" s="6">
        <f>+AVERAGE(COTIZACIONES!E36,COTIZACIONES!G36,COTIZACIONES!I36)</f>
        <v>2402.61</v>
      </c>
      <c r="G35" s="6">
        <f>+MEDIAN(COTIZACIONES!E36,COTIZACIONES!G36,COTIZACIONES!I36)</f>
        <v>2737</v>
      </c>
      <c r="H35" s="6">
        <f>+GEOMEAN(COTIZACIONES!E36,COTIZACIONES!G36,COTIZACIONES!I36)</f>
        <v>2298.6756167082131</v>
      </c>
      <c r="I35" s="6">
        <f>+STDEVA(COTIZACIONES!E36,COTIZACIONES!G36,COTIZACIONES!I36)</f>
        <v>802.02203916101917</v>
      </c>
      <c r="J35" s="10">
        <f t="shared" si="1"/>
        <v>0.33381282819975738</v>
      </c>
      <c r="K35" s="4" t="s">
        <v>15</v>
      </c>
      <c r="O35" s="26">
        <f>+ROUND(E35,0)</f>
        <v>1488</v>
      </c>
    </row>
    <row r="36" spans="1:15" ht="38.25" x14ac:dyDescent="0.25">
      <c r="A36" s="14">
        <v>30</v>
      </c>
      <c r="B36" s="24" t="s">
        <v>63</v>
      </c>
      <c r="C36" s="15" t="s">
        <v>35</v>
      </c>
      <c r="D36" s="3">
        <v>1</v>
      </c>
      <c r="E36" s="6">
        <f>+MIN(COTIZACIONES!E37,COTIZACIONES!G37,COTIZACIONES!I37)</f>
        <v>1344.7</v>
      </c>
      <c r="F36" s="6">
        <f>+AVERAGE(COTIZACIONES!E37,COTIZACIONES!G37,COTIZACIONES!I37)</f>
        <v>2324.4666666666667</v>
      </c>
      <c r="G36" s="6">
        <f>+MEDIAN(COTIZACIONES!E37,COTIZACIONES!G37,COTIZACIONES!I37)</f>
        <v>2618</v>
      </c>
      <c r="H36" s="6">
        <f>+GEOMEAN(COTIZACIONES!E37,COTIZACIONES!G37,COTIZACIONES!I37)</f>
        <v>2196.6161714887216</v>
      </c>
      <c r="I36" s="6">
        <f>+STDEVA(COTIZACIONES!E37,COTIZACIONES!G37,COTIZACIONES!I37)</f>
        <v>870.92500442537141</v>
      </c>
      <c r="J36" s="10">
        <f t="shared" si="1"/>
        <v>0.37467734724468899</v>
      </c>
      <c r="K36" s="4" t="s">
        <v>9</v>
      </c>
      <c r="O36" s="26">
        <f>+ROUND(E36,0)</f>
        <v>1345</v>
      </c>
    </row>
    <row r="37" spans="1:15" ht="13.5" x14ac:dyDescent="0.25">
      <c r="A37" s="14"/>
      <c r="B37" s="21" t="s">
        <v>64</v>
      </c>
      <c r="C37" s="15"/>
      <c r="D37" s="3"/>
      <c r="E37" s="6"/>
      <c r="F37" s="6"/>
      <c r="G37" s="6"/>
      <c r="H37" s="6"/>
      <c r="I37" s="6"/>
      <c r="J37" s="10"/>
      <c r="K37" s="4"/>
    </row>
    <row r="38" spans="1:15" ht="38.25" x14ac:dyDescent="0.25">
      <c r="A38" s="14">
        <v>31</v>
      </c>
      <c r="B38" s="24" t="s">
        <v>56</v>
      </c>
      <c r="C38" s="15" t="s">
        <v>35</v>
      </c>
      <c r="D38" s="3">
        <v>1</v>
      </c>
      <c r="E38" s="6">
        <f>+MIN(COTIZACIONES!E39,COTIZACIONES!G39,COTIZACIONES!I39)</f>
        <v>2082.5</v>
      </c>
      <c r="F38" s="6">
        <f>+AVERAGE(COTIZACIONES!E39,COTIZACIONES!G39,COTIZACIONES!I39)</f>
        <v>3167.3833333333332</v>
      </c>
      <c r="G38" s="6">
        <f>+MEDIAN(COTIZACIONES!E39,COTIZACIONES!G39,COTIZACIONES!I39)</f>
        <v>3451</v>
      </c>
      <c r="H38" s="6">
        <f>+GEOMEAN(COTIZACIONES!E39,COTIZACIONES!G39,COTIZACIONES!I39)</f>
        <v>3055.3262382559601</v>
      </c>
      <c r="I38" s="6">
        <f>+STDEVA(COTIZACIONES!E39,COTIZACIONES!G39,COTIZACIONES!I39)</f>
        <v>974.53541025112929</v>
      </c>
      <c r="J38" s="10">
        <f t="shared" si="1"/>
        <v>0.30767839181168344</v>
      </c>
      <c r="K38" s="4" t="s">
        <v>9</v>
      </c>
    </row>
    <row r="39" spans="1:15" ht="38.25" x14ac:dyDescent="0.25">
      <c r="A39" s="14">
        <v>32</v>
      </c>
      <c r="B39" s="24" t="s">
        <v>57</v>
      </c>
      <c r="C39" s="15" t="s">
        <v>35</v>
      </c>
      <c r="D39" s="3">
        <v>1</v>
      </c>
      <c r="E39" s="6">
        <f>+MIN(COTIZACIONES!E40,COTIZACIONES!G40,COTIZACIONES!I40)</f>
        <v>714</v>
      </c>
      <c r="F39" s="6">
        <f>+AVERAGE(COTIZACIONES!E40,COTIZACIONES!G40,COTIZACIONES!I40)</f>
        <v>1251.8799999999999</v>
      </c>
      <c r="G39" s="6">
        <f>+MEDIAN(COTIZACIONES!E40,COTIZACIONES!G40,COTIZACIONES!I40)</f>
        <v>1428</v>
      </c>
      <c r="H39" s="6">
        <f>+GEOMEAN(COTIZACIONES!E40,COTIZACIONES!G40,COTIZACIONES!I40)</f>
        <v>1180.5317996694091</v>
      </c>
      <c r="I39" s="6">
        <f>+STDEVA(COTIZACIONES!E40,COTIZACIONES!G40,COTIZACIONES!I40)</f>
        <v>474.9754974732906</v>
      </c>
      <c r="J39" s="10">
        <f t="shared" si="1"/>
        <v>0.37940976569103319</v>
      </c>
      <c r="K39" s="4" t="s">
        <v>9</v>
      </c>
    </row>
    <row r="40" spans="1:15" ht="27" x14ac:dyDescent="0.25">
      <c r="A40" s="14">
        <v>33</v>
      </c>
      <c r="B40" s="24" t="s">
        <v>58</v>
      </c>
      <c r="C40" s="15" t="s">
        <v>36</v>
      </c>
      <c r="D40" s="3">
        <v>1</v>
      </c>
      <c r="E40" s="6">
        <f>+MIN(COTIZACIONES!E41,COTIZACIONES!G41,COTIZACIONES!I41)</f>
        <v>5593</v>
      </c>
      <c r="F40" s="6">
        <f>+AVERAGE(COTIZACIONES!E41,COTIZACIONES!G41,COTIZACIONES!I41)</f>
        <v>8496.6</v>
      </c>
      <c r="G40" s="6">
        <f>+MEDIAN(COTIZACIONES!E41,COTIZACIONES!G41,COTIZACIONES!I41)</f>
        <v>9520</v>
      </c>
      <c r="H40" s="6">
        <f>+GEOMEAN(COTIZACIONES!E41,COTIZACIONES!G41,COTIZACIONES!I41)</f>
        <v>8205.6893475828656</v>
      </c>
      <c r="I40" s="6">
        <f>+STDEVA(COTIZACIONES!E41,COTIZACIONES!G41,COTIZACIONES!I41)</f>
        <v>2550.8226672977489</v>
      </c>
      <c r="J40" s="10">
        <f t="shared" si="1"/>
        <v>0.30021687113642503</v>
      </c>
      <c r="K40" s="4" t="s">
        <v>15</v>
      </c>
    </row>
    <row r="41" spans="1:15" ht="38.25" x14ac:dyDescent="0.25">
      <c r="A41" s="14">
        <v>34</v>
      </c>
      <c r="B41" s="24" t="s">
        <v>59</v>
      </c>
      <c r="C41" s="15" t="s">
        <v>35</v>
      </c>
      <c r="D41" s="3">
        <v>1</v>
      </c>
      <c r="E41" s="6">
        <f>+MIN(COTIZACIONES!E42,COTIZACIONES!G42,COTIZACIONES!I42)</f>
        <v>928.2</v>
      </c>
      <c r="F41" s="6">
        <f>+AVERAGE(COTIZACIONES!E42,COTIZACIONES!G42,COTIZACIONES!I42)</f>
        <v>1328.04</v>
      </c>
      <c r="G41" s="6">
        <f>+MEDIAN(COTIZACIONES!E42,COTIZACIONES!G42,COTIZACIONES!I42)</f>
        <v>1428</v>
      </c>
      <c r="H41" s="6">
        <f>+GEOMEAN(COTIZACIONES!E42,COTIZACIONES!G42,COTIZACIONES!I42)</f>
        <v>1292.2135085744924</v>
      </c>
      <c r="I41" s="6">
        <f>+STDEVA(COTIZACIONES!E42,COTIZACIONES!G42,COTIZACIONES!I42)</f>
        <v>360.41090549538046</v>
      </c>
      <c r="J41" s="10">
        <f t="shared" si="1"/>
        <v>0.27138557987363365</v>
      </c>
      <c r="K41" s="4" t="s">
        <v>9</v>
      </c>
    </row>
    <row r="42" spans="1:15" ht="13.5" x14ac:dyDescent="0.25">
      <c r="A42" s="14"/>
      <c r="B42" s="21" t="s">
        <v>65</v>
      </c>
      <c r="C42" s="15"/>
      <c r="D42" s="3"/>
      <c r="E42" s="6"/>
      <c r="F42" s="6"/>
      <c r="G42" s="6"/>
      <c r="H42" s="6"/>
      <c r="I42" s="6"/>
      <c r="J42" s="10"/>
      <c r="K42" s="4"/>
    </row>
    <row r="43" spans="1:15" ht="25.5" x14ac:dyDescent="0.25">
      <c r="A43" s="14">
        <v>35</v>
      </c>
      <c r="B43" s="24" t="s">
        <v>66</v>
      </c>
      <c r="C43" s="15" t="s">
        <v>35</v>
      </c>
      <c r="D43" s="3">
        <v>1</v>
      </c>
      <c r="E43" s="6">
        <f>+MIN(COTIZACIONES!E44,COTIZACIONES!G44,COTIZACIONES!I44)</f>
        <v>4379.2</v>
      </c>
      <c r="F43" s="6">
        <f>+AVERAGE(COTIZACIONES!E44,COTIZACIONES!G44,COTIZACIONES!I44)</f>
        <v>5297.4833333333336</v>
      </c>
      <c r="G43" s="6">
        <f>+MEDIAN(COTIZACIONES!E44,COTIZACIONES!G44,COTIZACIONES!I44)</f>
        <v>5355</v>
      </c>
      <c r="H43" s="6">
        <f>+GEOMEAN(COTIZACIONES!E44,COTIZACIONES!G44,COTIZACIONES!I44)</f>
        <v>5246.5102247937984</v>
      </c>
      <c r="I43" s="6">
        <f>+STDEVA(COTIZACIONES!E44,COTIZACIONES!G44,COTIZACIONES!I44)</f>
        <v>890.91854332106402</v>
      </c>
      <c r="J43" s="10">
        <f t="shared" si="1"/>
        <v>0.16817769632518534</v>
      </c>
      <c r="K43" s="4" t="s">
        <v>15</v>
      </c>
    </row>
    <row r="44" spans="1:15" ht="27" x14ac:dyDescent="0.25">
      <c r="A44" s="14">
        <v>36</v>
      </c>
      <c r="B44" s="24" t="s">
        <v>67</v>
      </c>
      <c r="C44" s="15" t="s">
        <v>36</v>
      </c>
      <c r="D44" s="3">
        <v>1</v>
      </c>
      <c r="E44" s="6">
        <f>+MIN(COTIZACIONES!E45,COTIZACIONES!G45,COTIZACIONES!I45)</f>
        <v>2368.1</v>
      </c>
      <c r="F44" s="6">
        <f>+AVERAGE(COTIZACIONES!E45,COTIZACIONES!G45,COTIZACIONES!I45)</f>
        <v>3984.9133333333334</v>
      </c>
      <c r="G44" s="6">
        <f>+MEDIAN(COTIZACIONES!E45,COTIZACIONES!G45,COTIZACIONES!I45)</f>
        <v>4522</v>
      </c>
      <c r="H44" s="6">
        <f>+GEOMEAN(COTIZACIONES!E45,COTIZACIONES!G45,COTIZACIONES!I45)</f>
        <v>3785.2368452184373</v>
      </c>
      <c r="I44" s="6">
        <f>+STDEVA(COTIZACIONES!E45,COTIZACIONES!G45,COTIZACIONES!I45)</f>
        <v>1426.2463176230594</v>
      </c>
      <c r="J44" s="10">
        <f t="shared" si="1"/>
        <v>0.35791150228856322</v>
      </c>
      <c r="K44" s="4" t="s">
        <v>15</v>
      </c>
    </row>
    <row r="45" spans="1:15" ht="25.5" x14ac:dyDescent="0.25">
      <c r="A45" s="14">
        <v>37</v>
      </c>
      <c r="B45" s="24" t="s">
        <v>68</v>
      </c>
      <c r="C45" s="15" t="s">
        <v>35</v>
      </c>
      <c r="D45" s="3">
        <v>1</v>
      </c>
      <c r="E45" s="6">
        <f>+MIN(COTIZACIONES!E46,COTIZACIONES!G46,COTIZACIONES!I46)</f>
        <v>4641</v>
      </c>
      <c r="F45" s="6">
        <f>+AVERAGE(COTIZACIONES!E46,COTIZACIONES!G46,COTIZACIONES!I46)</f>
        <v>6254.6399999999994</v>
      </c>
      <c r="G45" s="6">
        <f>+MEDIAN(COTIZACIONES!E46,COTIZACIONES!G46,COTIZACIONES!I46)</f>
        <v>5197.92</v>
      </c>
      <c r="H45" s="6">
        <f>+GEOMEAN(COTIZACIONES!E46,COTIZACIONES!G46,COTIZACIONES!I46)</f>
        <v>5993.5361359108219</v>
      </c>
      <c r="I45" s="6">
        <f>+STDEVA(COTIZACIONES!E46,COTIZACIONES!G46,COTIZACIONES!I46)</f>
        <v>2329.3039451303935</v>
      </c>
      <c r="J45" s="10">
        <f t="shared" si="1"/>
        <v>0.37241215243889236</v>
      </c>
      <c r="K45" s="4" t="s">
        <v>15</v>
      </c>
    </row>
    <row r="46" spans="1:15" ht="38.25" x14ac:dyDescent="0.25">
      <c r="A46" s="14">
        <v>38</v>
      </c>
      <c r="B46" s="24" t="s">
        <v>69</v>
      </c>
      <c r="C46" s="15" t="s">
        <v>36</v>
      </c>
      <c r="D46" s="3">
        <v>1</v>
      </c>
      <c r="E46" s="6">
        <f>+MIN(COTIZACIONES!E47,COTIZACIONES!G47,COTIZACIONES!I47)</f>
        <v>3082.1</v>
      </c>
      <c r="F46" s="6">
        <f>+AVERAGE(COTIZACIONES!E47,COTIZACIONES!G47,COTIZACIONES!I47)</f>
        <v>11070.966666666667</v>
      </c>
      <c r="G46" s="6">
        <f>+MEDIAN(COTIZACIONES!E47,COTIZACIONES!G47,COTIZACIONES!I47)</f>
        <v>14280</v>
      </c>
      <c r="H46" s="6">
        <f>+GEOMEAN(COTIZACIONES!E47,COTIZACIONES!G47,COTIZACIONES!I47)</f>
        <v>8869.0146657877413</v>
      </c>
      <c r="I46" s="6">
        <f>+STDEVA(COTIZACIONES!E47,COTIZACIONES!G47,COTIZACIONES!I47)</f>
        <v>6962.9983572691826</v>
      </c>
      <c r="J46" s="10">
        <f t="shared" si="1"/>
        <v>0.62894222039651904</v>
      </c>
      <c r="K46" s="4" t="s">
        <v>9</v>
      </c>
    </row>
  </sheetData>
  <autoFilter ref="A1:K46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4"/>
  <sheetViews>
    <sheetView topLeftCell="A8" workbookViewId="0">
      <selection activeCell="G18" sqref="G18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6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6" x14ac:dyDescent="0.25">
      <c r="A2" s="14"/>
      <c r="B2" s="21" t="s">
        <v>22</v>
      </c>
      <c r="C2" s="22"/>
      <c r="D2" s="3"/>
      <c r="E2" s="18"/>
      <c r="F2" s="18"/>
    </row>
    <row r="3" spans="1:6" ht="40.5" x14ac:dyDescent="0.25">
      <c r="A3" s="14">
        <v>1</v>
      </c>
      <c r="B3" s="24" t="s">
        <v>23</v>
      </c>
      <c r="C3" s="15" t="s">
        <v>35</v>
      </c>
      <c r="D3" s="15">
        <v>2820</v>
      </c>
      <c r="E3" s="18">
        <v>1785</v>
      </c>
      <c r="F3" s="18">
        <f>+E3*D3</f>
        <v>5033700</v>
      </c>
    </row>
    <row r="4" spans="1:6" ht="40.5" x14ac:dyDescent="0.25">
      <c r="A4" s="14">
        <v>2</v>
      </c>
      <c r="B4" s="24" t="s">
        <v>24</v>
      </c>
      <c r="C4" s="15" t="s">
        <v>35</v>
      </c>
      <c r="D4" s="15">
        <v>1410</v>
      </c>
      <c r="E4" s="18">
        <v>2101</v>
      </c>
      <c r="F4" s="18">
        <f t="shared" ref="F4:F52" si="0">+E4*D4</f>
        <v>2962410</v>
      </c>
    </row>
    <row r="5" spans="1:6" ht="54" x14ac:dyDescent="0.25">
      <c r="A5" s="14">
        <v>3</v>
      </c>
      <c r="B5" s="24" t="s">
        <v>25</v>
      </c>
      <c r="C5" s="15" t="s">
        <v>6</v>
      </c>
      <c r="D5" s="15">
        <v>2820</v>
      </c>
      <c r="E5" s="18">
        <v>5117</v>
      </c>
      <c r="F5" s="18">
        <f t="shared" si="0"/>
        <v>14429940</v>
      </c>
    </row>
    <row r="6" spans="1:6" ht="40.5" x14ac:dyDescent="0.25">
      <c r="A6" s="14">
        <v>4</v>
      </c>
      <c r="B6" s="24" t="s">
        <v>26</v>
      </c>
      <c r="C6" s="15" t="s">
        <v>35</v>
      </c>
      <c r="D6" s="15">
        <v>1410</v>
      </c>
      <c r="E6" s="18">
        <v>2270</v>
      </c>
      <c r="F6" s="18">
        <f t="shared" si="0"/>
        <v>3200700</v>
      </c>
    </row>
    <row r="7" spans="1:6" ht="40.5" x14ac:dyDescent="0.25">
      <c r="A7" s="14">
        <v>5</v>
      </c>
      <c r="B7" s="24" t="s">
        <v>27</v>
      </c>
      <c r="C7" s="15" t="s">
        <v>35</v>
      </c>
      <c r="D7" s="15">
        <v>1410</v>
      </c>
      <c r="E7" s="18">
        <v>2099</v>
      </c>
      <c r="F7" s="18">
        <f t="shared" si="0"/>
        <v>2959590</v>
      </c>
    </row>
    <row r="8" spans="1:6" ht="40.5" x14ac:dyDescent="0.25">
      <c r="A8" s="14">
        <v>6</v>
      </c>
      <c r="B8" s="24" t="s">
        <v>28</v>
      </c>
      <c r="C8" s="15" t="s">
        <v>36</v>
      </c>
      <c r="D8" s="15">
        <v>1410</v>
      </c>
      <c r="E8" s="18">
        <v>5080</v>
      </c>
      <c r="F8" s="18">
        <f t="shared" si="0"/>
        <v>7162800</v>
      </c>
    </row>
    <row r="9" spans="1:6" ht="27" x14ac:dyDescent="0.25">
      <c r="A9" s="14">
        <v>7</v>
      </c>
      <c r="B9" s="24" t="s">
        <v>29</v>
      </c>
      <c r="C9" s="15" t="s">
        <v>36</v>
      </c>
      <c r="D9" s="15">
        <v>705</v>
      </c>
      <c r="E9" s="18">
        <v>4165</v>
      </c>
      <c r="F9" s="18">
        <f t="shared" si="0"/>
        <v>2936325</v>
      </c>
    </row>
    <row r="10" spans="1:6" ht="40.5" x14ac:dyDescent="0.25">
      <c r="A10" s="14">
        <v>8</v>
      </c>
      <c r="B10" s="24" t="s">
        <v>30</v>
      </c>
      <c r="C10" s="15" t="s">
        <v>35</v>
      </c>
      <c r="D10" s="15">
        <v>1410</v>
      </c>
      <c r="E10" s="18">
        <v>1964</v>
      </c>
      <c r="F10" s="18">
        <f t="shared" si="0"/>
        <v>2769240</v>
      </c>
    </row>
    <row r="11" spans="1:6" ht="27" x14ac:dyDescent="0.25">
      <c r="A11" s="14">
        <v>9</v>
      </c>
      <c r="B11" s="24" t="s">
        <v>31</v>
      </c>
      <c r="C11" s="15" t="s">
        <v>37</v>
      </c>
      <c r="D11" s="15">
        <v>705</v>
      </c>
      <c r="E11" s="18">
        <v>2559</v>
      </c>
      <c r="F11" s="18">
        <f t="shared" si="0"/>
        <v>1804095</v>
      </c>
    </row>
    <row r="12" spans="1:6" x14ac:dyDescent="0.25">
      <c r="A12" s="14">
        <v>10</v>
      </c>
      <c r="B12" s="24" t="s">
        <v>32</v>
      </c>
      <c r="C12" s="15" t="s">
        <v>35</v>
      </c>
      <c r="D12" s="15">
        <v>1410</v>
      </c>
      <c r="E12" s="18">
        <v>2499</v>
      </c>
      <c r="F12" s="18">
        <f t="shared" si="0"/>
        <v>3523590</v>
      </c>
    </row>
    <row r="13" spans="1:6" ht="27" x14ac:dyDescent="0.25">
      <c r="A13" s="14">
        <v>11</v>
      </c>
      <c r="B13" s="24" t="s">
        <v>33</v>
      </c>
      <c r="C13" s="15" t="s">
        <v>35</v>
      </c>
      <c r="D13" s="15">
        <v>705</v>
      </c>
      <c r="E13" s="18">
        <v>5791</v>
      </c>
      <c r="F13" s="18">
        <f t="shared" si="0"/>
        <v>4082655</v>
      </c>
    </row>
    <row r="14" spans="1:6" x14ac:dyDescent="0.25">
      <c r="A14" s="14">
        <v>12</v>
      </c>
      <c r="B14" s="24" t="s">
        <v>34</v>
      </c>
      <c r="C14" s="15" t="s">
        <v>35</v>
      </c>
      <c r="D14" s="15">
        <v>134</v>
      </c>
      <c r="E14" s="18">
        <v>3373</v>
      </c>
      <c r="F14" s="18">
        <f t="shared" si="0"/>
        <v>451982</v>
      </c>
    </row>
    <row r="15" spans="1:6" x14ac:dyDescent="0.25">
      <c r="A15" s="14"/>
      <c r="B15" s="21" t="s">
        <v>74</v>
      </c>
      <c r="C15" s="15"/>
      <c r="D15" s="15"/>
      <c r="E15" s="18"/>
      <c r="F15" s="28">
        <f>SUM(F3:F14)</f>
        <v>51317027</v>
      </c>
    </row>
    <row r="16" spans="1:6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705</v>
      </c>
      <c r="E17" s="18">
        <v>5016</v>
      </c>
      <c r="F17" s="18">
        <f t="shared" si="0"/>
        <v>3536280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705</v>
      </c>
      <c r="E18" s="18">
        <v>41055</v>
      </c>
      <c r="F18" s="18">
        <f t="shared" si="0"/>
        <v>28943775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705</v>
      </c>
      <c r="E19" s="18">
        <v>7140</v>
      </c>
      <c r="F19" s="18">
        <f t="shared" si="0"/>
        <v>5033700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134</v>
      </c>
      <c r="E20" s="18">
        <v>45855</v>
      </c>
      <c r="F20" s="18">
        <f t="shared" si="0"/>
        <v>6144570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134</v>
      </c>
      <c r="E21" s="18">
        <v>25521</v>
      </c>
      <c r="F21" s="18">
        <f t="shared" si="0"/>
        <v>3419814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47078139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705</v>
      </c>
      <c r="E24" s="18">
        <v>2570</v>
      </c>
      <c r="F24" s="18">
        <f t="shared" si="0"/>
        <v>1811850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1410</v>
      </c>
      <c r="E25" s="18">
        <v>2701</v>
      </c>
      <c r="F25" s="18">
        <f t="shared" si="0"/>
        <v>3808410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118</v>
      </c>
      <c r="E26" s="18">
        <v>14380</v>
      </c>
      <c r="F26" s="18">
        <f t="shared" si="0"/>
        <v>1696840</v>
      </c>
    </row>
    <row r="27" spans="1:6" ht="27" x14ac:dyDescent="0.25">
      <c r="A27" s="14"/>
      <c r="B27" s="21" t="s">
        <v>79</v>
      </c>
      <c r="C27" s="15"/>
      <c r="D27" s="15"/>
      <c r="E27" s="18"/>
      <c r="F27" s="28">
        <f>SUM(F24:F26)</f>
        <v>7317100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705</v>
      </c>
      <c r="E29" s="18">
        <v>6819</v>
      </c>
      <c r="F29" s="18">
        <f t="shared" si="0"/>
        <v>4807395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705</v>
      </c>
      <c r="E30" s="18">
        <v>6819</v>
      </c>
      <c r="F30" s="18">
        <f t="shared" si="0"/>
        <v>4807395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1410</v>
      </c>
      <c r="E31" s="18">
        <v>6319</v>
      </c>
      <c r="F31" s="18">
        <f t="shared" si="0"/>
        <v>8909790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134</v>
      </c>
      <c r="E32" s="18">
        <v>8961</v>
      </c>
      <c r="F32" s="18">
        <f t="shared" si="0"/>
        <v>1200774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571</v>
      </c>
      <c r="E33" s="18">
        <v>8961</v>
      </c>
      <c r="F33" s="18">
        <f t="shared" si="0"/>
        <v>5116731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1410</v>
      </c>
      <c r="E34" s="18">
        <v>3705</v>
      </c>
      <c r="F34" s="18">
        <f t="shared" si="0"/>
        <v>5224050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705</v>
      </c>
      <c r="E35" s="18">
        <v>2832</v>
      </c>
      <c r="F35" s="18">
        <f t="shared" si="0"/>
        <v>1996560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32062695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705</v>
      </c>
      <c r="E38" s="18">
        <v>2213</v>
      </c>
      <c r="F38" s="18">
        <f t="shared" si="0"/>
        <v>1560165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705</v>
      </c>
      <c r="E39" s="18">
        <v>1488</v>
      </c>
      <c r="F39" s="18">
        <f t="shared" si="0"/>
        <v>1049040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705</v>
      </c>
      <c r="E40" s="18">
        <v>2324</v>
      </c>
      <c r="F40" s="18">
        <f t="shared" si="0"/>
        <v>1638420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4247625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705</v>
      </c>
      <c r="E43" s="18">
        <v>3167</v>
      </c>
      <c r="F43" s="18">
        <f t="shared" si="0"/>
        <v>2232735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705</v>
      </c>
      <c r="E44" s="18">
        <v>1252</v>
      </c>
      <c r="F44" s="18">
        <f t="shared" si="0"/>
        <v>882660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705</v>
      </c>
      <c r="E45" s="18">
        <v>5593</v>
      </c>
      <c r="F45" s="18">
        <f t="shared" si="0"/>
        <v>3943065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705</v>
      </c>
      <c r="E46" s="18">
        <v>1328</v>
      </c>
      <c r="F46" s="18">
        <f t="shared" si="0"/>
        <v>936240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7994700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705</v>
      </c>
      <c r="E49" s="18">
        <v>4379</v>
      </c>
      <c r="F49" s="18">
        <f t="shared" si="0"/>
        <v>3087195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2115</v>
      </c>
      <c r="E50" s="18">
        <v>2368</v>
      </c>
      <c r="F50" s="18">
        <f t="shared" si="0"/>
        <v>5008320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705</v>
      </c>
      <c r="E51" s="18">
        <v>4641</v>
      </c>
      <c r="F51" s="18">
        <f t="shared" si="0"/>
        <v>3271905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705</v>
      </c>
      <c r="E52" s="18">
        <v>11071</v>
      </c>
      <c r="F52" s="18">
        <f t="shared" si="0"/>
        <v>7805055</v>
      </c>
    </row>
    <row r="53" spans="1:6" x14ac:dyDescent="0.25">
      <c r="A53" s="29"/>
      <c r="B53" s="34" t="s">
        <v>75</v>
      </c>
      <c r="C53" s="15"/>
      <c r="D53" s="15"/>
      <c r="E53" s="18"/>
      <c r="F53" s="32">
        <f>SUM(F49:F52)</f>
        <v>19172475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169189761</v>
      </c>
    </row>
  </sheetData>
  <mergeCells count="1">
    <mergeCell ref="A54:E5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5612-FBE2-4912-B59B-9B6249CF10AA}">
  <dimension ref="A1:G6"/>
  <sheetViews>
    <sheetView workbookViewId="0">
      <selection activeCell="C9" sqref="C9"/>
    </sheetView>
  </sheetViews>
  <sheetFormatPr baseColWidth="10" defaultRowHeight="15" x14ac:dyDescent="0.25"/>
  <cols>
    <col min="1" max="1" width="4.42578125" bestFit="1" customWidth="1"/>
    <col min="2" max="2" width="66.42578125" customWidth="1"/>
  </cols>
  <sheetData>
    <row r="1" spans="1:7" ht="40.5" x14ac:dyDescent="0.25">
      <c r="A1" s="11" t="s">
        <v>0</v>
      </c>
      <c r="B1" s="11" t="s">
        <v>1</v>
      </c>
      <c r="C1" s="11" t="s">
        <v>2</v>
      </c>
      <c r="D1" s="17" t="s">
        <v>6</v>
      </c>
      <c r="E1" s="17" t="s">
        <v>7</v>
      </c>
      <c r="F1" s="12" t="s">
        <v>16</v>
      </c>
      <c r="G1" s="12" t="s">
        <v>17</v>
      </c>
    </row>
    <row r="2" spans="1:7" x14ac:dyDescent="0.25">
      <c r="A2" s="14"/>
      <c r="B2" s="21" t="s">
        <v>60</v>
      </c>
      <c r="C2" s="15"/>
      <c r="D2" s="15"/>
      <c r="E2" s="15"/>
      <c r="F2" s="18"/>
      <c r="G2" s="18"/>
    </row>
    <row r="3" spans="1:7" ht="27" x14ac:dyDescent="0.25">
      <c r="A3" s="14">
        <v>28</v>
      </c>
      <c r="B3" s="24" t="s">
        <v>61</v>
      </c>
      <c r="C3" s="15" t="s">
        <v>35</v>
      </c>
      <c r="D3" s="15" t="s">
        <v>81</v>
      </c>
      <c r="E3" s="15">
        <v>12</v>
      </c>
      <c r="F3" s="18">
        <v>2213</v>
      </c>
      <c r="G3" s="18">
        <f t="shared" ref="G3:G5" si="0">+F3*E3</f>
        <v>26556</v>
      </c>
    </row>
    <row r="4" spans="1:7" ht="27" x14ac:dyDescent="0.25">
      <c r="A4" s="14">
        <v>29</v>
      </c>
      <c r="B4" s="24" t="s">
        <v>62</v>
      </c>
      <c r="C4" s="15" t="s">
        <v>35</v>
      </c>
      <c r="D4" s="15" t="s">
        <v>81</v>
      </c>
      <c r="E4" s="15">
        <v>12</v>
      </c>
      <c r="F4" s="18">
        <v>1488</v>
      </c>
      <c r="G4" s="18">
        <f t="shared" si="0"/>
        <v>17856</v>
      </c>
    </row>
    <row r="5" spans="1:7" ht="27" x14ac:dyDescent="0.25">
      <c r="A5" s="14">
        <v>30</v>
      </c>
      <c r="B5" s="24" t="s">
        <v>63</v>
      </c>
      <c r="C5" s="15" t="s">
        <v>35</v>
      </c>
      <c r="D5" s="15" t="s">
        <v>81</v>
      </c>
      <c r="E5" s="15">
        <v>12</v>
      </c>
      <c r="F5" s="18">
        <v>2324</v>
      </c>
      <c r="G5" s="18">
        <f t="shared" si="0"/>
        <v>27888</v>
      </c>
    </row>
    <row r="6" spans="1:7" x14ac:dyDescent="0.25">
      <c r="A6" s="14"/>
      <c r="B6" s="21" t="s">
        <v>77</v>
      </c>
      <c r="C6" s="15"/>
      <c r="D6" s="15"/>
      <c r="E6" s="15"/>
      <c r="F6" s="18"/>
      <c r="G6" s="32">
        <f>SUM(G3:G5)</f>
        <v>72300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7"/>
  <sheetViews>
    <sheetView topLeftCell="A5" workbookViewId="0">
      <selection activeCell="A18" sqref="A18:XFD18"/>
    </sheetView>
  </sheetViews>
  <sheetFormatPr baseColWidth="10" defaultRowHeight="12" x14ac:dyDescent="0.2"/>
  <cols>
    <col min="1" max="1" width="4.140625" style="35" bestFit="1" customWidth="1"/>
    <col min="2" max="2" width="52.42578125" style="35" customWidth="1"/>
    <col min="3" max="16384" width="11.42578125" style="35"/>
  </cols>
  <sheetData>
    <row r="1" spans="1:9" ht="13.5" x14ac:dyDescent="0.2">
      <c r="A1" s="40" t="s">
        <v>0</v>
      </c>
      <c r="B1" s="40" t="s">
        <v>1</v>
      </c>
      <c r="C1" s="40" t="s">
        <v>2</v>
      </c>
      <c r="D1" s="40" t="s">
        <v>7</v>
      </c>
      <c r="E1" s="40" t="s">
        <v>16</v>
      </c>
      <c r="F1" s="40" t="s">
        <v>19</v>
      </c>
      <c r="G1" s="40"/>
      <c r="H1" s="40" t="s">
        <v>20</v>
      </c>
      <c r="I1" s="40"/>
    </row>
    <row r="2" spans="1:9" ht="13.5" x14ac:dyDescent="0.2">
      <c r="A2" s="40"/>
      <c r="B2" s="40"/>
      <c r="C2" s="40"/>
      <c r="D2" s="40"/>
      <c r="E2" s="40"/>
      <c r="F2" s="11" t="s">
        <v>7</v>
      </c>
      <c r="G2" s="11" t="s">
        <v>21</v>
      </c>
      <c r="H2" s="11" t="s">
        <v>7</v>
      </c>
      <c r="I2" s="11" t="s">
        <v>21</v>
      </c>
    </row>
    <row r="3" spans="1:9" ht="27" x14ac:dyDescent="0.2">
      <c r="A3" s="14"/>
      <c r="B3" s="21" t="s">
        <v>22</v>
      </c>
      <c r="C3" s="22"/>
      <c r="D3" s="14"/>
      <c r="E3" s="18"/>
      <c r="F3" s="14"/>
      <c r="G3" s="19"/>
      <c r="H3" s="14"/>
      <c r="I3" s="19"/>
    </row>
    <row r="4" spans="1:9" ht="67.5" x14ac:dyDescent="0.2">
      <c r="A4" s="14">
        <v>1</v>
      </c>
      <c r="B4" s="24" t="s">
        <v>23</v>
      </c>
      <c r="C4" s="15" t="s">
        <v>35</v>
      </c>
      <c r="D4" s="15">
        <v>372</v>
      </c>
      <c r="E4" s="18">
        <v>1785</v>
      </c>
      <c r="F4" s="15">
        <v>372</v>
      </c>
      <c r="G4" s="19">
        <f t="shared" ref="G4:G11" si="0">F4/D4</f>
        <v>1</v>
      </c>
      <c r="H4" s="14">
        <f t="shared" ref="H4:H11" si="1">+D4-F4</f>
        <v>0</v>
      </c>
      <c r="I4" s="19">
        <f t="shared" ref="I4:I11" si="2">1-G4</f>
        <v>0</v>
      </c>
    </row>
    <row r="5" spans="1:9" ht="67.5" x14ac:dyDescent="0.2">
      <c r="A5" s="14">
        <v>2</v>
      </c>
      <c r="B5" s="24" t="s">
        <v>24</v>
      </c>
      <c r="C5" s="15" t="s">
        <v>35</v>
      </c>
      <c r="D5" s="15">
        <v>186</v>
      </c>
      <c r="E5" s="18">
        <v>2101</v>
      </c>
      <c r="F5" s="15">
        <v>186</v>
      </c>
      <c r="G5" s="19">
        <f t="shared" si="0"/>
        <v>1</v>
      </c>
      <c r="H5" s="14">
        <f t="shared" si="1"/>
        <v>0</v>
      </c>
      <c r="I5" s="19">
        <f t="shared" si="2"/>
        <v>0</v>
      </c>
    </row>
    <row r="6" spans="1:9" ht="81" x14ac:dyDescent="0.2">
      <c r="A6" s="14">
        <v>3</v>
      </c>
      <c r="B6" s="24" t="s">
        <v>25</v>
      </c>
      <c r="C6" s="15" t="s">
        <v>6</v>
      </c>
      <c r="D6" s="15">
        <v>372</v>
      </c>
      <c r="E6" s="18">
        <v>5117</v>
      </c>
      <c r="F6" s="15">
        <v>372</v>
      </c>
      <c r="G6" s="19">
        <f t="shared" si="0"/>
        <v>1</v>
      </c>
      <c r="H6" s="14">
        <f t="shared" si="1"/>
        <v>0</v>
      </c>
      <c r="I6" s="19">
        <f t="shared" si="2"/>
        <v>0</v>
      </c>
    </row>
    <row r="7" spans="1:9" ht="67.5" x14ac:dyDescent="0.2">
      <c r="A7" s="14">
        <v>4</v>
      </c>
      <c r="B7" s="24" t="s">
        <v>26</v>
      </c>
      <c r="C7" s="15" t="s">
        <v>35</v>
      </c>
      <c r="D7" s="15">
        <v>186</v>
      </c>
      <c r="E7" s="18">
        <v>2270</v>
      </c>
      <c r="F7" s="15">
        <v>186</v>
      </c>
      <c r="G7" s="19">
        <f t="shared" si="0"/>
        <v>1</v>
      </c>
      <c r="H7" s="14">
        <f t="shared" si="1"/>
        <v>0</v>
      </c>
      <c r="I7" s="19">
        <f t="shared" si="2"/>
        <v>0</v>
      </c>
    </row>
    <row r="8" spans="1:9" ht="67.5" x14ac:dyDescent="0.2">
      <c r="A8" s="14">
        <v>5</v>
      </c>
      <c r="B8" s="24" t="s">
        <v>27</v>
      </c>
      <c r="C8" s="15" t="s">
        <v>35</v>
      </c>
      <c r="D8" s="15">
        <v>186</v>
      </c>
      <c r="E8" s="18">
        <v>2099</v>
      </c>
      <c r="F8" s="15">
        <v>186</v>
      </c>
      <c r="G8" s="19">
        <f t="shared" si="0"/>
        <v>1</v>
      </c>
      <c r="H8" s="14">
        <f t="shared" si="1"/>
        <v>0</v>
      </c>
      <c r="I8" s="19">
        <f t="shared" si="2"/>
        <v>0</v>
      </c>
    </row>
    <row r="9" spans="1:9" ht="67.5" x14ac:dyDescent="0.2">
      <c r="A9" s="14">
        <v>6</v>
      </c>
      <c r="B9" s="24" t="s">
        <v>28</v>
      </c>
      <c r="C9" s="15" t="s">
        <v>36</v>
      </c>
      <c r="D9" s="15">
        <v>186</v>
      </c>
      <c r="E9" s="18">
        <v>5080</v>
      </c>
      <c r="F9" s="15">
        <v>186</v>
      </c>
      <c r="G9" s="19">
        <f t="shared" si="0"/>
        <v>1</v>
      </c>
      <c r="H9" s="14">
        <f t="shared" si="1"/>
        <v>0</v>
      </c>
      <c r="I9" s="19">
        <f t="shared" si="2"/>
        <v>0</v>
      </c>
    </row>
    <row r="10" spans="1:9" ht="40.5" x14ac:dyDescent="0.2">
      <c r="A10" s="14">
        <v>7</v>
      </c>
      <c r="B10" s="24" t="s">
        <v>29</v>
      </c>
      <c r="C10" s="15" t="s">
        <v>36</v>
      </c>
      <c r="D10" s="15">
        <v>93</v>
      </c>
      <c r="E10" s="18">
        <v>4165</v>
      </c>
      <c r="F10" s="15">
        <v>93</v>
      </c>
      <c r="G10" s="19">
        <f t="shared" si="0"/>
        <v>1</v>
      </c>
      <c r="H10" s="14">
        <f t="shared" si="1"/>
        <v>0</v>
      </c>
      <c r="I10" s="19">
        <f t="shared" si="2"/>
        <v>0</v>
      </c>
    </row>
    <row r="11" spans="1:9" ht="67.5" x14ac:dyDescent="0.2">
      <c r="A11" s="14">
        <v>8</v>
      </c>
      <c r="B11" s="24" t="s">
        <v>30</v>
      </c>
      <c r="C11" s="15" t="s">
        <v>35</v>
      </c>
      <c r="D11" s="15">
        <v>186</v>
      </c>
      <c r="E11" s="18">
        <v>1964</v>
      </c>
      <c r="F11" s="15">
        <v>186</v>
      </c>
      <c r="G11" s="19">
        <f t="shared" si="0"/>
        <v>1</v>
      </c>
      <c r="H11" s="14">
        <f t="shared" si="1"/>
        <v>0</v>
      </c>
      <c r="I11" s="19">
        <f t="shared" si="2"/>
        <v>0</v>
      </c>
    </row>
    <row r="12" spans="1:9" ht="40.5" x14ac:dyDescent="0.2">
      <c r="A12" s="14">
        <v>9</v>
      </c>
      <c r="B12" s="24" t="s">
        <v>31</v>
      </c>
      <c r="C12" s="15" t="s">
        <v>37</v>
      </c>
      <c r="D12" s="15">
        <v>93</v>
      </c>
      <c r="E12" s="18">
        <v>2559</v>
      </c>
      <c r="F12" s="15">
        <v>93</v>
      </c>
      <c r="G12" s="19">
        <f t="shared" ref="G12:G47" si="3">F12/D12</f>
        <v>1</v>
      </c>
      <c r="H12" s="14">
        <f t="shared" ref="H12:H47" si="4">+D12-F12</f>
        <v>0</v>
      </c>
      <c r="I12" s="19">
        <f t="shared" ref="I12:I47" si="5">1-G12</f>
        <v>0</v>
      </c>
    </row>
    <row r="13" spans="1:9" ht="27" x14ac:dyDescent="0.2">
      <c r="A13" s="14">
        <v>10</v>
      </c>
      <c r="B13" s="24" t="s">
        <v>32</v>
      </c>
      <c r="C13" s="15" t="s">
        <v>35</v>
      </c>
      <c r="D13" s="15">
        <v>186</v>
      </c>
      <c r="E13" s="18">
        <v>2499</v>
      </c>
      <c r="F13" s="15">
        <v>186</v>
      </c>
      <c r="G13" s="19">
        <f t="shared" si="3"/>
        <v>1</v>
      </c>
      <c r="H13" s="14">
        <f t="shared" si="4"/>
        <v>0</v>
      </c>
      <c r="I13" s="19">
        <f t="shared" si="5"/>
        <v>0</v>
      </c>
    </row>
    <row r="14" spans="1:9" ht="27" x14ac:dyDescent="0.2">
      <c r="A14" s="14">
        <v>11</v>
      </c>
      <c r="B14" s="24" t="s">
        <v>33</v>
      </c>
      <c r="C14" s="15" t="s">
        <v>35</v>
      </c>
      <c r="D14" s="15">
        <v>93</v>
      </c>
      <c r="E14" s="18">
        <v>5791</v>
      </c>
      <c r="F14" s="15">
        <v>93</v>
      </c>
      <c r="G14" s="19">
        <f t="shared" si="3"/>
        <v>1</v>
      </c>
      <c r="H14" s="14">
        <f t="shared" si="4"/>
        <v>0</v>
      </c>
      <c r="I14" s="19">
        <f t="shared" si="5"/>
        <v>0</v>
      </c>
    </row>
    <row r="15" spans="1:9" ht="27" x14ac:dyDescent="0.2">
      <c r="A15" s="14">
        <v>12</v>
      </c>
      <c r="B15" s="24" t="s">
        <v>34</v>
      </c>
      <c r="C15" s="15" t="s">
        <v>35</v>
      </c>
      <c r="D15" s="15">
        <v>31</v>
      </c>
      <c r="E15" s="18">
        <v>3373</v>
      </c>
      <c r="F15" s="15">
        <v>31</v>
      </c>
      <c r="G15" s="19">
        <f t="shared" si="3"/>
        <v>1</v>
      </c>
      <c r="H15" s="14">
        <f t="shared" si="4"/>
        <v>0</v>
      </c>
      <c r="I15" s="19">
        <f t="shared" si="5"/>
        <v>0</v>
      </c>
    </row>
    <row r="16" spans="1:9" ht="13.5" x14ac:dyDescent="0.2">
      <c r="A16" s="14"/>
      <c r="B16" s="21" t="s">
        <v>38</v>
      </c>
      <c r="C16" s="15"/>
      <c r="D16" s="15"/>
      <c r="E16" s="18"/>
      <c r="F16" s="15"/>
      <c r="G16" s="19"/>
      <c r="H16" s="14"/>
      <c r="I16" s="19"/>
    </row>
    <row r="17" spans="1:9" ht="40.5" x14ac:dyDescent="0.2">
      <c r="A17" s="14">
        <v>13</v>
      </c>
      <c r="B17" s="24" t="s">
        <v>39</v>
      </c>
      <c r="C17" s="15" t="s">
        <v>37</v>
      </c>
      <c r="D17" s="15">
        <v>93</v>
      </c>
      <c r="E17" s="18">
        <v>5016</v>
      </c>
      <c r="F17" s="15">
        <v>93</v>
      </c>
      <c r="G17" s="19">
        <f t="shared" si="3"/>
        <v>1</v>
      </c>
      <c r="H17" s="14">
        <f t="shared" si="4"/>
        <v>0</v>
      </c>
      <c r="I17" s="19">
        <f t="shared" si="5"/>
        <v>0</v>
      </c>
    </row>
    <row r="18" spans="1:9" ht="40.5" x14ac:dyDescent="0.2">
      <c r="A18" s="14">
        <v>14</v>
      </c>
      <c r="B18" s="24" t="s">
        <v>40</v>
      </c>
      <c r="C18" s="15" t="s">
        <v>35</v>
      </c>
      <c r="D18" s="15">
        <v>93</v>
      </c>
      <c r="E18" s="18">
        <v>41055</v>
      </c>
      <c r="F18" s="15">
        <v>93</v>
      </c>
      <c r="G18" s="19">
        <f t="shared" si="3"/>
        <v>1</v>
      </c>
      <c r="H18" s="14">
        <f t="shared" si="4"/>
        <v>0</v>
      </c>
      <c r="I18" s="19">
        <f t="shared" si="5"/>
        <v>0</v>
      </c>
    </row>
    <row r="19" spans="1:9" ht="27" x14ac:dyDescent="0.2">
      <c r="A19" s="14">
        <v>15</v>
      </c>
      <c r="B19" s="24" t="s">
        <v>41</v>
      </c>
      <c r="C19" s="15" t="s">
        <v>37</v>
      </c>
      <c r="D19" s="15">
        <v>93</v>
      </c>
      <c r="E19" s="18">
        <v>7140</v>
      </c>
      <c r="F19" s="15">
        <v>93</v>
      </c>
      <c r="G19" s="19">
        <f t="shared" si="3"/>
        <v>1</v>
      </c>
      <c r="H19" s="14">
        <f t="shared" si="4"/>
        <v>0</v>
      </c>
      <c r="I19" s="19">
        <f t="shared" si="5"/>
        <v>0</v>
      </c>
    </row>
    <row r="20" spans="1:9" ht="27" x14ac:dyDescent="0.2">
      <c r="A20" s="14">
        <v>16</v>
      </c>
      <c r="B20" s="24" t="s">
        <v>42</v>
      </c>
      <c r="C20" s="15" t="s">
        <v>36</v>
      </c>
      <c r="D20" s="15">
        <v>31</v>
      </c>
      <c r="E20" s="18">
        <v>45855</v>
      </c>
      <c r="F20" s="15">
        <v>31</v>
      </c>
      <c r="G20" s="19">
        <f t="shared" si="3"/>
        <v>1</v>
      </c>
      <c r="H20" s="14">
        <f t="shared" si="4"/>
        <v>0</v>
      </c>
      <c r="I20" s="19">
        <f t="shared" si="5"/>
        <v>0</v>
      </c>
    </row>
    <row r="21" spans="1:9" ht="27" x14ac:dyDescent="0.2">
      <c r="A21" s="14">
        <v>17</v>
      </c>
      <c r="B21" s="24" t="s">
        <v>70</v>
      </c>
      <c r="C21" s="15" t="s">
        <v>35</v>
      </c>
      <c r="D21" s="15">
        <v>31</v>
      </c>
      <c r="E21" s="18">
        <v>25521</v>
      </c>
      <c r="F21" s="15">
        <v>31</v>
      </c>
      <c r="G21" s="19">
        <f t="shared" si="3"/>
        <v>1</v>
      </c>
      <c r="H21" s="14">
        <f t="shared" si="4"/>
        <v>0</v>
      </c>
      <c r="I21" s="19">
        <f t="shared" si="5"/>
        <v>0</v>
      </c>
    </row>
    <row r="22" spans="1:9" ht="27" x14ac:dyDescent="0.2">
      <c r="A22" s="14"/>
      <c r="B22" s="21" t="s">
        <v>43</v>
      </c>
      <c r="C22" s="15"/>
      <c r="D22" s="15"/>
      <c r="E22" s="18"/>
      <c r="F22" s="15"/>
      <c r="G22" s="19"/>
      <c r="H22" s="14"/>
      <c r="I22" s="19"/>
    </row>
    <row r="23" spans="1:9" ht="40.5" x14ac:dyDescent="0.2">
      <c r="A23" s="14">
        <v>18</v>
      </c>
      <c r="B23" s="24" t="s">
        <v>44</v>
      </c>
      <c r="C23" s="15" t="s">
        <v>35</v>
      </c>
      <c r="D23" s="15">
        <v>93</v>
      </c>
      <c r="E23" s="18">
        <v>2570</v>
      </c>
      <c r="F23" s="15">
        <v>93</v>
      </c>
      <c r="G23" s="19">
        <f t="shared" si="3"/>
        <v>1</v>
      </c>
      <c r="H23" s="14">
        <f t="shared" si="4"/>
        <v>0</v>
      </c>
      <c r="I23" s="19">
        <f t="shared" si="5"/>
        <v>0</v>
      </c>
    </row>
    <row r="24" spans="1:9" ht="27" x14ac:dyDescent="0.2">
      <c r="A24" s="14">
        <v>19</v>
      </c>
      <c r="B24" s="24" t="s">
        <v>45</v>
      </c>
      <c r="C24" s="15" t="s">
        <v>35</v>
      </c>
      <c r="D24" s="15">
        <v>186</v>
      </c>
      <c r="E24" s="18">
        <v>2701</v>
      </c>
      <c r="F24" s="15">
        <v>186</v>
      </c>
      <c r="G24" s="19">
        <f t="shared" si="3"/>
        <v>1</v>
      </c>
      <c r="H24" s="14">
        <f t="shared" si="4"/>
        <v>0</v>
      </c>
      <c r="I24" s="19">
        <f t="shared" si="5"/>
        <v>0</v>
      </c>
    </row>
    <row r="25" spans="1:9" ht="27" x14ac:dyDescent="0.2">
      <c r="A25" s="14">
        <v>20</v>
      </c>
      <c r="B25" s="24" t="s">
        <v>46</v>
      </c>
      <c r="C25" s="15" t="s">
        <v>47</v>
      </c>
      <c r="D25" s="15">
        <v>31</v>
      </c>
      <c r="E25" s="18">
        <v>14380</v>
      </c>
      <c r="F25" s="15">
        <v>28</v>
      </c>
      <c r="G25" s="19">
        <f t="shared" si="3"/>
        <v>0.90322580645161288</v>
      </c>
      <c r="H25" s="14">
        <f t="shared" si="4"/>
        <v>3</v>
      </c>
      <c r="I25" s="19">
        <f t="shared" si="5"/>
        <v>9.6774193548387122E-2</v>
      </c>
    </row>
    <row r="26" spans="1:9" ht="27" x14ac:dyDescent="0.2">
      <c r="A26" s="14"/>
      <c r="B26" s="21" t="s">
        <v>48</v>
      </c>
      <c r="C26" s="15"/>
      <c r="D26" s="15"/>
      <c r="E26" s="18"/>
      <c r="F26" s="14"/>
      <c r="G26" s="19"/>
      <c r="H26" s="14"/>
      <c r="I26" s="19"/>
    </row>
    <row r="27" spans="1:9" ht="27" x14ac:dyDescent="0.2">
      <c r="A27" s="14">
        <v>21</v>
      </c>
      <c r="B27" s="24" t="s">
        <v>49</v>
      </c>
      <c r="C27" s="15" t="s">
        <v>35</v>
      </c>
      <c r="D27" s="15">
        <v>93</v>
      </c>
      <c r="E27" s="18">
        <v>6819</v>
      </c>
      <c r="F27" s="15">
        <v>93</v>
      </c>
      <c r="G27" s="19">
        <f t="shared" si="3"/>
        <v>1</v>
      </c>
      <c r="H27" s="14">
        <f t="shared" si="4"/>
        <v>0</v>
      </c>
      <c r="I27" s="19">
        <f t="shared" si="5"/>
        <v>0</v>
      </c>
    </row>
    <row r="28" spans="1:9" ht="27" x14ac:dyDescent="0.2">
      <c r="A28" s="14">
        <v>22</v>
      </c>
      <c r="B28" s="24" t="s">
        <v>50</v>
      </c>
      <c r="C28" s="15" t="s">
        <v>35</v>
      </c>
      <c r="D28" s="15">
        <v>93</v>
      </c>
      <c r="E28" s="18">
        <v>6819</v>
      </c>
      <c r="F28" s="15">
        <v>93</v>
      </c>
      <c r="G28" s="19">
        <f t="shared" si="3"/>
        <v>1</v>
      </c>
      <c r="H28" s="14">
        <f t="shared" si="4"/>
        <v>0</v>
      </c>
      <c r="I28" s="19">
        <f t="shared" si="5"/>
        <v>0</v>
      </c>
    </row>
    <row r="29" spans="1:9" ht="27" x14ac:dyDescent="0.2">
      <c r="A29" s="14">
        <v>23</v>
      </c>
      <c r="B29" s="24" t="s">
        <v>51</v>
      </c>
      <c r="C29" s="15" t="s">
        <v>35</v>
      </c>
      <c r="D29" s="15">
        <v>186</v>
      </c>
      <c r="E29" s="18">
        <v>6319</v>
      </c>
      <c r="F29" s="15">
        <v>186</v>
      </c>
      <c r="G29" s="19">
        <f t="shared" si="3"/>
        <v>1</v>
      </c>
      <c r="H29" s="14">
        <f t="shared" si="4"/>
        <v>0</v>
      </c>
      <c r="I29" s="19">
        <f t="shared" si="5"/>
        <v>0</v>
      </c>
    </row>
    <row r="30" spans="1:9" ht="40.5" x14ac:dyDescent="0.2">
      <c r="A30" s="14">
        <v>24</v>
      </c>
      <c r="B30" s="24" t="s">
        <v>52</v>
      </c>
      <c r="C30" s="15" t="s">
        <v>6</v>
      </c>
      <c r="D30" s="15">
        <v>31</v>
      </c>
      <c r="E30" s="18">
        <v>8961</v>
      </c>
      <c r="F30" s="15">
        <v>31</v>
      </c>
      <c r="G30" s="19">
        <f t="shared" si="3"/>
        <v>1</v>
      </c>
      <c r="H30" s="14">
        <f t="shared" si="4"/>
        <v>0</v>
      </c>
      <c r="I30" s="19">
        <f t="shared" si="5"/>
        <v>0</v>
      </c>
    </row>
    <row r="31" spans="1:9" ht="27" x14ac:dyDescent="0.2">
      <c r="A31" s="14">
        <v>25</v>
      </c>
      <c r="B31" s="24" t="s">
        <v>53</v>
      </c>
      <c r="C31" s="15" t="s">
        <v>35</v>
      </c>
      <c r="D31" s="15">
        <v>62</v>
      </c>
      <c r="E31" s="18">
        <v>8961</v>
      </c>
      <c r="F31" s="15">
        <v>62</v>
      </c>
      <c r="G31" s="19">
        <f t="shared" si="3"/>
        <v>1</v>
      </c>
      <c r="H31" s="14">
        <f t="shared" si="4"/>
        <v>0</v>
      </c>
      <c r="I31" s="19">
        <f t="shared" si="5"/>
        <v>0</v>
      </c>
    </row>
    <row r="32" spans="1:9" ht="27" x14ac:dyDescent="0.2">
      <c r="A32" s="14">
        <v>26</v>
      </c>
      <c r="B32" s="24" t="s">
        <v>54</v>
      </c>
      <c r="C32" s="15" t="s">
        <v>35</v>
      </c>
      <c r="D32" s="15">
        <v>186</v>
      </c>
      <c r="E32" s="18">
        <v>3705</v>
      </c>
      <c r="F32" s="15">
        <v>186</v>
      </c>
      <c r="G32" s="19">
        <f t="shared" si="3"/>
        <v>1</v>
      </c>
      <c r="H32" s="14">
        <f t="shared" si="4"/>
        <v>0</v>
      </c>
      <c r="I32" s="19">
        <f t="shared" si="5"/>
        <v>0</v>
      </c>
    </row>
    <row r="33" spans="1:9" ht="27" x14ac:dyDescent="0.2">
      <c r="A33" s="14">
        <v>27</v>
      </c>
      <c r="B33" s="24" t="s">
        <v>55</v>
      </c>
      <c r="C33" s="15" t="s">
        <v>35</v>
      </c>
      <c r="D33" s="15">
        <v>93</v>
      </c>
      <c r="E33" s="18">
        <v>2832</v>
      </c>
      <c r="F33" s="15">
        <v>93</v>
      </c>
      <c r="G33" s="19">
        <f t="shared" si="3"/>
        <v>1</v>
      </c>
      <c r="H33" s="14">
        <f t="shared" si="4"/>
        <v>0</v>
      </c>
      <c r="I33" s="19">
        <f t="shared" si="5"/>
        <v>0</v>
      </c>
    </row>
    <row r="34" spans="1:9" ht="13.5" x14ac:dyDescent="0.2">
      <c r="A34" s="14"/>
      <c r="B34" s="21" t="s">
        <v>60</v>
      </c>
      <c r="C34" s="15"/>
      <c r="D34" s="15"/>
      <c r="E34" s="18"/>
      <c r="F34" s="15"/>
      <c r="G34" s="19"/>
      <c r="H34" s="14"/>
      <c r="I34" s="19"/>
    </row>
    <row r="35" spans="1:9" ht="27" x14ac:dyDescent="0.2">
      <c r="A35" s="14">
        <v>28</v>
      </c>
      <c r="B35" s="24" t="s">
        <v>61</v>
      </c>
      <c r="C35" s="15" t="s">
        <v>35</v>
      </c>
      <c r="D35" s="15">
        <v>93</v>
      </c>
      <c r="E35" s="18">
        <v>2213</v>
      </c>
      <c r="F35" s="15">
        <v>93</v>
      </c>
      <c r="G35" s="19">
        <f t="shared" si="3"/>
        <v>1</v>
      </c>
      <c r="H35" s="14">
        <f t="shared" si="4"/>
        <v>0</v>
      </c>
      <c r="I35" s="19">
        <f t="shared" si="5"/>
        <v>0</v>
      </c>
    </row>
    <row r="36" spans="1:9" ht="27" x14ac:dyDescent="0.2">
      <c r="A36" s="14">
        <v>29</v>
      </c>
      <c r="B36" s="24" t="s">
        <v>62</v>
      </c>
      <c r="C36" s="15" t="s">
        <v>35</v>
      </c>
      <c r="D36" s="15">
        <v>93</v>
      </c>
      <c r="E36" s="18">
        <v>1488</v>
      </c>
      <c r="F36" s="15">
        <v>93</v>
      </c>
      <c r="G36" s="19">
        <f t="shared" si="3"/>
        <v>1</v>
      </c>
      <c r="H36" s="14">
        <f t="shared" si="4"/>
        <v>0</v>
      </c>
      <c r="I36" s="19">
        <f t="shared" si="5"/>
        <v>0</v>
      </c>
    </row>
    <row r="37" spans="1:9" ht="27" x14ac:dyDescent="0.2">
      <c r="A37" s="14">
        <v>30</v>
      </c>
      <c r="B37" s="24" t="s">
        <v>63</v>
      </c>
      <c r="C37" s="15" t="s">
        <v>35</v>
      </c>
      <c r="D37" s="15">
        <v>93</v>
      </c>
      <c r="E37" s="18">
        <v>2324</v>
      </c>
      <c r="F37" s="15">
        <v>93</v>
      </c>
      <c r="G37" s="19">
        <f t="shared" si="3"/>
        <v>1</v>
      </c>
      <c r="H37" s="14">
        <f t="shared" si="4"/>
        <v>0</v>
      </c>
      <c r="I37" s="19">
        <f t="shared" si="5"/>
        <v>0</v>
      </c>
    </row>
    <row r="38" spans="1:9" ht="13.5" x14ac:dyDescent="0.2">
      <c r="A38" s="14"/>
      <c r="B38" s="21" t="s">
        <v>64</v>
      </c>
      <c r="C38" s="15"/>
      <c r="D38" s="15"/>
      <c r="E38" s="18"/>
      <c r="F38" s="15"/>
      <c r="G38" s="19"/>
      <c r="H38" s="14"/>
      <c r="I38" s="19"/>
    </row>
    <row r="39" spans="1:9" ht="40.5" x14ac:dyDescent="0.2">
      <c r="A39" s="14">
        <v>31</v>
      </c>
      <c r="B39" s="24" t="s">
        <v>56</v>
      </c>
      <c r="C39" s="15" t="s">
        <v>35</v>
      </c>
      <c r="D39" s="15">
        <v>93</v>
      </c>
      <c r="E39" s="18">
        <v>3167</v>
      </c>
      <c r="F39" s="15">
        <v>93</v>
      </c>
      <c r="G39" s="19">
        <f t="shared" si="3"/>
        <v>1</v>
      </c>
      <c r="H39" s="14">
        <f t="shared" si="4"/>
        <v>0</v>
      </c>
      <c r="I39" s="19">
        <f t="shared" si="5"/>
        <v>0</v>
      </c>
    </row>
    <row r="40" spans="1:9" ht="27" x14ac:dyDescent="0.2">
      <c r="A40" s="14">
        <v>32</v>
      </c>
      <c r="B40" s="24" t="s">
        <v>57</v>
      </c>
      <c r="C40" s="15" t="s">
        <v>35</v>
      </c>
      <c r="D40" s="15">
        <v>93</v>
      </c>
      <c r="E40" s="18">
        <v>1252</v>
      </c>
      <c r="F40" s="15">
        <v>93</v>
      </c>
      <c r="G40" s="19">
        <f t="shared" si="3"/>
        <v>1</v>
      </c>
      <c r="H40" s="14">
        <f t="shared" si="4"/>
        <v>0</v>
      </c>
      <c r="I40" s="19">
        <f t="shared" si="5"/>
        <v>0</v>
      </c>
    </row>
    <row r="41" spans="1:9" ht="40.5" x14ac:dyDescent="0.2">
      <c r="A41" s="14">
        <v>33</v>
      </c>
      <c r="B41" s="24" t="s">
        <v>58</v>
      </c>
      <c r="C41" s="15" t="s">
        <v>36</v>
      </c>
      <c r="D41" s="15">
        <v>93</v>
      </c>
      <c r="E41" s="18">
        <v>5593</v>
      </c>
      <c r="F41" s="15">
        <v>93</v>
      </c>
      <c r="G41" s="19">
        <f t="shared" si="3"/>
        <v>1</v>
      </c>
      <c r="H41" s="14">
        <f t="shared" si="4"/>
        <v>0</v>
      </c>
      <c r="I41" s="19">
        <f t="shared" si="5"/>
        <v>0</v>
      </c>
    </row>
    <row r="42" spans="1:9" ht="40.5" x14ac:dyDescent="0.2">
      <c r="A42" s="14">
        <v>34</v>
      </c>
      <c r="B42" s="24" t="s">
        <v>59</v>
      </c>
      <c r="C42" s="15" t="s">
        <v>35</v>
      </c>
      <c r="D42" s="15">
        <v>93</v>
      </c>
      <c r="E42" s="18">
        <v>1328</v>
      </c>
      <c r="F42" s="15">
        <v>93</v>
      </c>
      <c r="G42" s="19">
        <f t="shared" si="3"/>
        <v>1</v>
      </c>
      <c r="H42" s="14">
        <f t="shared" si="4"/>
        <v>0</v>
      </c>
      <c r="I42" s="19">
        <f t="shared" si="5"/>
        <v>0</v>
      </c>
    </row>
    <row r="43" spans="1:9" ht="27" x14ac:dyDescent="0.2">
      <c r="A43" s="14"/>
      <c r="B43" s="21" t="s">
        <v>65</v>
      </c>
      <c r="C43" s="15"/>
      <c r="D43" s="15"/>
      <c r="E43" s="18"/>
      <c r="F43" s="15"/>
      <c r="G43" s="19"/>
      <c r="H43" s="14"/>
      <c r="I43" s="19"/>
    </row>
    <row r="44" spans="1:9" ht="27" x14ac:dyDescent="0.2">
      <c r="A44" s="14">
        <v>35</v>
      </c>
      <c r="B44" s="24" t="s">
        <v>66</v>
      </c>
      <c r="C44" s="15" t="s">
        <v>35</v>
      </c>
      <c r="D44" s="15">
        <v>93</v>
      </c>
      <c r="E44" s="18">
        <v>4379</v>
      </c>
      <c r="F44" s="15">
        <v>93</v>
      </c>
      <c r="G44" s="19">
        <f t="shared" si="3"/>
        <v>1</v>
      </c>
      <c r="H44" s="14">
        <f t="shared" si="4"/>
        <v>0</v>
      </c>
      <c r="I44" s="19">
        <f t="shared" si="5"/>
        <v>0</v>
      </c>
    </row>
    <row r="45" spans="1:9" ht="27" x14ac:dyDescent="0.2">
      <c r="A45" s="14">
        <v>36</v>
      </c>
      <c r="B45" s="24" t="s">
        <v>67</v>
      </c>
      <c r="C45" s="15" t="s">
        <v>36</v>
      </c>
      <c r="D45" s="15">
        <v>279</v>
      </c>
      <c r="E45" s="18">
        <v>2368</v>
      </c>
      <c r="F45" s="15">
        <v>279</v>
      </c>
      <c r="G45" s="19">
        <f t="shared" si="3"/>
        <v>1</v>
      </c>
      <c r="H45" s="14">
        <f t="shared" si="4"/>
        <v>0</v>
      </c>
      <c r="I45" s="19">
        <f t="shared" si="5"/>
        <v>0</v>
      </c>
    </row>
    <row r="46" spans="1:9" ht="27" x14ac:dyDescent="0.2">
      <c r="A46" s="14">
        <v>37</v>
      </c>
      <c r="B46" s="24" t="s">
        <v>68</v>
      </c>
      <c r="C46" s="15" t="s">
        <v>35</v>
      </c>
      <c r="D46" s="15">
        <v>93</v>
      </c>
      <c r="E46" s="18">
        <v>4641</v>
      </c>
      <c r="F46" s="15">
        <v>93</v>
      </c>
      <c r="G46" s="19">
        <f t="shared" si="3"/>
        <v>1</v>
      </c>
      <c r="H46" s="14">
        <f t="shared" si="4"/>
        <v>0</v>
      </c>
      <c r="I46" s="19">
        <f t="shared" si="5"/>
        <v>0</v>
      </c>
    </row>
    <row r="47" spans="1:9" ht="40.5" x14ac:dyDescent="0.2">
      <c r="A47" s="14">
        <v>38</v>
      </c>
      <c r="B47" s="24" t="s">
        <v>69</v>
      </c>
      <c r="C47" s="15" t="s">
        <v>36</v>
      </c>
      <c r="D47" s="15">
        <v>93</v>
      </c>
      <c r="E47" s="18">
        <v>11071</v>
      </c>
      <c r="F47" s="15">
        <v>93</v>
      </c>
      <c r="G47" s="19">
        <f t="shared" si="3"/>
        <v>1</v>
      </c>
      <c r="H47" s="14">
        <f t="shared" si="4"/>
        <v>0</v>
      </c>
      <c r="I47" s="19">
        <f t="shared" si="5"/>
        <v>0</v>
      </c>
    </row>
  </sheetData>
  <autoFilter ref="A1:I47" xr:uid="{00000000-0001-0000-0300-000000000000}">
    <filterColumn colId="5" showButton="0"/>
    <filterColumn colId="7" showButton="0"/>
  </autoFilter>
  <mergeCells count="7">
    <mergeCell ref="H1:I1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F008E-C13A-4446-886F-AC4D3395B7C1}">
  <dimension ref="A1:I47"/>
  <sheetViews>
    <sheetView topLeftCell="A39" workbookViewId="0">
      <selection sqref="A1:I47"/>
    </sheetView>
  </sheetViews>
  <sheetFormatPr baseColWidth="10" defaultRowHeight="12.75" x14ac:dyDescent="0.25"/>
  <cols>
    <col min="1" max="1" width="4.140625" style="2" bestFit="1" customWidth="1"/>
    <col min="2" max="2" width="52.42578125" style="2" customWidth="1"/>
    <col min="3" max="16384" width="11.42578125" style="2"/>
  </cols>
  <sheetData>
    <row r="1" spans="1:9" x14ac:dyDescent="0.25">
      <c r="A1" s="42" t="s">
        <v>0</v>
      </c>
      <c r="B1" s="42" t="s">
        <v>1</v>
      </c>
      <c r="C1" s="42" t="s">
        <v>2</v>
      </c>
      <c r="D1" s="42" t="s">
        <v>7</v>
      </c>
      <c r="E1" s="42" t="s">
        <v>16</v>
      </c>
      <c r="F1" s="42" t="s">
        <v>19</v>
      </c>
      <c r="G1" s="42"/>
      <c r="H1" s="42" t="s">
        <v>20</v>
      </c>
      <c r="I1" s="42"/>
    </row>
    <row r="2" spans="1:9" x14ac:dyDescent="0.25">
      <c r="A2" s="42"/>
      <c r="B2" s="42"/>
      <c r="C2" s="42"/>
      <c r="D2" s="42"/>
      <c r="E2" s="42"/>
      <c r="F2" s="1" t="s">
        <v>7</v>
      </c>
      <c r="G2" s="1" t="s">
        <v>21</v>
      </c>
      <c r="H2" s="1" t="s">
        <v>7</v>
      </c>
      <c r="I2" s="1" t="s">
        <v>21</v>
      </c>
    </row>
    <row r="3" spans="1:9" x14ac:dyDescent="0.25">
      <c r="A3" s="3"/>
      <c r="B3" s="36" t="s">
        <v>22</v>
      </c>
      <c r="C3" s="37"/>
      <c r="D3" s="3"/>
      <c r="E3" s="38"/>
      <c r="F3" s="3"/>
      <c r="G3" s="10"/>
      <c r="H3" s="3"/>
      <c r="I3" s="10"/>
    </row>
    <row r="4" spans="1:9" ht="51" x14ac:dyDescent="0.25">
      <c r="A4" s="3">
        <v>1</v>
      </c>
      <c r="B4" s="39" t="s">
        <v>23</v>
      </c>
      <c r="C4" s="4" t="s">
        <v>35</v>
      </c>
      <c r="D4" s="4">
        <v>144</v>
      </c>
      <c r="E4" s="38">
        <v>1785</v>
      </c>
      <c r="F4" s="4">
        <v>144</v>
      </c>
      <c r="G4" s="10">
        <f t="shared" ref="G4:G47" si="0">F4/D4</f>
        <v>1</v>
      </c>
      <c r="H4" s="3">
        <f t="shared" ref="H4:H47" si="1">+D4-F4</f>
        <v>0</v>
      </c>
      <c r="I4" s="10">
        <f t="shared" ref="I4:I47" si="2">1-G4</f>
        <v>0</v>
      </c>
    </row>
    <row r="5" spans="1:9" ht="51" x14ac:dyDescent="0.25">
      <c r="A5" s="3">
        <v>2</v>
      </c>
      <c r="B5" s="39" t="s">
        <v>24</v>
      </c>
      <c r="C5" s="4" t="s">
        <v>35</v>
      </c>
      <c r="D5" s="4">
        <v>72</v>
      </c>
      <c r="E5" s="38">
        <v>2101</v>
      </c>
      <c r="F5" s="4">
        <v>72</v>
      </c>
      <c r="G5" s="10">
        <f t="shared" si="0"/>
        <v>1</v>
      </c>
      <c r="H5" s="3">
        <f t="shared" si="1"/>
        <v>0</v>
      </c>
      <c r="I5" s="10">
        <f t="shared" si="2"/>
        <v>0</v>
      </c>
    </row>
    <row r="6" spans="1:9" ht="63.75" x14ac:dyDescent="0.25">
      <c r="A6" s="3">
        <v>3</v>
      </c>
      <c r="B6" s="39" t="s">
        <v>25</v>
      </c>
      <c r="C6" s="4" t="s">
        <v>6</v>
      </c>
      <c r="D6" s="4">
        <v>144</v>
      </c>
      <c r="E6" s="38">
        <v>5117</v>
      </c>
      <c r="F6" s="4">
        <v>144</v>
      </c>
      <c r="G6" s="10">
        <f t="shared" si="0"/>
        <v>1</v>
      </c>
      <c r="H6" s="3">
        <f t="shared" si="1"/>
        <v>0</v>
      </c>
      <c r="I6" s="10">
        <f t="shared" si="2"/>
        <v>0</v>
      </c>
    </row>
    <row r="7" spans="1:9" ht="63.75" x14ac:dyDescent="0.25">
      <c r="A7" s="3">
        <v>4</v>
      </c>
      <c r="B7" s="39" t="s">
        <v>26</v>
      </c>
      <c r="C7" s="4" t="s">
        <v>35</v>
      </c>
      <c r="D7" s="4">
        <v>72</v>
      </c>
      <c r="E7" s="38">
        <v>2270</v>
      </c>
      <c r="F7" s="4">
        <v>72</v>
      </c>
      <c r="G7" s="10">
        <f t="shared" si="0"/>
        <v>1</v>
      </c>
      <c r="H7" s="3">
        <f t="shared" si="1"/>
        <v>0</v>
      </c>
      <c r="I7" s="10">
        <f t="shared" si="2"/>
        <v>0</v>
      </c>
    </row>
    <row r="8" spans="1:9" ht="63.75" x14ac:dyDescent="0.25">
      <c r="A8" s="3">
        <v>5</v>
      </c>
      <c r="B8" s="39" t="s">
        <v>27</v>
      </c>
      <c r="C8" s="4" t="s">
        <v>35</v>
      </c>
      <c r="D8" s="4">
        <v>72</v>
      </c>
      <c r="E8" s="38">
        <v>2099</v>
      </c>
      <c r="F8" s="4">
        <v>72</v>
      </c>
      <c r="G8" s="10">
        <f t="shared" si="0"/>
        <v>1</v>
      </c>
      <c r="H8" s="3">
        <f t="shared" si="1"/>
        <v>0</v>
      </c>
      <c r="I8" s="10">
        <f t="shared" si="2"/>
        <v>0</v>
      </c>
    </row>
    <row r="9" spans="1:9" ht="51" x14ac:dyDescent="0.25">
      <c r="A9" s="3">
        <v>6</v>
      </c>
      <c r="B9" s="39" t="s">
        <v>28</v>
      </c>
      <c r="C9" s="4" t="s">
        <v>36</v>
      </c>
      <c r="D9" s="4">
        <v>72</v>
      </c>
      <c r="E9" s="38">
        <v>5080</v>
      </c>
      <c r="F9" s="4">
        <v>72</v>
      </c>
      <c r="G9" s="10">
        <f t="shared" si="0"/>
        <v>1</v>
      </c>
      <c r="H9" s="3">
        <f t="shared" si="1"/>
        <v>0</v>
      </c>
      <c r="I9" s="10">
        <f t="shared" si="2"/>
        <v>0</v>
      </c>
    </row>
    <row r="10" spans="1:9" ht="38.25" x14ac:dyDescent="0.25">
      <c r="A10" s="3">
        <v>7</v>
      </c>
      <c r="B10" s="39" t="s">
        <v>29</v>
      </c>
      <c r="C10" s="4" t="s">
        <v>36</v>
      </c>
      <c r="D10" s="4">
        <v>36</v>
      </c>
      <c r="E10" s="38">
        <v>4165</v>
      </c>
      <c r="F10" s="4">
        <v>36</v>
      </c>
      <c r="G10" s="10">
        <f t="shared" si="0"/>
        <v>1</v>
      </c>
      <c r="H10" s="3">
        <f t="shared" si="1"/>
        <v>0</v>
      </c>
      <c r="I10" s="10">
        <f t="shared" si="2"/>
        <v>0</v>
      </c>
    </row>
    <row r="11" spans="1:9" ht="51" x14ac:dyDescent="0.25">
      <c r="A11" s="3">
        <v>8</v>
      </c>
      <c r="B11" s="39" t="s">
        <v>30</v>
      </c>
      <c r="C11" s="4" t="s">
        <v>35</v>
      </c>
      <c r="D11" s="4">
        <v>72</v>
      </c>
      <c r="E11" s="38">
        <v>1964</v>
      </c>
      <c r="F11" s="4">
        <v>72</v>
      </c>
      <c r="G11" s="10">
        <f t="shared" si="0"/>
        <v>1</v>
      </c>
      <c r="H11" s="3">
        <f t="shared" si="1"/>
        <v>0</v>
      </c>
      <c r="I11" s="10">
        <f t="shared" si="2"/>
        <v>0</v>
      </c>
    </row>
    <row r="12" spans="1:9" ht="38.25" x14ac:dyDescent="0.25">
      <c r="A12" s="3">
        <v>9</v>
      </c>
      <c r="B12" s="39" t="s">
        <v>31</v>
      </c>
      <c r="C12" s="4" t="s">
        <v>37</v>
      </c>
      <c r="D12" s="4">
        <v>36</v>
      </c>
      <c r="E12" s="38">
        <v>2559</v>
      </c>
      <c r="F12" s="4">
        <v>36</v>
      </c>
      <c r="G12" s="10">
        <f t="shared" si="0"/>
        <v>1</v>
      </c>
      <c r="H12" s="3">
        <f t="shared" si="1"/>
        <v>0</v>
      </c>
      <c r="I12" s="10">
        <f t="shared" si="2"/>
        <v>0</v>
      </c>
    </row>
    <row r="13" spans="1:9" ht="25.5" x14ac:dyDescent="0.25">
      <c r="A13" s="3">
        <v>10</v>
      </c>
      <c r="B13" s="39" t="s">
        <v>32</v>
      </c>
      <c r="C13" s="4" t="s">
        <v>35</v>
      </c>
      <c r="D13" s="4">
        <v>72</v>
      </c>
      <c r="E13" s="38">
        <v>2499</v>
      </c>
      <c r="F13" s="4">
        <v>72</v>
      </c>
      <c r="G13" s="10">
        <f t="shared" si="0"/>
        <v>1</v>
      </c>
      <c r="H13" s="3">
        <f t="shared" si="1"/>
        <v>0</v>
      </c>
      <c r="I13" s="10">
        <f t="shared" si="2"/>
        <v>0</v>
      </c>
    </row>
    <row r="14" spans="1:9" ht="25.5" x14ac:dyDescent="0.25">
      <c r="A14" s="3">
        <v>11</v>
      </c>
      <c r="B14" s="39" t="s">
        <v>33</v>
      </c>
      <c r="C14" s="4" t="s">
        <v>35</v>
      </c>
      <c r="D14" s="4">
        <v>36</v>
      </c>
      <c r="E14" s="38">
        <v>5791</v>
      </c>
      <c r="F14" s="4">
        <v>36</v>
      </c>
      <c r="G14" s="10">
        <f t="shared" si="0"/>
        <v>1</v>
      </c>
      <c r="H14" s="3">
        <f t="shared" si="1"/>
        <v>0</v>
      </c>
      <c r="I14" s="10">
        <f t="shared" si="2"/>
        <v>0</v>
      </c>
    </row>
    <row r="15" spans="1:9" ht="25.5" x14ac:dyDescent="0.25">
      <c r="A15" s="3">
        <v>12</v>
      </c>
      <c r="B15" s="39" t="s">
        <v>34</v>
      </c>
      <c r="C15" s="4" t="s">
        <v>35</v>
      </c>
      <c r="D15" s="4">
        <v>36</v>
      </c>
      <c r="E15" s="38">
        <v>3373</v>
      </c>
      <c r="F15" s="4">
        <v>36</v>
      </c>
      <c r="G15" s="10">
        <f t="shared" si="0"/>
        <v>1</v>
      </c>
      <c r="H15" s="3">
        <f t="shared" si="1"/>
        <v>0</v>
      </c>
      <c r="I15" s="10">
        <f t="shared" si="2"/>
        <v>0</v>
      </c>
    </row>
    <row r="16" spans="1:9" x14ac:dyDescent="0.25">
      <c r="A16" s="3"/>
      <c r="B16" s="36" t="s">
        <v>38</v>
      </c>
      <c r="C16" s="4"/>
      <c r="D16" s="4"/>
      <c r="E16" s="38"/>
      <c r="F16" s="4"/>
      <c r="G16" s="10"/>
      <c r="H16" s="3"/>
      <c r="I16" s="10"/>
    </row>
    <row r="17" spans="1:9" ht="25.5" x14ac:dyDescent="0.25">
      <c r="A17" s="3">
        <v>13</v>
      </c>
      <c r="B17" s="39" t="s">
        <v>39</v>
      </c>
      <c r="C17" s="4" t="s">
        <v>37</v>
      </c>
      <c r="D17" s="4">
        <v>36</v>
      </c>
      <c r="E17" s="38">
        <v>5016</v>
      </c>
      <c r="F17" s="4">
        <v>36</v>
      </c>
      <c r="G17" s="10">
        <f t="shared" si="0"/>
        <v>1</v>
      </c>
      <c r="H17" s="3">
        <f t="shared" si="1"/>
        <v>0</v>
      </c>
      <c r="I17" s="10">
        <f t="shared" si="2"/>
        <v>0</v>
      </c>
    </row>
    <row r="18" spans="1:9" ht="38.25" x14ac:dyDescent="0.25">
      <c r="A18" s="3">
        <v>14</v>
      </c>
      <c r="B18" s="39" t="s">
        <v>40</v>
      </c>
      <c r="C18" s="4" t="s">
        <v>35</v>
      </c>
      <c r="D18" s="4">
        <v>36</v>
      </c>
      <c r="E18" s="38">
        <v>41055</v>
      </c>
      <c r="F18" s="4">
        <v>36</v>
      </c>
      <c r="G18" s="10">
        <f t="shared" si="0"/>
        <v>1</v>
      </c>
      <c r="H18" s="3">
        <f t="shared" si="1"/>
        <v>0</v>
      </c>
      <c r="I18" s="10">
        <f t="shared" si="2"/>
        <v>0</v>
      </c>
    </row>
    <row r="19" spans="1:9" ht="25.5" x14ac:dyDescent="0.25">
      <c r="A19" s="3">
        <v>15</v>
      </c>
      <c r="B19" s="39" t="s">
        <v>41</v>
      </c>
      <c r="C19" s="4" t="s">
        <v>37</v>
      </c>
      <c r="D19" s="4">
        <v>36</v>
      </c>
      <c r="E19" s="38">
        <v>7140</v>
      </c>
      <c r="F19" s="4">
        <v>36</v>
      </c>
      <c r="G19" s="10">
        <f t="shared" si="0"/>
        <v>1</v>
      </c>
      <c r="H19" s="3">
        <f t="shared" si="1"/>
        <v>0</v>
      </c>
      <c r="I19" s="10">
        <f t="shared" si="2"/>
        <v>0</v>
      </c>
    </row>
    <row r="20" spans="1:9" ht="25.5" x14ac:dyDescent="0.25">
      <c r="A20" s="3">
        <v>16</v>
      </c>
      <c r="B20" s="39" t="s">
        <v>42</v>
      </c>
      <c r="C20" s="4" t="s">
        <v>36</v>
      </c>
      <c r="D20" s="4">
        <v>36</v>
      </c>
      <c r="E20" s="38">
        <v>45855</v>
      </c>
      <c r="F20" s="4">
        <v>36</v>
      </c>
      <c r="G20" s="10">
        <f t="shared" si="0"/>
        <v>1</v>
      </c>
      <c r="H20" s="3">
        <f t="shared" si="1"/>
        <v>0</v>
      </c>
      <c r="I20" s="10">
        <f t="shared" si="2"/>
        <v>0</v>
      </c>
    </row>
    <row r="21" spans="1:9" ht="25.5" x14ac:dyDescent="0.25">
      <c r="A21" s="3">
        <v>17</v>
      </c>
      <c r="B21" s="39" t="s">
        <v>70</v>
      </c>
      <c r="C21" s="4" t="s">
        <v>35</v>
      </c>
      <c r="D21" s="4">
        <v>36</v>
      </c>
      <c r="E21" s="38">
        <v>25521</v>
      </c>
      <c r="F21" s="4">
        <v>36</v>
      </c>
      <c r="G21" s="10">
        <f t="shared" si="0"/>
        <v>1</v>
      </c>
      <c r="H21" s="3">
        <f t="shared" si="1"/>
        <v>0</v>
      </c>
      <c r="I21" s="10">
        <f t="shared" si="2"/>
        <v>0</v>
      </c>
    </row>
    <row r="22" spans="1:9" ht="25.5" x14ac:dyDescent="0.25">
      <c r="A22" s="3"/>
      <c r="B22" s="36" t="s">
        <v>43</v>
      </c>
      <c r="C22" s="4"/>
      <c r="D22" s="4"/>
      <c r="E22" s="38"/>
      <c r="F22" s="4"/>
      <c r="G22" s="10"/>
      <c r="H22" s="3"/>
      <c r="I22" s="10"/>
    </row>
    <row r="23" spans="1:9" ht="25.5" x14ac:dyDescent="0.25">
      <c r="A23" s="3">
        <v>18</v>
      </c>
      <c r="B23" s="39" t="s">
        <v>44</v>
      </c>
      <c r="C23" s="4" t="s">
        <v>35</v>
      </c>
      <c r="D23" s="4">
        <v>36</v>
      </c>
      <c r="E23" s="38">
        <v>2570</v>
      </c>
      <c r="F23" s="4">
        <v>36</v>
      </c>
      <c r="G23" s="10">
        <f t="shared" si="0"/>
        <v>1</v>
      </c>
      <c r="H23" s="3">
        <f t="shared" si="1"/>
        <v>0</v>
      </c>
      <c r="I23" s="10">
        <f t="shared" si="2"/>
        <v>0</v>
      </c>
    </row>
    <row r="24" spans="1:9" ht="25.5" x14ac:dyDescent="0.25">
      <c r="A24" s="3">
        <v>19</v>
      </c>
      <c r="B24" s="39" t="s">
        <v>45</v>
      </c>
      <c r="C24" s="4" t="s">
        <v>35</v>
      </c>
      <c r="D24" s="4">
        <v>72</v>
      </c>
      <c r="E24" s="38">
        <v>2701</v>
      </c>
      <c r="F24" s="4">
        <v>72</v>
      </c>
      <c r="G24" s="10">
        <f t="shared" si="0"/>
        <v>1</v>
      </c>
      <c r="H24" s="3">
        <f t="shared" si="1"/>
        <v>0</v>
      </c>
      <c r="I24" s="10">
        <f t="shared" si="2"/>
        <v>0</v>
      </c>
    </row>
    <row r="25" spans="1:9" ht="25.5" x14ac:dyDescent="0.25">
      <c r="A25" s="3">
        <v>20</v>
      </c>
      <c r="B25" s="39" t="s">
        <v>46</v>
      </c>
      <c r="C25" s="4" t="s">
        <v>47</v>
      </c>
      <c r="D25" s="4">
        <v>36</v>
      </c>
      <c r="E25" s="38">
        <v>14380</v>
      </c>
      <c r="F25" s="4">
        <v>30</v>
      </c>
      <c r="G25" s="10">
        <f t="shared" si="0"/>
        <v>0.83333333333333337</v>
      </c>
      <c r="H25" s="3">
        <f t="shared" si="1"/>
        <v>6</v>
      </c>
      <c r="I25" s="10">
        <f t="shared" si="2"/>
        <v>0.16666666666666663</v>
      </c>
    </row>
    <row r="26" spans="1:9" ht="25.5" x14ac:dyDescent="0.25">
      <c r="A26" s="3"/>
      <c r="B26" s="36" t="s">
        <v>48</v>
      </c>
      <c r="C26" s="4"/>
      <c r="D26" s="4"/>
      <c r="E26" s="38"/>
      <c r="F26" s="3"/>
      <c r="G26" s="10"/>
      <c r="H26" s="3"/>
      <c r="I26" s="10"/>
    </row>
    <row r="27" spans="1:9" ht="25.5" x14ac:dyDescent="0.25">
      <c r="A27" s="3">
        <v>21</v>
      </c>
      <c r="B27" s="39" t="s">
        <v>49</v>
      </c>
      <c r="C27" s="4" t="s">
        <v>35</v>
      </c>
      <c r="D27" s="4">
        <v>36</v>
      </c>
      <c r="E27" s="38">
        <v>6819</v>
      </c>
      <c r="F27" s="4">
        <v>36</v>
      </c>
      <c r="G27" s="10">
        <f t="shared" si="0"/>
        <v>1</v>
      </c>
      <c r="H27" s="3">
        <f t="shared" si="1"/>
        <v>0</v>
      </c>
      <c r="I27" s="10">
        <f t="shared" si="2"/>
        <v>0</v>
      </c>
    </row>
    <row r="28" spans="1:9" ht="25.5" x14ac:dyDescent="0.25">
      <c r="A28" s="3">
        <v>22</v>
      </c>
      <c r="B28" s="39" t="s">
        <v>50</v>
      </c>
      <c r="C28" s="4" t="s">
        <v>35</v>
      </c>
      <c r="D28" s="4">
        <v>36</v>
      </c>
      <c r="E28" s="38">
        <v>6819</v>
      </c>
      <c r="F28" s="4">
        <v>36</v>
      </c>
      <c r="G28" s="10">
        <f t="shared" si="0"/>
        <v>1</v>
      </c>
      <c r="H28" s="3">
        <f t="shared" si="1"/>
        <v>0</v>
      </c>
      <c r="I28" s="10">
        <f t="shared" si="2"/>
        <v>0</v>
      </c>
    </row>
    <row r="29" spans="1:9" ht="25.5" x14ac:dyDescent="0.25">
      <c r="A29" s="3">
        <v>23</v>
      </c>
      <c r="B29" s="39" t="s">
        <v>51</v>
      </c>
      <c r="C29" s="4" t="s">
        <v>35</v>
      </c>
      <c r="D29" s="4">
        <v>72</v>
      </c>
      <c r="E29" s="38">
        <v>6319</v>
      </c>
      <c r="F29" s="4">
        <v>72</v>
      </c>
      <c r="G29" s="10">
        <f t="shared" si="0"/>
        <v>1</v>
      </c>
      <c r="H29" s="3">
        <f t="shared" si="1"/>
        <v>0</v>
      </c>
      <c r="I29" s="10">
        <f t="shared" si="2"/>
        <v>0</v>
      </c>
    </row>
    <row r="30" spans="1:9" ht="25.5" x14ac:dyDescent="0.25">
      <c r="A30" s="3">
        <v>24</v>
      </c>
      <c r="B30" s="39" t="s">
        <v>52</v>
      </c>
      <c r="C30" s="4" t="s">
        <v>6</v>
      </c>
      <c r="D30" s="4">
        <v>36</v>
      </c>
      <c r="E30" s="38">
        <v>8961</v>
      </c>
      <c r="F30" s="4">
        <v>36</v>
      </c>
      <c r="G30" s="10">
        <f t="shared" si="0"/>
        <v>1</v>
      </c>
      <c r="H30" s="3">
        <f t="shared" si="1"/>
        <v>0</v>
      </c>
      <c r="I30" s="10">
        <f t="shared" si="2"/>
        <v>0</v>
      </c>
    </row>
    <row r="31" spans="1:9" ht="25.5" x14ac:dyDescent="0.25">
      <c r="A31" s="3">
        <v>25</v>
      </c>
      <c r="B31" s="39" t="s">
        <v>53</v>
      </c>
      <c r="C31" s="4" t="s">
        <v>35</v>
      </c>
      <c r="D31" s="4">
        <v>0</v>
      </c>
      <c r="E31" s="38">
        <v>8961</v>
      </c>
      <c r="F31" s="4">
        <v>0</v>
      </c>
      <c r="G31" s="10">
        <v>0</v>
      </c>
      <c r="H31" s="3">
        <f t="shared" si="1"/>
        <v>0</v>
      </c>
      <c r="I31" s="10">
        <v>0</v>
      </c>
    </row>
    <row r="32" spans="1:9" ht="25.5" x14ac:dyDescent="0.25">
      <c r="A32" s="3">
        <v>26</v>
      </c>
      <c r="B32" s="39" t="s">
        <v>54</v>
      </c>
      <c r="C32" s="4" t="s">
        <v>35</v>
      </c>
      <c r="D32" s="4">
        <v>72</v>
      </c>
      <c r="E32" s="38">
        <v>3705</v>
      </c>
      <c r="F32" s="4">
        <v>72</v>
      </c>
      <c r="G32" s="10">
        <f t="shared" si="0"/>
        <v>1</v>
      </c>
      <c r="H32" s="3">
        <f t="shared" si="1"/>
        <v>0</v>
      </c>
      <c r="I32" s="10">
        <f t="shared" si="2"/>
        <v>0</v>
      </c>
    </row>
    <row r="33" spans="1:9" ht="25.5" x14ac:dyDescent="0.25">
      <c r="A33" s="3">
        <v>27</v>
      </c>
      <c r="B33" s="39" t="s">
        <v>55</v>
      </c>
      <c r="C33" s="4" t="s">
        <v>35</v>
      </c>
      <c r="D33" s="4">
        <v>36</v>
      </c>
      <c r="E33" s="38">
        <v>2832</v>
      </c>
      <c r="F33" s="4">
        <v>36</v>
      </c>
      <c r="G33" s="10">
        <f t="shared" si="0"/>
        <v>1</v>
      </c>
      <c r="H33" s="3">
        <f t="shared" si="1"/>
        <v>0</v>
      </c>
      <c r="I33" s="10">
        <f t="shared" si="2"/>
        <v>0</v>
      </c>
    </row>
    <row r="34" spans="1:9" x14ac:dyDescent="0.25">
      <c r="A34" s="3"/>
      <c r="B34" s="36" t="s">
        <v>60</v>
      </c>
      <c r="C34" s="4"/>
      <c r="D34" s="4"/>
      <c r="E34" s="38"/>
      <c r="F34" s="4"/>
      <c r="G34" s="10"/>
      <c r="H34" s="3"/>
      <c r="I34" s="10"/>
    </row>
    <row r="35" spans="1:9" ht="25.5" x14ac:dyDescent="0.25">
      <c r="A35" s="3">
        <v>28</v>
      </c>
      <c r="B35" s="39" t="s">
        <v>61</v>
      </c>
      <c r="C35" s="4" t="s">
        <v>35</v>
      </c>
      <c r="D35" s="4">
        <v>36</v>
      </c>
      <c r="E35" s="38">
        <v>2213</v>
      </c>
      <c r="F35" s="4">
        <v>36</v>
      </c>
      <c r="G35" s="10">
        <f t="shared" si="0"/>
        <v>1</v>
      </c>
      <c r="H35" s="3">
        <f t="shared" si="1"/>
        <v>0</v>
      </c>
      <c r="I35" s="10">
        <f t="shared" si="2"/>
        <v>0</v>
      </c>
    </row>
    <row r="36" spans="1:9" ht="25.5" x14ac:dyDescent="0.25">
      <c r="A36" s="3">
        <v>29</v>
      </c>
      <c r="B36" s="39" t="s">
        <v>62</v>
      </c>
      <c r="C36" s="4" t="s">
        <v>35</v>
      </c>
      <c r="D36" s="4">
        <v>36</v>
      </c>
      <c r="E36" s="38">
        <v>1488</v>
      </c>
      <c r="F36" s="4">
        <v>36</v>
      </c>
      <c r="G36" s="10">
        <f t="shared" si="0"/>
        <v>1</v>
      </c>
      <c r="H36" s="3">
        <f t="shared" si="1"/>
        <v>0</v>
      </c>
      <c r="I36" s="10">
        <f t="shared" si="2"/>
        <v>0</v>
      </c>
    </row>
    <row r="37" spans="1:9" ht="25.5" x14ac:dyDescent="0.25">
      <c r="A37" s="3">
        <v>30</v>
      </c>
      <c r="B37" s="39" t="s">
        <v>63</v>
      </c>
      <c r="C37" s="4" t="s">
        <v>35</v>
      </c>
      <c r="D37" s="4">
        <v>36</v>
      </c>
      <c r="E37" s="38">
        <v>2324</v>
      </c>
      <c r="F37" s="4">
        <v>36</v>
      </c>
      <c r="G37" s="10">
        <f t="shared" si="0"/>
        <v>1</v>
      </c>
      <c r="H37" s="3">
        <f t="shared" si="1"/>
        <v>0</v>
      </c>
      <c r="I37" s="10">
        <f t="shared" si="2"/>
        <v>0</v>
      </c>
    </row>
    <row r="38" spans="1:9" x14ac:dyDescent="0.25">
      <c r="A38" s="3"/>
      <c r="B38" s="36" t="s">
        <v>64</v>
      </c>
      <c r="C38" s="4"/>
      <c r="D38" s="4"/>
      <c r="E38" s="38"/>
      <c r="F38" s="4"/>
      <c r="G38" s="10"/>
      <c r="H38" s="3"/>
      <c r="I38" s="10"/>
    </row>
    <row r="39" spans="1:9" ht="25.5" x14ac:dyDescent="0.25">
      <c r="A39" s="3">
        <v>31</v>
      </c>
      <c r="B39" s="39" t="s">
        <v>56</v>
      </c>
      <c r="C39" s="4" t="s">
        <v>35</v>
      </c>
      <c r="D39" s="4">
        <v>36</v>
      </c>
      <c r="E39" s="38">
        <v>3167</v>
      </c>
      <c r="F39" s="4">
        <v>36</v>
      </c>
      <c r="G39" s="10">
        <f t="shared" si="0"/>
        <v>1</v>
      </c>
      <c r="H39" s="3">
        <f t="shared" si="1"/>
        <v>0</v>
      </c>
      <c r="I39" s="10">
        <f t="shared" si="2"/>
        <v>0</v>
      </c>
    </row>
    <row r="40" spans="1:9" ht="25.5" x14ac:dyDescent="0.25">
      <c r="A40" s="3">
        <v>32</v>
      </c>
      <c r="B40" s="39" t="s">
        <v>57</v>
      </c>
      <c r="C40" s="4" t="s">
        <v>35</v>
      </c>
      <c r="D40" s="4">
        <v>36</v>
      </c>
      <c r="E40" s="38">
        <v>1252</v>
      </c>
      <c r="F40" s="4">
        <v>36</v>
      </c>
      <c r="G40" s="10">
        <f t="shared" si="0"/>
        <v>1</v>
      </c>
      <c r="H40" s="3">
        <f t="shared" si="1"/>
        <v>0</v>
      </c>
      <c r="I40" s="10">
        <f t="shared" si="2"/>
        <v>0</v>
      </c>
    </row>
    <row r="41" spans="1:9" ht="38.25" x14ac:dyDescent="0.25">
      <c r="A41" s="3">
        <v>33</v>
      </c>
      <c r="B41" s="39" t="s">
        <v>58</v>
      </c>
      <c r="C41" s="4" t="s">
        <v>36</v>
      </c>
      <c r="D41" s="4">
        <v>36</v>
      </c>
      <c r="E41" s="38">
        <v>5593</v>
      </c>
      <c r="F41" s="4">
        <v>36</v>
      </c>
      <c r="G41" s="10">
        <f t="shared" si="0"/>
        <v>1</v>
      </c>
      <c r="H41" s="3">
        <f t="shared" si="1"/>
        <v>0</v>
      </c>
      <c r="I41" s="10">
        <f t="shared" si="2"/>
        <v>0</v>
      </c>
    </row>
    <row r="42" spans="1:9" ht="25.5" x14ac:dyDescent="0.25">
      <c r="A42" s="3">
        <v>34</v>
      </c>
      <c r="B42" s="39" t="s">
        <v>59</v>
      </c>
      <c r="C42" s="4" t="s">
        <v>35</v>
      </c>
      <c r="D42" s="4">
        <v>36</v>
      </c>
      <c r="E42" s="38">
        <v>1328</v>
      </c>
      <c r="F42" s="4">
        <v>36</v>
      </c>
      <c r="G42" s="10">
        <f t="shared" si="0"/>
        <v>1</v>
      </c>
      <c r="H42" s="3">
        <f t="shared" si="1"/>
        <v>0</v>
      </c>
      <c r="I42" s="10">
        <f t="shared" si="2"/>
        <v>0</v>
      </c>
    </row>
    <row r="43" spans="1:9" ht="25.5" x14ac:dyDescent="0.25">
      <c r="A43" s="3"/>
      <c r="B43" s="36" t="s">
        <v>65</v>
      </c>
      <c r="C43" s="4"/>
      <c r="D43" s="4"/>
      <c r="E43" s="38"/>
      <c r="F43" s="4"/>
      <c r="G43" s="10"/>
      <c r="H43" s="3"/>
      <c r="I43" s="10"/>
    </row>
    <row r="44" spans="1:9" ht="25.5" x14ac:dyDescent="0.25">
      <c r="A44" s="3">
        <v>35</v>
      </c>
      <c r="B44" s="39" t="s">
        <v>66</v>
      </c>
      <c r="C44" s="4" t="s">
        <v>35</v>
      </c>
      <c r="D44" s="4">
        <v>36</v>
      </c>
      <c r="E44" s="38">
        <v>4379</v>
      </c>
      <c r="F44" s="4">
        <v>36</v>
      </c>
      <c r="G44" s="10">
        <f t="shared" si="0"/>
        <v>1</v>
      </c>
      <c r="H44" s="3">
        <f t="shared" si="1"/>
        <v>0</v>
      </c>
      <c r="I44" s="10">
        <f t="shared" si="2"/>
        <v>0</v>
      </c>
    </row>
    <row r="45" spans="1:9" ht="25.5" x14ac:dyDescent="0.25">
      <c r="A45" s="3">
        <v>36</v>
      </c>
      <c r="B45" s="39" t="s">
        <v>67</v>
      </c>
      <c r="C45" s="4" t="s">
        <v>36</v>
      </c>
      <c r="D45" s="4">
        <v>108</v>
      </c>
      <c r="E45" s="38">
        <v>2368</v>
      </c>
      <c r="F45" s="4">
        <v>108</v>
      </c>
      <c r="G45" s="10">
        <f t="shared" si="0"/>
        <v>1</v>
      </c>
      <c r="H45" s="3">
        <f t="shared" si="1"/>
        <v>0</v>
      </c>
      <c r="I45" s="10">
        <f t="shared" si="2"/>
        <v>0</v>
      </c>
    </row>
    <row r="46" spans="1:9" ht="25.5" x14ac:dyDescent="0.25">
      <c r="A46" s="3">
        <v>37</v>
      </c>
      <c r="B46" s="39" t="s">
        <v>68</v>
      </c>
      <c r="C46" s="4" t="s">
        <v>35</v>
      </c>
      <c r="D46" s="4">
        <v>36</v>
      </c>
      <c r="E46" s="38">
        <v>4641</v>
      </c>
      <c r="F46" s="4">
        <v>36</v>
      </c>
      <c r="G46" s="10">
        <f t="shared" si="0"/>
        <v>1</v>
      </c>
      <c r="H46" s="3">
        <f t="shared" si="1"/>
        <v>0</v>
      </c>
      <c r="I46" s="10">
        <f t="shared" si="2"/>
        <v>0</v>
      </c>
    </row>
    <row r="47" spans="1:9" ht="38.25" x14ac:dyDescent="0.25">
      <c r="A47" s="3">
        <v>38</v>
      </c>
      <c r="B47" s="39" t="s">
        <v>69</v>
      </c>
      <c r="C47" s="4" t="s">
        <v>36</v>
      </c>
      <c r="D47" s="4">
        <v>36</v>
      </c>
      <c r="E47" s="38">
        <v>11071</v>
      </c>
      <c r="F47" s="4">
        <v>36</v>
      </c>
      <c r="G47" s="10">
        <f t="shared" si="0"/>
        <v>1</v>
      </c>
      <c r="H47" s="3">
        <f t="shared" si="1"/>
        <v>0</v>
      </c>
      <c r="I47" s="10">
        <f t="shared" si="2"/>
        <v>0</v>
      </c>
    </row>
  </sheetData>
  <autoFilter ref="A1:I47" xr:uid="{00000000-0001-0000-0300-000000000000}">
    <filterColumn colId="5" showButton="0"/>
    <filterColumn colId="7" showButton="0"/>
  </autoFilter>
  <mergeCells count="7">
    <mergeCell ref="H1:I1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6318-D0CD-4CFC-A526-56CC13D82B93}">
  <dimension ref="A1:I47"/>
  <sheetViews>
    <sheetView topLeftCell="A39" workbookViewId="0">
      <selection sqref="A1:I47"/>
    </sheetView>
  </sheetViews>
  <sheetFormatPr baseColWidth="10" defaultRowHeight="12.75" x14ac:dyDescent="0.25"/>
  <cols>
    <col min="1" max="1" width="4.140625" style="2" bestFit="1" customWidth="1"/>
    <col min="2" max="2" width="52.42578125" style="2" customWidth="1"/>
    <col min="3" max="16384" width="11.42578125" style="2"/>
  </cols>
  <sheetData>
    <row r="1" spans="1:9" x14ac:dyDescent="0.25">
      <c r="A1" s="42" t="s">
        <v>0</v>
      </c>
      <c r="B1" s="42" t="s">
        <v>1</v>
      </c>
      <c r="C1" s="42" t="s">
        <v>2</v>
      </c>
      <c r="D1" s="42" t="s">
        <v>7</v>
      </c>
      <c r="E1" s="42" t="s">
        <v>16</v>
      </c>
      <c r="F1" s="42" t="s">
        <v>19</v>
      </c>
      <c r="G1" s="42"/>
      <c r="H1" s="42" t="s">
        <v>20</v>
      </c>
      <c r="I1" s="42"/>
    </row>
    <row r="2" spans="1:9" x14ac:dyDescent="0.25">
      <c r="A2" s="42"/>
      <c r="B2" s="42"/>
      <c r="C2" s="42"/>
      <c r="D2" s="42"/>
      <c r="E2" s="42"/>
      <c r="F2" s="1" t="s">
        <v>7</v>
      </c>
      <c r="G2" s="1" t="s">
        <v>21</v>
      </c>
      <c r="H2" s="1" t="s">
        <v>7</v>
      </c>
      <c r="I2" s="1" t="s">
        <v>21</v>
      </c>
    </row>
    <row r="3" spans="1:9" x14ac:dyDescent="0.25">
      <c r="A3" s="3"/>
      <c r="B3" s="36" t="s">
        <v>22</v>
      </c>
      <c r="C3" s="37"/>
      <c r="D3" s="3"/>
      <c r="E3" s="38"/>
      <c r="F3" s="3"/>
      <c r="G3" s="10"/>
      <c r="H3" s="3"/>
      <c r="I3" s="10"/>
    </row>
    <row r="4" spans="1:9" ht="51" x14ac:dyDescent="0.25">
      <c r="A4" s="3">
        <v>1</v>
      </c>
      <c r="B4" s="39" t="s">
        <v>23</v>
      </c>
      <c r="C4" s="4" t="s">
        <v>35</v>
      </c>
      <c r="D4" s="4">
        <v>720</v>
      </c>
      <c r="E4" s="38">
        <v>1785</v>
      </c>
      <c r="F4" s="4">
        <v>720</v>
      </c>
      <c r="G4" s="10">
        <f t="shared" ref="G4:G47" si="0">F4/D4</f>
        <v>1</v>
      </c>
      <c r="H4" s="3">
        <f t="shared" ref="H4:H47" si="1">+D4-F4</f>
        <v>0</v>
      </c>
      <c r="I4" s="10">
        <f t="shared" ref="I4:I47" si="2">1-G4</f>
        <v>0</v>
      </c>
    </row>
    <row r="5" spans="1:9" ht="51" x14ac:dyDescent="0.25">
      <c r="A5" s="3">
        <v>2</v>
      </c>
      <c r="B5" s="39" t="s">
        <v>24</v>
      </c>
      <c r="C5" s="4" t="s">
        <v>35</v>
      </c>
      <c r="D5" s="4">
        <v>360</v>
      </c>
      <c r="E5" s="38">
        <v>2101</v>
      </c>
      <c r="F5" s="4">
        <v>360</v>
      </c>
      <c r="G5" s="10">
        <f t="shared" si="0"/>
        <v>1</v>
      </c>
      <c r="H5" s="3">
        <f t="shared" si="1"/>
        <v>0</v>
      </c>
      <c r="I5" s="10">
        <f t="shared" si="2"/>
        <v>0</v>
      </c>
    </row>
    <row r="6" spans="1:9" ht="63.75" x14ac:dyDescent="0.25">
      <c r="A6" s="3">
        <v>3</v>
      </c>
      <c r="B6" s="39" t="s">
        <v>25</v>
      </c>
      <c r="C6" s="4" t="s">
        <v>6</v>
      </c>
      <c r="D6" s="4">
        <v>720</v>
      </c>
      <c r="E6" s="38">
        <v>5117</v>
      </c>
      <c r="F6" s="4">
        <v>720</v>
      </c>
      <c r="G6" s="10">
        <f t="shared" si="0"/>
        <v>1</v>
      </c>
      <c r="H6" s="3">
        <f t="shared" si="1"/>
        <v>0</v>
      </c>
      <c r="I6" s="10">
        <f t="shared" si="2"/>
        <v>0</v>
      </c>
    </row>
    <row r="7" spans="1:9" ht="63.75" x14ac:dyDescent="0.25">
      <c r="A7" s="3">
        <v>4</v>
      </c>
      <c r="B7" s="39" t="s">
        <v>26</v>
      </c>
      <c r="C7" s="4" t="s">
        <v>35</v>
      </c>
      <c r="D7" s="4">
        <v>360</v>
      </c>
      <c r="E7" s="38">
        <v>2270</v>
      </c>
      <c r="F7" s="4">
        <v>360</v>
      </c>
      <c r="G7" s="10">
        <f t="shared" si="0"/>
        <v>1</v>
      </c>
      <c r="H7" s="3">
        <f t="shared" si="1"/>
        <v>0</v>
      </c>
      <c r="I7" s="10">
        <f t="shared" si="2"/>
        <v>0</v>
      </c>
    </row>
    <row r="8" spans="1:9" ht="63.75" x14ac:dyDescent="0.25">
      <c r="A8" s="3">
        <v>5</v>
      </c>
      <c r="B8" s="39" t="s">
        <v>27</v>
      </c>
      <c r="C8" s="4" t="s">
        <v>35</v>
      </c>
      <c r="D8" s="4">
        <v>360</v>
      </c>
      <c r="E8" s="38">
        <v>2099</v>
      </c>
      <c r="F8" s="4">
        <v>360</v>
      </c>
      <c r="G8" s="10">
        <f t="shared" si="0"/>
        <v>1</v>
      </c>
      <c r="H8" s="3">
        <f t="shared" si="1"/>
        <v>0</v>
      </c>
      <c r="I8" s="10">
        <f t="shared" si="2"/>
        <v>0</v>
      </c>
    </row>
    <row r="9" spans="1:9" ht="51" x14ac:dyDescent="0.25">
      <c r="A9" s="3">
        <v>6</v>
      </c>
      <c r="B9" s="39" t="s">
        <v>28</v>
      </c>
      <c r="C9" s="4" t="s">
        <v>36</v>
      </c>
      <c r="D9" s="4">
        <v>360</v>
      </c>
      <c r="E9" s="38">
        <v>5080</v>
      </c>
      <c r="F9" s="4">
        <v>360</v>
      </c>
      <c r="G9" s="10">
        <f t="shared" si="0"/>
        <v>1</v>
      </c>
      <c r="H9" s="3">
        <f t="shared" si="1"/>
        <v>0</v>
      </c>
      <c r="I9" s="10">
        <f t="shared" si="2"/>
        <v>0</v>
      </c>
    </row>
    <row r="10" spans="1:9" ht="38.25" x14ac:dyDescent="0.25">
      <c r="A10" s="3">
        <v>7</v>
      </c>
      <c r="B10" s="39" t="s">
        <v>29</v>
      </c>
      <c r="C10" s="4" t="s">
        <v>36</v>
      </c>
      <c r="D10" s="4">
        <v>180</v>
      </c>
      <c r="E10" s="38">
        <v>4165</v>
      </c>
      <c r="F10" s="4">
        <v>180</v>
      </c>
      <c r="G10" s="10">
        <f t="shared" si="0"/>
        <v>1</v>
      </c>
      <c r="H10" s="3">
        <f t="shared" si="1"/>
        <v>0</v>
      </c>
      <c r="I10" s="10">
        <f t="shared" si="2"/>
        <v>0</v>
      </c>
    </row>
    <row r="11" spans="1:9" ht="51" x14ac:dyDescent="0.25">
      <c r="A11" s="3">
        <v>8</v>
      </c>
      <c r="B11" s="39" t="s">
        <v>30</v>
      </c>
      <c r="C11" s="4" t="s">
        <v>35</v>
      </c>
      <c r="D11" s="4">
        <v>360</v>
      </c>
      <c r="E11" s="38">
        <v>1964</v>
      </c>
      <c r="F11" s="4">
        <v>360</v>
      </c>
      <c r="G11" s="10">
        <f t="shared" si="0"/>
        <v>1</v>
      </c>
      <c r="H11" s="3">
        <f t="shared" si="1"/>
        <v>0</v>
      </c>
      <c r="I11" s="10">
        <f t="shared" si="2"/>
        <v>0</v>
      </c>
    </row>
    <row r="12" spans="1:9" ht="38.25" x14ac:dyDescent="0.25">
      <c r="A12" s="3">
        <v>9</v>
      </c>
      <c r="B12" s="39" t="s">
        <v>31</v>
      </c>
      <c r="C12" s="4" t="s">
        <v>37</v>
      </c>
      <c r="D12" s="4">
        <v>180</v>
      </c>
      <c r="E12" s="38">
        <v>2559</v>
      </c>
      <c r="F12" s="4">
        <v>180</v>
      </c>
      <c r="G12" s="10">
        <f t="shared" si="0"/>
        <v>1</v>
      </c>
      <c r="H12" s="3">
        <f t="shared" si="1"/>
        <v>0</v>
      </c>
      <c r="I12" s="10">
        <f t="shared" si="2"/>
        <v>0</v>
      </c>
    </row>
    <row r="13" spans="1:9" ht="25.5" x14ac:dyDescent="0.25">
      <c r="A13" s="3">
        <v>10</v>
      </c>
      <c r="B13" s="39" t="s">
        <v>32</v>
      </c>
      <c r="C13" s="4" t="s">
        <v>35</v>
      </c>
      <c r="D13" s="4">
        <v>360</v>
      </c>
      <c r="E13" s="38">
        <v>2499</v>
      </c>
      <c r="F13" s="4">
        <v>360</v>
      </c>
      <c r="G13" s="10">
        <f t="shared" si="0"/>
        <v>1</v>
      </c>
      <c r="H13" s="3">
        <f t="shared" si="1"/>
        <v>0</v>
      </c>
      <c r="I13" s="10">
        <f t="shared" si="2"/>
        <v>0</v>
      </c>
    </row>
    <row r="14" spans="1:9" ht="25.5" x14ac:dyDescent="0.25">
      <c r="A14" s="3">
        <v>11</v>
      </c>
      <c r="B14" s="39" t="s">
        <v>33</v>
      </c>
      <c r="C14" s="4" t="s">
        <v>35</v>
      </c>
      <c r="D14" s="4">
        <v>180</v>
      </c>
      <c r="E14" s="38">
        <v>5791</v>
      </c>
      <c r="F14" s="4">
        <v>180</v>
      </c>
      <c r="G14" s="10">
        <f t="shared" si="0"/>
        <v>1</v>
      </c>
      <c r="H14" s="3">
        <f t="shared" si="1"/>
        <v>0</v>
      </c>
      <c r="I14" s="10">
        <f t="shared" si="2"/>
        <v>0</v>
      </c>
    </row>
    <row r="15" spans="1:9" ht="25.5" x14ac:dyDescent="0.25">
      <c r="A15" s="3">
        <v>12</v>
      </c>
      <c r="B15" s="39" t="s">
        <v>34</v>
      </c>
      <c r="C15" s="4" t="s">
        <v>35</v>
      </c>
      <c r="D15" s="4">
        <v>36</v>
      </c>
      <c r="E15" s="38">
        <v>3373</v>
      </c>
      <c r="F15" s="4">
        <v>36</v>
      </c>
      <c r="G15" s="10">
        <f t="shared" si="0"/>
        <v>1</v>
      </c>
      <c r="H15" s="3">
        <f t="shared" si="1"/>
        <v>0</v>
      </c>
      <c r="I15" s="10">
        <f t="shared" si="2"/>
        <v>0</v>
      </c>
    </row>
    <row r="16" spans="1:9" x14ac:dyDescent="0.25">
      <c r="A16" s="3"/>
      <c r="B16" s="36" t="s">
        <v>38</v>
      </c>
      <c r="C16" s="4"/>
      <c r="D16" s="4"/>
      <c r="E16" s="38"/>
      <c r="F16" s="4"/>
      <c r="G16" s="10"/>
      <c r="H16" s="3"/>
      <c r="I16" s="10"/>
    </row>
    <row r="17" spans="1:9" ht="25.5" x14ac:dyDescent="0.25">
      <c r="A17" s="3">
        <v>13</v>
      </c>
      <c r="B17" s="39" t="s">
        <v>39</v>
      </c>
      <c r="C17" s="4" t="s">
        <v>37</v>
      </c>
      <c r="D17" s="4">
        <v>180</v>
      </c>
      <c r="E17" s="38">
        <v>5016</v>
      </c>
      <c r="F17" s="4">
        <v>180</v>
      </c>
      <c r="G17" s="10">
        <f t="shared" si="0"/>
        <v>1</v>
      </c>
      <c r="H17" s="3">
        <f t="shared" si="1"/>
        <v>0</v>
      </c>
      <c r="I17" s="10">
        <f t="shared" si="2"/>
        <v>0</v>
      </c>
    </row>
    <row r="18" spans="1:9" ht="38.25" x14ac:dyDescent="0.25">
      <c r="A18" s="3">
        <v>14</v>
      </c>
      <c r="B18" s="39" t="s">
        <v>40</v>
      </c>
      <c r="C18" s="4" t="s">
        <v>35</v>
      </c>
      <c r="D18" s="4">
        <v>180</v>
      </c>
      <c r="E18" s="38">
        <v>41055</v>
      </c>
      <c r="F18" s="4">
        <v>180</v>
      </c>
      <c r="G18" s="10">
        <f t="shared" si="0"/>
        <v>1</v>
      </c>
      <c r="H18" s="3">
        <f t="shared" si="1"/>
        <v>0</v>
      </c>
      <c r="I18" s="10">
        <f t="shared" si="2"/>
        <v>0</v>
      </c>
    </row>
    <row r="19" spans="1:9" ht="25.5" x14ac:dyDescent="0.25">
      <c r="A19" s="3">
        <v>15</v>
      </c>
      <c r="B19" s="39" t="s">
        <v>41</v>
      </c>
      <c r="C19" s="4" t="s">
        <v>37</v>
      </c>
      <c r="D19" s="4">
        <v>180</v>
      </c>
      <c r="E19" s="38">
        <v>7140</v>
      </c>
      <c r="F19" s="4">
        <v>180</v>
      </c>
      <c r="G19" s="10">
        <f t="shared" si="0"/>
        <v>1</v>
      </c>
      <c r="H19" s="3">
        <f t="shared" si="1"/>
        <v>0</v>
      </c>
      <c r="I19" s="10">
        <f t="shared" si="2"/>
        <v>0</v>
      </c>
    </row>
    <row r="20" spans="1:9" ht="25.5" x14ac:dyDescent="0.25">
      <c r="A20" s="3">
        <v>16</v>
      </c>
      <c r="B20" s="39" t="s">
        <v>42</v>
      </c>
      <c r="C20" s="4" t="s">
        <v>36</v>
      </c>
      <c r="D20" s="4">
        <v>36</v>
      </c>
      <c r="E20" s="38">
        <v>45855</v>
      </c>
      <c r="F20" s="4">
        <v>36</v>
      </c>
      <c r="G20" s="10">
        <f t="shared" si="0"/>
        <v>1</v>
      </c>
      <c r="H20" s="3">
        <f t="shared" si="1"/>
        <v>0</v>
      </c>
      <c r="I20" s="10">
        <f t="shared" si="2"/>
        <v>0</v>
      </c>
    </row>
    <row r="21" spans="1:9" ht="25.5" x14ac:dyDescent="0.25">
      <c r="A21" s="3">
        <v>17</v>
      </c>
      <c r="B21" s="39" t="s">
        <v>70</v>
      </c>
      <c r="C21" s="4" t="s">
        <v>35</v>
      </c>
      <c r="D21" s="4">
        <v>36</v>
      </c>
      <c r="E21" s="38">
        <v>25521</v>
      </c>
      <c r="F21" s="4">
        <v>36</v>
      </c>
      <c r="G21" s="10">
        <f t="shared" si="0"/>
        <v>1</v>
      </c>
      <c r="H21" s="3">
        <f t="shared" si="1"/>
        <v>0</v>
      </c>
      <c r="I21" s="10">
        <f t="shared" si="2"/>
        <v>0</v>
      </c>
    </row>
    <row r="22" spans="1:9" ht="25.5" x14ac:dyDescent="0.25">
      <c r="A22" s="3"/>
      <c r="B22" s="36" t="s">
        <v>43</v>
      </c>
      <c r="C22" s="4"/>
      <c r="D22" s="4"/>
      <c r="E22" s="38"/>
      <c r="F22" s="4"/>
      <c r="G22" s="10"/>
      <c r="H22" s="3"/>
      <c r="I22" s="10"/>
    </row>
    <row r="23" spans="1:9" ht="25.5" x14ac:dyDescent="0.25">
      <c r="A23" s="3">
        <v>18</v>
      </c>
      <c r="B23" s="39" t="s">
        <v>44</v>
      </c>
      <c r="C23" s="4" t="s">
        <v>35</v>
      </c>
      <c r="D23" s="4">
        <v>180</v>
      </c>
      <c r="E23" s="38">
        <v>2570</v>
      </c>
      <c r="F23" s="4">
        <v>180</v>
      </c>
      <c r="G23" s="10">
        <f t="shared" si="0"/>
        <v>1</v>
      </c>
      <c r="H23" s="3">
        <f t="shared" si="1"/>
        <v>0</v>
      </c>
      <c r="I23" s="10">
        <f t="shared" si="2"/>
        <v>0</v>
      </c>
    </row>
    <row r="24" spans="1:9" ht="25.5" x14ac:dyDescent="0.25">
      <c r="A24" s="3">
        <v>19</v>
      </c>
      <c r="B24" s="39" t="s">
        <v>45</v>
      </c>
      <c r="C24" s="4" t="s">
        <v>35</v>
      </c>
      <c r="D24" s="4">
        <v>360</v>
      </c>
      <c r="E24" s="38">
        <v>2701</v>
      </c>
      <c r="F24" s="4">
        <v>360</v>
      </c>
      <c r="G24" s="10">
        <f t="shared" si="0"/>
        <v>1</v>
      </c>
      <c r="H24" s="3">
        <f t="shared" si="1"/>
        <v>0</v>
      </c>
      <c r="I24" s="10">
        <f t="shared" si="2"/>
        <v>0</v>
      </c>
    </row>
    <row r="25" spans="1:9" ht="25.5" x14ac:dyDescent="0.25">
      <c r="A25" s="3">
        <v>20</v>
      </c>
      <c r="B25" s="39" t="s">
        <v>46</v>
      </c>
      <c r="C25" s="4" t="s">
        <v>47</v>
      </c>
      <c r="D25" s="4">
        <v>36</v>
      </c>
      <c r="E25" s="38">
        <v>14380</v>
      </c>
      <c r="F25" s="4">
        <v>34</v>
      </c>
      <c r="G25" s="10">
        <f t="shared" si="0"/>
        <v>0.94444444444444442</v>
      </c>
      <c r="H25" s="3">
        <f t="shared" si="1"/>
        <v>2</v>
      </c>
      <c r="I25" s="10">
        <f t="shared" si="2"/>
        <v>5.555555555555558E-2</v>
      </c>
    </row>
    <row r="26" spans="1:9" ht="25.5" x14ac:dyDescent="0.25">
      <c r="A26" s="3"/>
      <c r="B26" s="36" t="s">
        <v>48</v>
      </c>
      <c r="C26" s="4"/>
      <c r="D26" s="4"/>
      <c r="E26" s="38"/>
      <c r="F26" s="3"/>
      <c r="G26" s="10"/>
      <c r="H26" s="3"/>
      <c r="I26" s="10"/>
    </row>
    <row r="27" spans="1:9" ht="25.5" x14ac:dyDescent="0.25">
      <c r="A27" s="3">
        <v>21</v>
      </c>
      <c r="B27" s="39" t="s">
        <v>49</v>
      </c>
      <c r="C27" s="4" t="s">
        <v>35</v>
      </c>
      <c r="D27" s="4">
        <v>180</v>
      </c>
      <c r="E27" s="38">
        <v>6819</v>
      </c>
      <c r="F27" s="4">
        <v>180</v>
      </c>
      <c r="G27" s="10">
        <f t="shared" si="0"/>
        <v>1</v>
      </c>
      <c r="H27" s="3">
        <f t="shared" si="1"/>
        <v>0</v>
      </c>
      <c r="I27" s="10">
        <f t="shared" si="2"/>
        <v>0</v>
      </c>
    </row>
    <row r="28" spans="1:9" ht="25.5" x14ac:dyDescent="0.25">
      <c r="A28" s="3">
        <v>22</v>
      </c>
      <c r="B28" s="39" t="s">
        <v>50</v>
      </c>
      <c r="C28" s="4" t="s">
        <v>35</v>
      </c>
      <c r="D28" s="4">
        <v>180</v>
      </c>
      <c r="E28" s="38">
        <v>6819</v>
      </c>
      <c r="F28" s="4">
        <v>180</v>
      </c>
      <c r="G28" s="10">
        <f t="shared" si="0"/>
        <v>1</v>
      </c>
      <c r="H28" s="3">
        <f t="shared" si="1"/>
        <v>0</v>
      </c>
      <c r="I28" s="10">
        <f t="shared" si="2"/>
        <v>0</v>
      </c>
    </row>
    <row r="29" spans="1:9" ht="25.5" x14ac:dyDescent="0.25">
      <c r="A29" s="3">
        <v>23</v>
      </c>
      <c r="B29" s="39" t="s">
        <v>51</v>
      </c>
      <c r="C29" s="4" t="s">
        <v>35</v>
      </c>
      <c r="D29" s="4">
        <v>360</v>
      </c>
      <c r="E29" s="38">
        <v>6319</v>
      </c>
      <c r="F29" s="4">
        <v>360</v>
      </c>
      <c r="G29" s="10">
        <f t="shared" si="0"/>
        <v>1</v>
      </c>
      <c r="H29" s="3">
        <f t="shared" si="1"/>
        <v>0</v>
      </c>
      <c r="I29" s="10">
        <f t="shared" si="2"/>
        <v>0</v>
      </c>
    </row>
    <row r="30" spans="1:9" ht="25.5" x14ac:dyDescent="0.25">
      <c r="A30" s="3">
        <v>24</v>
      </c>
      <c r="B30" s="39" t="s">
        <v>52</v>
      </c>
      <c r="C30" s="4" t="s">
        <v>6</v>
      </c>
      <c r="D30" s="4">
        <v>36</v>
      </c>
      <c r="E30" s="38">
        <v>8961</v>
      </c>
      <c r="F30" s="4">
        <v>36</v>
      </c>
      <c r="G30" s="10">
        <f t="shared" si="0"/>
        <v>1</v>
      </c>
      <c r="H30" s="3">
        <f t="shared" si="1"/>
        <v>0</v>
      </c>
      <c r="I30" s="10">
        <f t="shared" si="2"/>
        <v>0</v>
      </c>
    </row>
    <row r="31" spans="1:9" ht="25.5" x14ac:dyDescent="0.25">
      <c r="A31" s="3">
        <v>25</v>
      </c>
      <c r="B31" s="39" t="s">
        <v>53</v>
      </c>
      <c r="C31" s="4" t="s">
        <v>35</v>
      </c>
      <c r="D31" s="4">
        <v>144</v>
      </c>
      <c r="E31" s="38">
        <v>8961</v>
      </c>
      <c r="F31" s="4">
        <v>144</v>
      </c>
      <c r="G31" s="10">
        <f t="shared" si="0"/>
        <v>1</v>
      </c>
      <c r="H31" s="3">
        <f t="shared" si="1"/>
        <v>0</v>
      </c>
      <c r="I31" s="10">
        <f t="shared" si="2"/>
        <v>0</v>
      </c>
    </row>
    <row r="32" spans="1:9" ht="25.5" x14ac:dyDescent="0.25">
      <c r="A32" s="3">
        <v>26</v>
      </c>
      <c r="B32" s="39" t="s">
        <v>54</v>
      </c>
      <c r="C32" s="4" t="s">
        <v>35</v>
      </c>
      <c r="D32" s="4">
        <v>360</v>
      </c>
      <c r="E32" s="38">
        <v>3705</v>
      </c>
      <c r="F32" s="4">
        <v>360</v>
      </c>
      <c r="G32" s="10">
        <f t="shared" si="0"/>
        <v>1</v>
      </c>
      <c r="H32" s="3">
        <f t="shared" si="1"/>
        <v>0</v>
      </c>
      <c r="I32" s="10">
        <f t="shared" si="2"/>
        <v>0</v>
      </c>
    </row>
    <row r="33" spans="1:9" ht="25.5" x14ac:dyDescent="0.25">
      <c r="A33" s="3">
        <v>27</v>
      </c>
      <c r="B33" s="39" t="s">
        <v>55</v>
      </c>
      <c r="C33" s="4" t="s">
        <v>35</v>
      </c>
      <c r="D33" s="4">
        <v>180</v>
      </c>
      <c r="E33" s="38">
        <v>2832</v>
      </c>
      <c r="F33" s="4">
        <v>180</v>
      </c>
      <c r="G33" s="10">
        <f t="shared" si="0"/>
        <v>1</v>
      </c>
      <c r="H33" s="3">
        <f t="shared" si="1"/>
        <v>0</v>
      </c>
      <c r="I33" s="10">
        <f t="shared" si="2"/>
        <v>0</v>
      </c>
    </row>
    <row r="34" spans="1:9" x14ac:dyDescent="0.25">
      <c r="A34" s="3"/>
      <c r="B34" s="36" t="s">
        <v>60</v>
      </c>
      <c r="C34" s="4"/>
      <c r="D34" s="4"/>
      <c r="E34" s="38"/>
      <c r="F34" s="4"/>
      <c r="G34" s="10"/>
      <c r="H34" s="3"/>
      <c r="I34" s="10"/>
    </row>
    <row r="35" spans="1:9" ht="25.5" x14ac:dyDescent="0.25">
      <c r="A35" s="3">
        <v>28</v>
      </c>
      <c r="B35" s="39" t="s">
        <v>61</v>
      </c>
      <c r="C35" s="4" t="s">
        <v>35</v>
      </c>
      <c r="D35" s="4">
        <v>180</v>
      </c>
      <c r="E35" s="38">
        <v>2213</v>
      </c>
      <c r="F35" s="4">
        <v>180</v>
      </c>
      <c r="G35" s="10">
        <f t="shared" si="0"/>
        <v>1</v>
      </c>
      <c r="H35" s="3">
        <f t="shared" si="1"/>
        <v>0</v>
      </c>
      <c r="I35" s="10">
        <f t="shared" si="2"/>
        <v>0</v>
      </c>
    </row>
    <row r="36" spans="1:9" ht="25.5" x14ac:dyDescent="0.25">
      <c r="A36" s="3">
        <v>29</v>
      </c>
      <c r="B36" s="39" t="s">
        <v>62</v>
      </c>
      <c r="C36" s="4" t="s">
        <v>35</v>
      </c>
      <c r="D36" s="4">
        <v>180</v>
      </c>
      <c r="E36" s="38">
        <v>1488</v>
      </c>
      <c r="F36" s="4">
        <v>180</v>
      </c>
      <c r="G36" s="10">
        <f t="shared" si="0"/>
        <v>1</v>
      </c>
      <c r="H36" s="3">
        <f t="shared" si="1"/>
        <v>0</v>
      </c>
      <c r="I36" s="10">
        <f t="shared" si="2"/>
        <v>0</v>
      </c>
    </row>
    <row r="37" spans="1:9" ht="25.5" x14ac:dyDescent="0.25">
      <c r="A37" s="3">
        <v>30</v>
      </c>
      <c r="B37" s="39" t="s">
        <v>63</v>
      </c>
      <c r="C37" s="4" t="s">
        <v>35</v>
      </c>
      <c r="D37" s="4">
        <v>180</v>
      </c>
      <c r="E37" s="38">
        <v>2324</v>
      </c>
      <c r="F37" s="4">
        <v>180</v>
      </c>
      <c r="G37" s="10">
        <f t="shared" si="0"/>
        <v>1</v>
      </c>
      <c r="H37" s="3">
        <f t="shared" si="1"/>
        <v>0</v>
      </c>
      <c r="I37" s="10">
        <f t="shared" si="2"/>
        <v>0</v>
      </c>
    </row>
    <row r="38" spans="1:9" x14ac:dyDescent="0.25">
      <c r="A38" s="3"/>
      <c r="B38" s="36" t="s">
        <v>64</v>
      </c>
      <c r="C38" s="4"/>
      <c r="D38" s="4"/>
      <c r="E38" s="38"/>
      <c r="F38" s="4"/>
      <c r="G38" s="10"/>
      <c r="H38" s="3"/>
      <c r="I38" s="10"/>
    </row>
    <row r="39" spans="1:9" ht="25.5" x14ac:dyDescent="0.25">
      <c r="A39" s="3">
        <v>31</v>
      </c>
      <c r="B39" s="39" t="s">
        <v>56</v>
      </c>
      <c r="C39" s="4" t="s">
        <v>35</v>
      </c>
      <c r="D39" s="4">
        <v>180</v>
      </c>
      <c r="E39" s="38">
        <v>3167</v>
      </c>
      <c r="F39" s="4">
        <v>180</v>
      </c>
      <c r="G39" s="10">
        <f t="shared" si="0"/>
        <v>1</v>
      </c>
      <c r="H39" s="3">
        <f t="shared" si="1"/>
        <v>0</v>
      </c>
      <c r="I39" s="10">
        <f t="shared" si="2"/>
        <v>0</v>
      </c>
    </row>
    <row r="40" spans="1:9" ht="25.5" x14ac:dyDescent="0.25">
      <c r="A40" s="3">
        <v>32</v>
      </c>
      <c r="B40" s="39" t="s">
        <v>57</v>
      </c>
      <c r="C40" s="4" t="s">
        <v>35</v>
      </c>
      <c r="D40" s="4">
        <v>180</v>
      </c>
      <c r="E40" s="38">
        <v>1252</v>
      </c>
      <c r="F40" s="4">
        <v>180</v>
      </c>
      <c r="G40" s="10">
        <f t="shared" si="0"/>
        <v>1</v>
      </c>
      <c r="H40" s="3">
        <f t="shared" si="1"/>
        <v>0</v>
      </c>
      <c r="I40" s="10">
        <f t="shared" si="2"/>
        <v>0</v>
      </c>
    </row>
    <row r="41" spans="1:9" ht="38.25" x14ac:dyDescent="0.25">
      <c r="A41" s="3">
        <v>33</v>
      </c>
      <c r="B41" s="39" t="s">
        <v>58</v>
      </c>
      <c r="C41" s="4" t="s">
        <v>36</v>
      </c>
      <c r="D41" s="4">
        <v>180</v>
      </c>
      <c r="E41" s="38">
        <v>5593</v>
      </c>
      <c r="F41" s="4">
        <v>180</v>
      </c>
      <c r="G41" s="10">
        <f t="shared" si="0"/>
        <v>1</v>
      </c>
      <c r="H41" s="3">
        <f t="shared" si="1"/>
        <v>0</v>
      </c>
      <c r="I41" s="10">
        <f t="shared" si="2"/>
        <v>0</v>
      </c>
    </row>
    <row r="42" spans="1:9" ht="25.5" x14ac:dyDescent="0.25">
      <c r="A42" s="3">
        <v>34</v>
      </c>
      <c r="B42" s="39" t="s">
        <v>59</v>
      </c>
      <c r="C42" s="4" t="s">
        <v>35</v>
      </c>
      <c r="D42" s="4">
        <v>180</v>
      </c>
      <c r="E42" s="38">
        <v>1328</v>
      </c>
      <c r="F42" s="4">
        <v>180</v>
      </c>
      <c r="G42" s="10">
        <f t="shared" si="0"/>
        <v>1</v>
      </c>
      <c r="H42" s="3">
        <f t="shared" si="1"/>
        <v>0</v>
      </c>
      <c r="I42" s="10">
        <f t="shared" si="2"/>
        <v>0</v>
      </c>
    </row>
    <row r="43" spans="1:9" ht="25.5" x14ac:dyDescent="0.25">
      <c r="A43" s="3"/>
      <c r="B43" s="36" t="s">
        <v>65</v>
      </c>
      <c r="C43" s="4"/>
      <c r="D43" s="4"/>
      <c r="E43" s="38"/>
      <c r="F43" s="4"/>
      <c r="G43" s="10"/>
      <c r="H43" s="3"/>
      <c r="I43" s="10"/>
    </row>
    <row r="44" spans="1:9" ht="25.5" x14ac:dyDescent="0.25">
      <c r="A44" s="3">
        <v>35</v>
      </c>
      <c r="B44" s="39" t="s">
        <v>66</v>
      </c>
      <c r="C44" s="4" t="s">
        <v>35</v>
      </c>
      <c r="D44" s="4">
        <v>180</v>
      </c>
      <c r="E44" s="38">
        <v>4379</v>
      </c>
      <c r="F44" s="4">
        <v>180</v>
      </c>
      <c r="G44" s="10">
        <f t="shared" si="0"/>
        <v>1</v>
      </c>
      <c r="H44" s="3">
        <f t="shared" si="1"/>
        <v>0</v>
      </c>
      <c r="I44" s="10">
        <f t="shared" si="2"/>
        <v>0</v>
      </c>
    </row>
    <row r="45" spans="1:9" ht="25.5" x14ac:dyDescent="0.25">
      <c r="A45" s="3">
        <v>36</v>
      </c>
      <c r="B45" s="39" t="s">
        <v>67</v>
      </c>
      <c r="C45" s="4" t="s">
        <v>36</v>
      </c>
      <c r="D45" s="4">
        <v>540</v>
      </c>
      <c r="E45" s="38">
        <v>2368</v>
      </c>
      <c r="F45" s="4">
        <v>540</v>
      </c>
      <c r="G45" s="10">
        <f t="shared" si="0"/>
        <v>1</v>
      </c>
      <c r="H45" s="3">
        <f t="shared" si="1"/>
        <v>0</v>
      </c>
      <c r="I45" s="10">
        <f t="shared" si="2"/>
        <v>0</v>
      </c>
    </row>
    <row r="46" spans="1:9" ht="25.5" x14ac:dyDescent="0.25">
      <c r="A46" s="3">
        <v>37</v>
      </c>
      <c r="B46" s="39" t="s">
        <v>68</v>
      </c>
      <c r="C46" s="4" t="s">
        <v>35</v>
      </c>
      <c r="D46" s="4">
        <v>180</v>
      </c>
      <c r="E46" s="38">
        <v>4641</v>
      </c>
      <c r="F46" s="4">
        <v>180</v>
      </c>
      <c r="G46" s="10">
        <f t="shared" si="0"/>
        <v>1</v>
      </c>
      <c r="H46" s="3">
        <f t="shared" si="1"/>
        <v>0</v>
      </c>
      <c r="I46" s="10">
        <f t="shared" si="2"/>
        <v>0</v>
      </c>
    </row>
    <row r="47" spans="1:9" ht="38.25" x14ac:dyDescent="0.25">
      <c r="A47" s="3">
        <v>38</v>
      </c>
      <c r="B47" s="39" t="s">
        <v>69</v>
      </c>
      <c r="C47" s="4" t="s">
        <v>36</v>
      </c>
      <c r="D47" s="4">
        <v>180</v>
      </c>
      <c r="E47" s="38">
        <v>11071</v>
      </c>
      <c r="F47" s="4">
        <v>180</v>
      </c>
      <c r="G47" s="10">
        <f t="shared" si="0"/>
        <v>1</v>
      </c>
      <c r="H47" s="3">
        <f t="shared" si="1"/>
        <v>0</v>
      </c>
      <c r="I47" s="10">
        <f t="shared" si="2"/>
        <v>0</v>
      </c>
    </row>
  </sheetData>
  <autoFilter ref="A1:I47" xr:uid="{00000000-0001-0000-0300-000000000000}">
    <filterColumn colId="5" showButton="0"/>
    <filterColumn colId="7" showButton="0"/>
  </autoFilter>
  <mergeCells count="7">
    <mergeCell ref="H1:I1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7946-B39B-4B12-8C42-1C11A0FC4961}">
  <dimension ref="A1:I53"/>
  <sheetViews>
    <sheetView topLeftCell="A40" workbookViewId="0">
      <selection activeCell="D49" sqref="D49:D51"/>
    </sheetView>
  </sheetViews>
  <sheetFormatPr baseColWidth="10" defaultRowHeight="12.75" x14ac:dyDescent="0.25"/>
  <cols>
    <col min="1" max="1" width="4.140625" style="2" bestFit="1" customWidth="1"/>
    <col min="2" max="2" width="52.42578125" style="2" customWidth="1"/>
    <col min="3" max="16384" width="11.42578125" style="2"/>
  </cols>
  <sheetData>
    <row r="1" spans="1:9" x14ac:dyDescent="0.25">
      <c r="A1" s="42" t="s">
        <v>0</v>
      </c>
      <c r="B1" s="42" t="s">
        <v>1</v>
      </c>
      <c r="C1" s="42" t="s">
        <v>2</v>
      </c>
      <c r="D1" s="42" t="s">
        <v>7</v>
      </c>
      <c r="E1" s="42" t="s">
        <v>16</v>
      </c>
      <c r="F1" s="42" t="s">
        <v>19</v>
      </c>
      <c r="G1" s="42"/>
      <c r="H1" s="42" t="s">
        <v>20</v>
      </c>
      <c r="I1" s="42"/>
    </row>
    <row r="2" spans="1:9" x14ac:dyDescent="0.25">
      <c r="A2" s="42"/>
      <c r="B2" s="42"/>
      <c r="C2" s="42"/>
      <c r="D2" s="42"/>
      <c r="E2" s="42"/>
      <c r="F2" s="1" t="s">
        <v>7</v>
      </c>
      <c r="G2" s="1" t="s">
        <v>21</v>
      </c>
      <c r="H2" s="1" t="s">
        <v>7</v>
      </c>
      <c r="I2" s="1" t="s">
        <v>21</v>
      </c>
    </row>
    <row r="3" spans="1:9" x14ac:dyDescent="0.25">
      <c r="A3" s="3"/>
      <c r="B3" s="36" t="s">
        <v>22</v>
      </c>
      <c r="C3" s="37"/>
      <c r="D3" s="3"/>
      <c r="E3" s="38"/>
      <c r="F3" s="3"/>
      <c r="G3" s="10"/>
      <c r="H3" s="3"/>
      <c r="I3" s="10"/>
    </row>
    <row r="4" spans="1:9" ht="51" x14ac:dyDescent="0.25">
      <c r="A4" s="3">
        <v>1</v>
      </c>
      <c r="B4" s="39" t="s">
        <v>23</v>
      </c>
      <c r="C4" s="4" t="s">
        <v>35</v>
      </c>
      <c r="D4" s="4">
        <v>124</v>
      </c>
      <c r="E4" s="38">
        <v>1785</v>
      </c>
      <c r="F4" s="4">
        <v>124</v>
      </c>
      <c r="G4" s="10">
        <f t="shared" ref="G4:G47" si="0">F4/D4</f>
        <v>1</v>
      </c>
      <c r="H4" s="3">
        <f t="shared" ref="H4:H47" si="1">+D4-F4</f>
        <v>0</v>
      </c>
      <c r="I4" s="10">
        <f t="shared" ref="I4:I47" si="2">1-G4</f>
        <v>0</v>
      </c>
    </row>
    <row r="5" spans="1:9" ht="51" x14ac:dyDescent="0.25">
      <c r="A5" s="3">
        <v>2</v>
      </c>
      <c r="B5" s="39" t="s">
        <v>24</v>
      </c>
      <c r="C5" s="4" t="s">
        <v>35</v>
      </c>
      <c r="D5" s="4">
        <v>62</v>
      </c>
      <c r="E5" s="38">
        <v>2101</v>
      </c>
      <c r="F5" s="4">
        <v>62</v>
      </c>
      <c r="G5" s="10">
        <f t="shared" si="0"/>
        <v>1</v>
      </c>
      <c r="H5" s="3">
        <f t="shared" si="1"/>
        <v>0</v>
      </c>
      <c r="I5" s="10">
        <f t="shared" si="2"/>
        <v>0</v>
      </c>
    </row>
    <row r="6" spans="1:9" ht="63.75" x14ac:dyDescent="0.25">
      <c r="A6" s="3">
        <v>3</v>
      </c>
      <c r="B6" s="39" t="s">
        <v>25</v>
      </c>
      <c r="C6" s="4" t="s">
        <v>6</v>
      </c>
      <c r="D6" s="4">
        <v>124</v>
      </c>
      <c r="E6" s="38">
        <v>5117</v>
      </c>
      <c r="F6" s="4">
        <v>124</v>
      </c>
      <c r="G6" s="10">
        <f t="shared" si="0"/>
        <v>1</v>
      </c>
      <c r="H6" s="3">
        <f t="shared" si="1"/>
        <v>0</v>
      </c>
      <c r="I6" s="10">
        <f t="shared" si="2"/>
        <v>0</v>
      </c>
    </row>
    <row r="7" spans="1:9" ht="63.75" x14ac:dyDescent="0.25">
      <c r="A7" s="3">
        <v>4</v>
      </c>
      <c r="B7" s="39" t="s">
        <v>26</v>
      </c>
      <c r="C7" s="4" t="s">
        <v>35</v>
      </c>
      <c r="D7" s="4">
        <v>62</v>
      </c>
      <c r="E7" s="38">
        <v>2270</v>
      </c>
      <c r="F7" s="4">
        <v>62</v>
      </c>
      <c r="G7" s="10">
        <f t="shared" si="0"/>
        <v>1</v>
      </c>
      <c r="H7" s="3">
        <f t="shared" si="1"/>
        <v>0</v>
      </c>
      <c r="I7" s="10">
        <f t="shared" si="2"/>
        <v>0</v>
      </c>
    </row>
    <row r="8" spans="1:9" ht="63.75" x14ac:dyDescent="0.25">
      <c r="A8" s="3">
        <v>5</v>
      </c>
      <c r="B8" s="39" t="s">
        <v>27</v>
      </c>
      <c r="C8" s="4" t="s">
        <v>35</v>
      </c>
      <c r="D8" s="4">
        <v>62</v>
      </c>
      <c r="E8" s="38">
        <v>2099</v>
      </c>
      <c r="F8" s="4">
        <v>62</v>
      </c>
      <c r="G8" s="10">
        <f t="shared" si="0"/>
        <v>1</v>
      </c>
      <c r="H8" s="3">
        <f t="shared" si="1"/>
        <v>0</v>
      </c>
      <c r="I8" s="10">
        <f t="shared" si="2"/>
        <v>0</v>
      </c>
    </row>
    <row r="9" spans="1:9" ht="51" x14ac:dyDescent="0.25">
      <c r="A9" s="3">
        <v>6</v>
      </c>
      <c r="B9" s="39" t="s">
        <v>28</v>
      </c>
      <c r="C9" s="4" t="s">
        <v>36</v>
      </c>
      <c r="D9" s="4">
        <v>62</v>
      </c>
      <c r="E9" s="38">
        <v>5080</v>
      </c>
      <c r="F9" s="4">
        <v>62</v>
      </c>
      <c r="G9" s="10">
        <f t="shared" si="0"/>
        <v>1</v>
      </c>
      <c r="H9" s="3">
        <f t="shared" si="1"/>
        <v>0</v>
      </c>
      <c r="I9" s="10">
        <f t="shared" si="2"/>
        <v>0</v>
      </c>
    </row>
    <row r="10" spans="1:9" ht="38.25" x14ac:dyDescent="0.25">
      <c r="A10" s="3">
        <v>7</v>
      </c>
      <c r="B10" s="39" t="s">
        <v>29</v>
      </c>
      <c r="C10" s="4" t="s">
        <v>36</v>
      </c>
      <c r="D10" s="4">
        <v>31</v>
      </c>
      <c r="E10" s="38">
        <v>4165</v>
      </c>
      <c r="F10" s="4">
        <v>31</v>
      </c>
      <c r="G10" s="10">
        <f t="shared" si="0"/>
        <v>1</v>
      </c>
      <c r="H10" s="3">
        <f t="shared" si="1"/>
        <v>0</v>
      </c>
      <c r="I10" s="10">
        <f t="shared" si="2"/>
        <v>0</v>
      </c>
    </row>
    <row r="11" spans="1:9" ht="51" x14ac:dyDescent="0.25">
      <c r="A11" s="3">
        <v>8</v>
      </c>
      <c r="B11" s="39" t="s">
        <v>30</v>
      </c>
      <c r="C11" s="4" t="s">
        <v>35</v>
      </c>
      <c r="D11" s="4">
        <v>62</v>
      </c>
      <c r="E11" s="38">
        <v>1964</v>
      </c>
      <c r="F11" s="4">
        <v>62</v>
      </c>
      <c r="G11" s="10">
        <f t="shared" si="0"/>
        <v>1</v>
      </c>
      <c r="H11" s="3">
        <f t="shared" si="1"/>
        <v>0</v>
      </c>
      <c r="I11" s="10">
        <f t="shared" si="2"/>
        <v>0</v>
      </c>
    </row>
    <row r="12" spans="1:9" ht="38.25" x14ac:dyDescent="0.25">
      <c r="A12" s="3">
        <v>9</v>
      </c>
      <c r="B12" s="39" t="s">
        <v>31</v>
      </c>
      <c r="C12" s="4" t="s">
        <v>37</v>
      </c>
      <c r="D12" s="4">
        <v>31</v>
      </c>
      <c r="E12" s="38">
        <v>2559</v>
      </c>
      <c r="F12" s="4">
        <v>31</v>
      </c>
      <c r="G12" s="10">
        <f t="shared" si="0"/>
        <v>1</v>
      </c>
      <c r="H12" s="3">
        <f t="shared" si="1"/>
        <v>0</v>
      </c>
      <c r="I12" s="10">
        <f t="shared" si="2"/>
        <v>0</v>
      </c>
    </row>
    <row r="13" spans="1:9" ht="25.5" x14ac:dyDescent="0.25">
      <c r="A13" s="3">
        <v>10</v>
      </c>
      <c r="B13" s="39" t="s">
        <v>32</v>
      </c>
      <c r="C13" s="4" t="s">
        <v>35</v>
      </c>
      <c r="D13" s="4">
        <v>62</v>
      </c>
      <c r="E13" s="38">
        <v>2499</v>
      </c>
      <c r="F13" s="4">
        <v>62</v>
      </c>
      <c r="G13" s="10">
        <f t="shared" si="0"/>
        <v>1</v>
      </c>
      <c r="H13" s="3">
        <f t="shared" si="1"/>
        <v>0</v>
      </c>
      <c r="I13" s="10">
        <f t="shared" si="2"/>
        <v>0</v>
      </c>
    </row>
    <row r="14" spans="1:9" ht="25.5" x14ac:dyDescent="0.25">
      <c r="A14" s="3">
        <v>11</v>
      </c>
      <c r="B14" s="39" t="s">
        <v>33</v>
      </c>
      <c r="C14" s="4" t="s">
        <v>35</v>
      </c>
      <c r="D14" s="4">
        <v>31</v>
      </c>
      <c r="E14" s="38">
        <v>5791</v>
      </c>
      <c r="F14" s="4">
        <v>31</v>
      </c>
      <c r="G14" s="10">
        <f t="shared" si="0"/>
        <v>1</v>
      </c>
      <c r="H14" s="3">
        <f t="shared" si="1"/>
        <v>0</v>
      </c>
      <c r="I14" s="10">
        <f t="shared" si="2"/>
        <v>0</v>
      </c>
    </row>
    <row r="15" spans="1:9" ht="25.5" x14ac:dyDescent="0.25">
      <c r="A15" s="3">
        <v>12</v>
      </c>
      <c r="B15" s="39" t="s">
        <v>34</v>
      </c>
      <c r="C15" s="4" t="s">
        <v>35</v>
      </c>
      <c r="D15" s="4">
        <v>31</v>
      </c>
      <c r="E15" s="38">
        <v>3373</v>
      </c>
      <c r="F15" s="4">
        <v>31</v>
      </c>
      <c r="G15" s="10">
        <f t="shared" si="0"/>
        <v>1</v>
      </c>
      <c r="H15" s="3">
        <f t="shared" si="1"/>
        <v>0</v>
      </c>
      <c r="I15" s="10">
        <f t="shared" si="2"/>
        <v>0</v>
      </c>
    </row>
    <row r="16" spans="1:9" x14ac:dyDescent="0.25">
      <c r="A16" s="3"/>
      <c r="B16" s="36" t="s">
        <v>38</v>
      </c>
      <c r="C16" s="4"/>
      <c r="D16" s="4"/>
      <c r="E16" s="38"/>
      <c r="F16" s="4"/>
      <c r="G16" s="10"/>
      <c r="H16" s="3"/>
      <c r="I16" s="10"/>
    </row>
    <row r="17" spans="1:9" ht="25.5" x14ac:dyDescent="0.25">
      <c r="A17" s="3">
        <v>13</v>
      </c>
      <c r="B17" s="39" t="s">
        <v>39</v>
      </c>
      <c r="C17" s="4" t="s">
        <v>37</v>
      </c>
      <c r="D17" s="4">
        <v>31</v>
      </c>
      <c r="E17" s="38">
        <v>5016</v>
      </c>
      <c r="F17" s="4">
        <v>31</v>
      </c>
      <c r="G17" s="10">
        <f t="shared" si="0"/>
        <v>1</v>
      </c>
      <c r="H17" s="3">
        <f t="shared" si="1"/>
        <v>0</v>
      </c>
      <c r="I17" s="10">
        <f t="shared" si="2"/>
        <v>0</v>
      </c>
    </row>
    <row r="18" spans="1:9" ht="38.25" x14ac:dyDescent="0.25">
      <c r="A18" s="3">
        <v>14</v>
      </c>
      <c r="B18" s="39" t="s">
        <v>40</v>
      </c>
      <c r="C18" s="4" t="s">
        <v>35</v>
      </c>
      <c r="D18" s="4">
        <v>31</v>
      </c>
      <c r="E18" s="38">
        <v>41055</v>
      </c>
      <c r="F18" s="4">
        <v>31</v>
      </c>
      <c r="G18" s="10">
        <f t="shared" si="0"/>
        <v>1</v>
      </c>
      <c r="H18" s="3">
        <f t="shared" si="1"/>
        <v>0</v>
      </c>
      <c r="I18" s="10">
        <f t="shared" si="2"/>
        <v>0</v>
      </c>
    </row>
    <row r="19" spans="1:9" ht="25.5" x14ac:dyDescent="0.25">
      <c r="A19" s="3">
        <v>15</v>
      </c>
      <c r="B19" s="39" t="s">
        <v>41</v>
      </c>
      <c r="C19" s="4" t="s">
        <v>37</v>
      </c>
      <c r="D19" s="4">
        <v>31</v>
      </c>
      <c r="E19" s="38">
        <v>7140</v>
      </c>
      <c r="F19" s="4">
        <v>31</v>
      </c>
      <c r="G19" s="10">
        <f t="shared" si="0"/>
        <v>1</v>
      </c>
      <c r="H19" s="3">
        <f t="shared" si="1"/>
        <v>0</v>
      </c>
      <c r="I19" s="10">
        <f t="shared" si="2"/>
        <v>0</v>
      </c>
    </row>
    <row r="20" spans="1:9" ht="25.5" x14ac:dyDescent="0.25">
      <c r="A20" s="3">
        <v>16</v>
      </c>
      <c r="B20" s="39" t="s">
        <v>42</v>
      </c>
      <c r="C20" s="4" t="s">
        <v>36</v>
      </c>
      <c r="D20" s="4">
        <v>31</v>
      </c>
      <c r="E20" s="38">
        <v>45855</v>
      </c>
      <c r="F20" s="4">
        <v>31</v>
      </c>
      <c r="G20" s="10">
        <f t="shared" si="0"/>
        <v>1</v>
      </c>
      <c r="H20" s="3">
        <f t="shared" si="1"/>
        <v>0</v>
      </c>
      <c r="I20" s="10">
        <f t="shared" si="2"/>
        <v>0</v>
      </c>
    </row>
    <row r="21" spans="1:9" ht="25.5" x14ac:dyDescent="0.25">
      <c r="A21" s="3">
        <v>17</v>
      </c>
      <c r="B21" s="39" t="s">
        <v>70</v>
      </c>
      <c r="C21" s="4" t="s">
        <v>35</v>
      </c>
      <c r="D21" s="4">
        <v>31</v>
      </c>
      <c r="E21" s="38">
        <v>25521</v>
      </c>
      <c r="F21" s="4">
        <v>31</v>
      </c>
      <c r="G21" s="10">
        <f t="shared" si="0"/>
        <v>1</v>
      </c>
      <c r="H21" s="3">
        <f t="shared" si="1"/>
        <v>0</v>
      </c>
      <c r="I21" s="10">
        <f t="shared" si="2"/>
        <v>0</v>
      </c>
    </row>
    <row r="22" spans="1:9" ht="25.5" x14ac:dyDescent="0.25">
      <c r="A22" s="3"/>
      <c r="B22" s="36" t="s">
        <v>43</v>
      </c>
      <c r="C22" s="4"/>
      <c r="D22" s="4"/>
      <c r="E22" s="38"/>
      <c r="F22" s="4"/>
      <c r="G22" s="10"/>
      <c r="H22" s="3"/>
      <c r="I22" s="10"/>
    </row>
    <row r="23" spans="1:9" ht="25.5" x14ac:dyDescent="0.25">
      <c r="A23" s="3">
        <v>18</v>
      </c>
      <c r="B23" s="39" t="s">
        <v>44</v>
      </c>
      <c r="C23" s="4" t="s">
        <v>35</v>
      </c>
      <c r="D23" s="4">
        <v>31</v>
      </c>
      <c r="E23" s="38">
        <v>2570</v>
      </c>
      <c r="F23" s="4">
        <v>31</v>
      </c>
      <c r="G23" s="10">
        <f t="shared" si="0"/>
        <v>1</v>
      </c>
      <c r="H23" s="3">
        <f t="shared" si="1"/>
        <v>0</v>
      </c>
      <c r="I23" s="10">
        <f t="shared" si="2"/>
        <v>0</v>
      </c>
    </row>
    <row r="24" spans="1:9" ht="25.5" x14ac:dyDescent="0.25">
      <c r="A24" s="3">
        <v>19</v>
      </c>
      <c r="B24" s="39" t="s">
        <v>45</v>
      </c>
      <c r="C24" s="4" t="s">
        <v>35</v>
      </c>
      <c r="D24" s="4">
        <v>62</v>
      </c>
      <c r="E24" s="38">
        <v>2701</v>
      </c>
      <c r="F24" s="4">
        <v>62</v>
      </c>
      <c r="G24" s="10">
        <f t="shared" si="0"/>
        <v>1</v>
      </c>
      <c r="H24" s="3">
        <f t="shared" si="1"/>
        <v>0</v>
      </c>
      <c r="I24" s="10">
        <f t="shared" si="2"/>
        <v>0</v>
      </c>
    </row>
    <row r="25" spans="1:9" ht="25.5" x14ac:dyDescent="0.25">
      <c r="A25" s="3">
        <v>20</v>
      </c>
      <c r="B25" s="39" t="s">
        <v>46</v>
      </c>
      <c r="C25" s="4" t="s">
        <v>47</v>
      </c>
      <c r="D25" s="4">
        <v>31</v>
      </c>
      <c r="E25" s="38">
        <v>14380</v>
      </c>
      <c r="F25" s="4">
        <v>26</v>
      </c>
      <c r="G25" s="10">
        <f t="shared" si="0"/>
        <v>0.83870967741935487</v>
      </c>
      <c r="H25" s="3">
        <f t="shared" si="1"/>
        <v>5</v>
      </c>
      <c r="I25" s="10">
        <f t="shared" si="2"/>
        <v>0.16129032258064513</v>
      </c>
    </row>
    <row r="26" spans="1:9" ht="25.5" x14ac:dyDescent="0.25">
      <c r="A26" s="3"/>
      <c r="B26" s="36" t="s">
        <v>48</v>
      </c>
      <c r="C26" s="4"/>
      <c r="D26" s="4"/>
      <c r="E26" s="38"/>
      <c r="F26" s="4"/>
      <c r="G26" s="10"/>
      <c r="H26" s="3"/>
      <c r="I26" s="10"/>
    </row>
    <row r="27" spans="1:9" ht="25.5" x14ac:dyDescent="0.25">
      <c r="A27" s="3">
        <v>21</v>
      </c>
      <c r="B27" s="39" t="s">
        <v>49</v>
      </c>
      <c r="C27" s="4" t="s">
        <v>35</v>
      </c>
      <c r="D27" s="4">
        <v>31</v>
      </c>
      <c r="E27" s="38">
        <v>6819</v>
      </c>
      <c r="F27" s="4">
        <v>31</v>
      </c>
      <c r="G27" s="10">
        <f t="shared" si="0"/>
        <v>1</v>
      </c>
      <c r="H27" s="3">
        <f t="shared" si="1"/>
        <v>0</v>
      </c>
      <c r="I27" s="10">
        <f t="shared" si="2"/>
        <v>0</v>
      </c>
    </row>
    <row r="28" spans="1:9" ht="25.5" x14ac:dyDescent="0.25">
      <c r="A28" s="3">
        <v>22</v>
      </c>
      <c r="B28" s="39" t="s">
        <v>50</v>
      </c>
      <c r="C28" s="4" t="s">
        <v>35</v>
      </c>
      <c r="D28" s="4">
        <v>31</v>
      </c>
      <c r="E28" s="38">
        <v>6819</v>
      </c>
      <c r="F28" s="4">
        <v>31</v>
      </c>
      <c r="G28" s="10">
        <f t="shared" si="0"/>
        <v>1</v>
      </c>
      <c r="H28" s="3">
        <f t="shared" si="1"/>
        <v>0</v>
      </c>
      <c r="I28" s="10">
        <f t="shared" si="2"/>
        <v>0</v>
      </c>
    </row>
    <row r="29" spans="1:9" ht="25.5" x14ac:dyDescent="0.25">
      <c r="A29" s="3">
        <v>23</v>
      </c>
      <c r="B29" s="39" t="s">
        <v>51</v>
      </c>
      <c r="C29" s="4" t="s">
        <v>35</v>
      </c>
      <c r="D29" s="4">
        <v>62</v>
      </c>
      <c r="E29" s="38">
        <v>6319</v>
      </c>
      <c r="F29" s="4">
        <v>62</v>
      </c>
      <c r="G29" s="10">
        <f t="shared" si="0"/>
        <v>1</v>
      </c>
      <c r="H29" s="3">
        <f t="shared" si="1"/>
        <v>0</v>
      </c>
      <c r="I29" s="10">
        <f t="shared" si="2"/>
        <v>0</v>
      </c>
    </row>
    <row r="30" spans="1:9" ht="25.5" x14ac:dyDescent="0.25">
      <c r="A30" s="3">
        <v>24</v>
      </c>
      <c r="B30" s="39" t="s">
        <v>52</v>
      </c>
      <c r="C30" s="4" t="s">
        <v>6</v>
      </c>
      <c r="D30" s="4">
        <v>31</v>
      </c>
      <c r="E30" s="38">
        <v>8961</v>
      </c>
      <c r="F30" s="4">
        <v>31</v>
      </c>
      <c r="G30" s="10">
        <f t="shared" si="0"/>
        <v>1</v>
      </c>
      <c r="H30" s="3">
        <f t="shared" si="1"/>
        <v>0</v>
      </c>
      <c r="I30" s="10">
        <f t="shared" si="2"/>
        <v>0</v>
      </c>
    </row>
    <row r="31" spans="1:9" ht="25.5" x14ac:dyDescent="0.25">
      <c r="A31" s="3">
        <v>25</v>
      </c>
      <c r="B31" s="39" t="s">
        <v>53</v>
      </c>
      <c r="C31" s="4" t="s">
        <v>35</v>
      </c>
      <c r="D31" s="4">
        <v>0</v>
      </c>
      <c r="E31" s="38">
        <v>8961</v>
      </c>
      <c r="F31" s="4">
        <v>0</v>
      </c>
      <c r="G31" s="10">
        <v>0</v>
      </c>
      <c r="H31" s="3">
        <f t="shared" si="1"/>
        <v>0</v>
      </c>
      <c r="I31" s="10">
        <v>0</v>
      </c>
    </row>
    <row r="32" spans="1:9" ht="25.5" x14ac:dyDescent="0.25">
      <c r="A32" s="3">
        <v>26</v>
      </c>
      <c r="B32" s="39" t="s">
        <v>54</v>
      </c>
      <c r="C32" s="4" t="s">
        <v>35</v>
      </c>
      <c r="D32" s="4">
        <v>62</v>
      </c>
      <c r="E32" s="38">
        <v>3705</v>
      </c>
      <c r="F32" s="4">
        <v>62</v>
      </c>
      <c r="G32" s="10">
        <f t="shared" si="0"/>
        <v>1</v>
      </c>
      <c r="H32" s="3">
        <f t="shared" si="1"/>
        <v>0</v>
      </c>
      <c r="I32" s="10">
        <f t="shared" si="2"/>
        <v>0</v>
      </c>
    </row>
    <row r="33" spans="1:9" ht="25.5" x14ac:dyDescent="0.25">
      <c r="A33" s="3">
        <v>27</v>
      </c>
      <c r="B33" s="39" t="s">
        <v>55</v>
      </c>
      <c r="C33" s="4" t="s">
        <v>35</v>
      </c>
      <c r="D33" s="4">
        <v>31</v>
      </c>
      <c r="E33" s="38">
        <v>2832</v>
      </c>
      <c r="F33" s="4">
        <v>31</v>
      </c>
      <c r="G33" s="10">
        <f t="shared" si="0"/>
        <v>1</v>
      </c>
      <c r="H33" s="3">
        <f t="shared" si="1"/>
        <v>0</v>
      </c>
      <c r="I33" s="10">
        <f t="shared" si="2"/>
        <v>0</v>
      </c>
    </row>
    <row r="34" spans="1:9" x14ac:dyDescent="0.25">
      <c r="A34" s="3"/>
      <c r="B34" s="36" t="s">
        <v>60</v>
      </c>
      <c r="C34" s="4"/>
      <c r="D34" s="4"/>
      <c r="E34" s="38"/>
      <c r="F34" s="4"/>
      <c r="G34" s="10"/>
      <c r="H34" s="3"/>
      <c r="I34" s="10"/>
    </row>
    <row r="35" spans="1:9" ht="25.5" x14ac:dyDescent="0.25">
      <c r="A35" s="3">
        <v>28</v>
      </c>
      <c r="B35" s="39" t="s">
        <v>61</v>
      </c>
      <c r="C35" s="4" t="s">
        <v>35</v>
      </c>
      <c r="D35" s="4">
        <v>31</v>
      </c>
      <c r="E35" s="38">
        <v>2213</v>
      </c>
      <c r="F35" s="4">
        <v>31</v>
      </c>
      <c r="G35" s="10">
        <f t="shared" si="0"/>
        <v>1</v>
      </c>
      <c r="H35" s="3">
        <f t="shared" si="1"/>
        <v>0</v>
      </c>
      <c r="I35" s="10">
        <f t="shared" si="2"/>
        <v>0</v>
      </c>
    </row>
    <row r="36" spans="1:9" ht="25.5" x14ac:dyDescent="0.25">
      <c r="A36" s="3">
        <v>29</v>
      </c>
      <c r="B36" s="39" t="s">
        <v>62</v>
      </c>
      <c r="C36" s="4" t="s">
        <v>35</v>
      </c>
      <c r="D36" s="4">
        <v>31</v>
      </c>
      <c r="E36" s="38">
        <v>1488</v>
      </c>
      <c r="F36" s="4">
        <v>31</v>
      </c>
      <c r="G36" s="10">
        <f t="shared" si="0"/>
        <v>1</v>
      </c>
      <c r="H36" s="3">
        <f t="shared" si="1"/>
        <v>0</v>
      </c>
      <c r="I36" s="10">
        <f t="shared" si="2"/>
        <v>0</v>
      </c>
    </row>
    <row r="37" spans="1:9" ht="25.5" x14ac:dyDescent="0.25">
      <c r="A37" s="3">
        <v>30</v>
      </c>
      <c r="B37" s="39" t="s">
        <v>63</v>
      </c>
      <c r="C37" s="4" t="s">
        <v>35</v>
      </c>
      <c r="D37" s="4">
        <v>31</v>
      </c>
      <c r="E37" s="38">
        <v>2324</v>
      </c>
      <c r="F37" s="4">
        <v>31</v>
      </c>
      <c r="G37" s="10">
        <f t="shared" si="0"/>
        <v>1</v>
      </c>
      <c r="H37" s="3">
        <f t="shared" si="1"/>
        <v>0</v>
      </c>
      <c r="I37" s="10">
        <f t="shared" si="2"/>
        <v>0</v>
      </c>
    </row>
    <row r="38" spans="1:9" x14ac:dyDescent="0.25">
      <c r="A38" s="3"/>
      <c r="B38" s="36" t="s">
        <v>64</v>
      </c>
      <c r="C38" s="4"/>
      <c r="D38" s="4"/>
      <c r="E38" s="38"/>
      <c r="F38" s="4"/>
      <c r="G38" s="10"/>
      <c r="H38" s="3"/>
      <c r="I38" s="10"/>
    </row>
    <row r="39" spans="1:9" ht="25.5" x14ac:dyDescent="0.25">
      <c r="A39" s="3">
        <v>31</v>
      </c>
      <c r="B39" s="39" t="s">
        <v>56</v>
      </c>
      <c r="C39" s="4" t="s">
        <v>35</v>
      </c>
      <c r="D39" s="4">
        <v>31</v>
      </c>
      <c r="E39" s="38">
        <v>3167</v>
      </c>
      <c r="F39" s="4">
        <v>31</v>
      </c>
      <c r="G39" s="10">
        <f t="shared" si="0"/>
        <v>1</v>
      </c>
      <c r="H39" s="3">
        <f t="shared" si="1"/>
        <v>0</v>
      </c>
      <c r="I39" s="10">
        <f t="shared" si="2"/>
        <v>0</v>
      </c>
    </row>
    <row r="40" spans="1:9" ht="25.5" x14ac:dyDescent="0.25">
      <c r="A40" s="3">
        <v>32</v>
      </c>
      <c r="B40" s="39" t="s">
        <v>57</v>
      </c>
      <c r="C40" s="4" t="s">
        <v>35</v>
      </c>
      <c r="D40" s="4">
        <v>31</v>
      </c>
      <c r="E40" s="38">
        <v>1252</v>
      </c>
      <c r="F40" s="4">
        <v>31</v>
      </c>
      <c r="G40" s="10">
        <f t="shared" si="0"/>
        <v>1</v>
      </c>
      <c r="H40" s="3">
        <f t="shared" si="1"/>
        <v>0</v>
      </c>
      <c r="I40" s="10">
        <f t="shared" si="2"/>
        <v>0</v>
      </c>
    </row>
    <row r="41" spans="1:9" ht="38.25" x14ac:dyDescent="0.25">
      <c r="A41" s="3">
        <v>33</v>
      </c>
      <c r="B41" s="39" t="s">
        <v>58</v>
      </c>
      <c r="C41" s="4" t="s">
        <v>36</v>
      </c>
      <c r="D41" s="4">
        <v>31</v>
      </c>
      <c r="E41" s="38">
        <v>5593</v>
      </c>
      <c r="F41" s="4">
        <v>31</v>
      </c>
      <c r="G41" s="10">
        <f t="shared" si="0"/>
        <v>1</v>
      </c>
      <c r="H41" s="3">
        <f t="shared" si="1"/>
        <v>0</v>
      </c>
      <c r="I41" s="10">
        <f t="shared" si="2"/>
        <v>0</v>
      </c>
    </row>
    <row r="42" spans="1:9" ht="25.5" x14ac:dyDescent="0.25">
      <c r="A42" s="3">
        <v>34</v>
      </c>
      <c r="B42" s="39" t="s">
        <v>59</v>
      </c>
      <c r="C42" s="4" t="s">
        <v>35</v>
      </c>
      <c r="D42" s="4">
        <v>31</v>
      </c>
      <c r="E42" s="38">
        <v>1328</v>
      </c>
      <c r="F42" s="4">
        <v>31</v>
      </c>
      <c r="G42" s="10">
        <f t="shared" si="0"/>
        <v>1</v>
      </c>
      <c r="H42" s="3">
        <f t="shared" si="1"/>
        <v>0</v>
      </c>
      <c r="I42" s="10">
        <f t="shared" si="2"/>
        <v>0</v>
      </c>
    </row>
    <row r="43" spans="1:9" ht="25.5" x14ac:dyDescent="0.25">
      <c r="A43" s="3"/>
      <c r="B43" s="36" t="s">
        <v>65</v>
      </c>
      <c r="C43" s="4"/>
      <c r="D43" s="4"/>
      <c r="E43" s="38"/>
      <c r="F43" s="4"/>
      <c r="G43" s="10"/>
      <c r="H43" s="3"/>
      <c r="I43" s="10"/>
    </row>
    <row r="44" spans="1:9" ht="25.5" x14ac:dyDescent="0.25">
      <c r="A44" s="3">
        <v>35</v>
      </c>
      <c r="B44" s="39" t="s">
        <v>66</v>
      </c>
      <c r="C44" s="4" t="s">
        <v>35</v>
      </c>
      <c r="D44" s="4">
        <v>31</v>
      </c>
      <c r="E44" s="38">
        <v>4379</v>
      </c>
      <c r="F44" s="4">
        <v>31</v>
      </c>
      <c r="G44" s="10">
        <f t="shared" si="0"/>
        <v>1</v>
      </c>
      <c r="H44" s="3">
        <f t="shared" si="1"/>
        <v>0</v>
      </c>
      <c r="I44" s="10">
        <f t="shared" si="2"/>
        <v>0</v>
      </c>
    </row>
    <row r="45" spans="1:9" ht="25.5" x14ac:dyDescent="0.25">
      <c r="A45" s="3">
        <v>36</v>
      </c>
      <c r="B45" s="39" t="s">
        <v>67</v>
      </c>
      <c r="C45" s="4" t="s">
        <v>36</v>
      </c>
      <c r="D45" s="4">
        <v>93</v>
      </c>
      <c r="E45" s="38">
        <v>2368</v>
      </c>
      <c r="F45" s="4">
        <v>93</v>
      </c>
      <c r="G45" s="10">
        <f t="shared" si="0"/>
        <v>1</v>
      </c>
      <c r="H45" s="3">
        <f t="shared" si="1"/>
        <v>0</v>
      </c>
      <c r="I45" s="10">
        <f t="shared" si="2"/>
        <v>0</v>
      </c>
    </row>
    <row r="46" spans="1:9" ht="25.5" x14ac:dyDescent="0.25">
      <c r="A46" s="3">
        <v>37</v>
      </c>
      <c r="B46" s="39" t="s">
        <v>68</v>
      </c>
      <c r="C46" s="4" t="s">
        <v>35</v>
      </c>
      <c r="D46" s="4">
        <v>31</v>
      </c>
      <c r="E46" s="38">
        <v>4641</v>
      </c>
      <c r="F46" s="4">
        <v>31</v>
      </c>
      <c r="G46" s="10">
        <f t="shared" si="0"/>
        <v>1</v>
      </c>
      <c r="H46" s="3">
        <f t="shared" si="1"/>
        <v>0</v>
      </c>
      <c r="I46" s="10">
        <f t="shared" si="2"/>
        <v>0</v>
      </c>
    </row>
    <row r="47" spans="1:9" ht="38.25" x14ac:dyDescent="0.25">
      <c r="A47" s="3">
        <v>38</v>
      </c>
      <c r="B47" s="39" t="s">
        <v>69</v>
      </c>
      <c r="C47" s="4" t="s">
        <v>36</v>
      </c>
      <c r="D47" s="4">
        <v>31</v>
      </c>
      <c r="E47" s="38">
        <v>11071</v>
      </c>
      <c r="F47" s="4">
        <v>31</v>
      </c>
      <c r="G47" s="10">
        <f t="shared" si="0"/>
        <v>1</v>
      </c>
      <c r="H47" s="3">
        <f t="shared" si="1"/>
        <v>0</v>
      </c>
      <c r="I47" s="10">
        <f t="shared" si="2"/>
        <v>0</v>
      </c>
    </row>
    <row r="52" spans="4:4" x14ac:dyDescent="0.25">
      <c r="D52" s="2">
        <v>31</v>
      </c>
    </row>
    <row r="53" spans="4:4" x14ac:dyDescent="0.25">
      <c r="D53" s="2">
        <v>31</v>
      </c>
    </row>
  </sheetData>
  <autoFilter ref="A1:I47" xr:uid="{00000000-0001-0000-0300-000000000000}">
    <filterColumn colId="5" showButton="0"/>
    <filterColumn colId="7" showButton="0"/>
  </autoFilter>
  <mergeCells count="7">
    <mergeCell ref="H1:I1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4"/>
  <sheetViews>
    <sheetView topLeftCell="C1" workbookViewId="0">
      <selection activeCell="H1" sqref="H1:P1048576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6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6" x14ac:dyDescent="0.25">
      <c r="A2" s="14"/>
      <c r="B2" s="21" t="s">
        <v>22</v>
      </c>
      <c r="C2" s="22"/>
      <c r="D2" s="3"/>
      <c r="E2" s="18"/>
      <c r="F2" s="18"/>
    </row>
    <row r="3" spans="1:6" ht="40.5" x14ac:dyDescent="0.25">
      <c r="A3" s="14">
        <v>1</v>
      </c>
      <c r="B3" s="24" t="s">
        <v>23</v>
      </c>
      <c r="C3" s="15" t="s">
        <v>35</v>
      </c>
      <c r="D3" s="15">
        <v>372</v>
      </c>
      <c r="E3" s="18">
        <v>1785</v>
      </c>
      <c r="F3" s="18">
        <f>+E3*D3</f>
        <v>664020</v>
      </c>
    </row>
    <row r="4" spans="1:6" ht="40.5" x14ac:dyDescent="0.25">
      <c r="A4" s="14">
        <v>2</v>
      </c>
      <c r="B4" s="24" t="s">
        <v>24</v>
      </c>
      <c r="C4" s="15" t="s">
        <v>35</v>
      </c>
      <c r="D4" s="15">
        <v>186</v>
      </c>
      <c r="E4" s="18">
        <v>2101</v>
      </c>
      <c r="F4" s="18">
        <f t="shared" ref="F4:F52" si="0">+E4*D4</f>
        <v>390786</v>
      </c>
    </row>
    <row r="5" spans="1:6" ht="54" x14ac:dyDescent="0.25">
      <c r="A5" s="14">
        <v>3</v>
      </c>
      <c r="B5" s="24" t="s">
        <v>25</v>
      </c>
      <c r="C5" s="15" t="s">
        <v>6</v>
      </c>
      <c r="D5" s="15">
        <v>372</v>
      </c>
      <c r="E5" s="18">
        <v>5117</v>
      </c>
      <c r="F5" s="18">
        <f t="shared" si="0"/>
        <v>1903524</v>
      </c>
    </row>
    <row r="6" spans="1:6" ht="40.5" x14ac:dyDescent="0.25">
      <c r="A6" s="14">
        <v>4</v>
      </c>
      <c r="B6" s="24" t="s">
        <v>26</v>
      </c>
      <c r="C6" s="15" t="s">
        <v>35</v>
      </c>
      <c r="D6" s="15">
        <v>186</v>
      </c>
      <c r="E6" s="18">
        <v>2270</v>
      </c>
      <c r="F6" s="18">
        <f t="shared" si="0"/>
        <v>422220</v>
      </c>
    </row>
    <row r="7" spans="1:6" ht="40.5" x14ac:dyDescent="0.25">
      <c r="A7" s="14">
        <v>5</v>
      </c>
      <c r="B7" s="24" t="s">
        <v>27</v>
      </c>
      <c r="C7" s="15" t="s">
        <v>35</v>
      </c>
      <c r="D7" s="15">
        <v>186</v>
      </c>
      <c r="E7" s="18">
        <v>2099</v>
      </c>
      <c r="F7" s="18">
        <f t="shared" si="0"/>
        <v>390414</v>
      </c>
    </row>
    <row r="8" spans="1:6" ht="40.5" x14ac:dyDescent="0.25">
      <c r="A8" s="14">
        <v>6</v>
      </c>
      <c r="B8" s="24" t="s">
        <v>28</v>
      </c>
      <c r="C8" s="15" t="s">
        <v>36</v>
      </c>
      <c r="D8" s="15">
        <v>186</v>
      </c>
      <c r="E8" s="18">
        <v>5080</v>
      </c>
      <c r="F8" s="18">
        <f t="shared" si="0"/>
        <v>944880</v>
      </c>
    </row>
    <row r="9" spans="1:6" ht="27" x14ac:dyDescent="0.25">
      <c r="A9" s="14">
        <v>7</v>
      </c>
      <c r="B9" s="24" t="s">
        <v>29</v>
      </c>
      <c r="C9" s="15" t="s">
        <v>36</v>
      </c>
      <c r="D9" s="15">
        <v>93</v>
      </c>
      <c r="E9" s="18">
        <v>4165</v>
      </c>
      <c r="F9" s="18">
        <f t="shared" si="0"/>
        <v>387345</v>
      </c>
    </row>
    <row r="10" spans="1:6" ht="40.5" x14ac:dyDescent="0.25">
      <c r="A10" s="14">
        <v>8</v>
      </c>
      <c r="B10" s="24" t="s">
        <v>30</v>
      </c>
      <c r="C10" s="15" t="s">
        <v>35</v>
      </c>
      <c r="D10" s="15">
        <v>186</v>
      </c>
      <c r="E10" s="18">
        <v>1964</v>
      </c>
      <c r="F10" s="18">
        <f t="shared" si="0"/>
        <v>365304</v>
      </c>
    </row>
    <row r="11" spans="1:6" ht="27" x14ac:dyDescent="0.25">
      <c r="A11" s="14">
        <v>9</v>
      </c>
      <c r="B11" s="24" t="s">
        <v>31</v>
      </c>
      <c r="C11" s="15" t="s">
        <v>37</v>
      </c>
      <c r="D11" s="15">
        <v>93</v>
      </c>
      <c r="E11" s="18">
        <v>2559</v>
      </c>
      <c r="F11" s="18">
        <f t="shared" si="0"/>
        <v>237987</v>
      </c>
    </row>
    <row r="12" spans="1:6" x14ac:dyDescent="0.25">
      <c r="A12" s="14">
        <v>10</v>
      </c>
      <c r="B12" s="24" t="s">
        <v>32</v>
      </c>
      <c r="C12" s="15" t="s">
        <v>35</v>
      </c>
      <c r="D12" s="15">
        <v>186</v>
      </c>
      <c r="E12" s="18">
        <v>2499</v>
      </c>
      <c r="F12" s="18">
        <f t="shared" si="0"/>
        <v>464814</v>
      </c>
    </row>
    <row r="13" spans="1:6" ht="27" x14ac:dyDescent="0.25">
      <c r="A13" s="14">
        <v>11</v>
      </c>
      <c r="B13" s="24" t="s">
        <v>33</v>
      </c>
      <c r="C13" s="15" t="s">
        <v>35</v>
      </c>
      <c r="D13" s="15">
        <v>93</v>
      </c>
      <c r="E13" s="18">
        <v>5791</v>
      </c>
      <c r="F13" s="18">
        <f t="shared" si="0"/>
        <v>538563</v>
      </c>
    </row>
    <row r="14" spans="1:6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6" x14ac:dyDescent="0.25">
      <c r="A15" s="14"/>
      <c r="B15" s="21" t="s">
        <v>74</v>
      </c>
      <c r="C15" s="15"/>
      <c r="D15" s="15"/>
      <c r="E15" s="18"/>
      <c r="F15" s="28">
        <f>SUM(F3:F14)</f>
        <v>6709857</v>
      </c>
    </row>
    <row r="16" spans="1:6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93</v>
      </c>
      <c r="E17" s="18">
        <v>5016</v>
      </c>
      <c r="F17" s="18">
        <f t="shared" si="0"/>
        <v>466488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93</v>
      </c>
      <c r="E18" s="18">
        <v>41055</v>
      </c>
      <c r="F18" s="18">
        <f t="shared" si="0"/>
        <v>3818115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93</v>
      </c>
      <c r="E19" s="18">
        <v>7140</v>
      </c>
      <c r="F19" s="18">
        <f t="shared" si="0"/>
        <v>664020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4948623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93</v>
      </c>
      <c r="E24" s="18">
        <v>2570</v>
      </c>
      <c r="F24" s="18">
        <f t="shared" si="0"/>
        <v>239010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186</v>
      </c>
      <c r="E25" s="18">
        <v>2701</v>
      </c>
      <c r="F25" s="18">
        <f t="shared" si="0"/>
        <v>502386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741396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93</v>
      </c>
      <c r="E29" s="18">
        <v>6819</v>
      </c>
      <c r="F29" s="18">
        <f t="shared" si="0"/>
        <v>634167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93</v>
      </c>
      <c r="E30" s="18">
        <v>6819</v>
      </c>
      <c r="F30" s="18">
        <f t="shared" si="0"/>
        <v>634167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186</v>
      </c>
      <c r="E31" s="18">
        <v>6319</v>
      </c>
      <c r="F31" s="18">
        <f t="shared" si="0"/>
        <v>1175334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93</v>
      </c>
      <c r="E33" s="18">
        <v>8961</v>
      </c>
      <c r="F33" s="18">
        <f t="shared" si="0"/>
        <v>833373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186</v>
      </c>
      <c r="E34" s="18">
        <v>3705</v>
      </c>
      <c r="F34" s="18">
        <f t="shared" si="0"/>
        <v>689130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93</v>
      </c>
      <c r="E35" s="18">
        <v>2832</v>
      </c>
      <c r="F35" s="18">
        <f t="shared" si="0"/>
        <v>263376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4229547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93</v>
      </c>
      <c r="E38" s="18">
        <v>2213</v>
      </c>
      <c r="F38" s="18">
        <f t="shared" si="0"/>
        <v>205809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93</v>
      </c>
      <c r="E39" s="18">
        <v>1488</v>
      </c>
      <c r="F39" s="18">
        <f t="shared" si="0"/>
        <v>138384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93</v>
      </c>
      <c r="E40" s="18">
        <v>2324</v>
      </c>
      <c r="F40" s="18">
        <f t="shared" si="0"/>
        <v>216132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560325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93</v>
      </c>
      <c r="E43" s="18">
        <v>3167</v>
      </c>
      <c r="F43" s="18">
        <f t="shared" si="0"/>
        <v>294531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93</v>
      </c>
      <c r="E44" s="18">
        <v>1252</v>
      </c>
      <c r="F44" s="18">
        <f t="shared" si="0"/>
        <v>116436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93</v>
      </c>
      <c r="E45" s="18">
        <v>5593</v>
      </c>
      <c r="F45" s="18">
        <f t="shared" si="0"/>
        <v>520149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93</v>
      </c>
      <c r="E46" s="18">
        <v>1328</v>
      </c>
      <c r="F46" s="18">
        <f t="shared" si="0"/>
        <v>123504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1054620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93</v>
      </c>
      <c r="E49" s="18">
        <v>4379</v>
      </c>
      <c r="F49" s="18">
        <f t="shared" si="0"/>
        <v>407247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279</v>
      </c>
      <c r="E50" s="18">
        <v>2368</v>
      </c>
      <c r="F50" s="18">
        <f t="shared" si="0"/>
        <v>660672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93</v>
      </c>
      <c r="E51" s="18">
        <v>4641</v>
      </c>
      <c r="F51" s="18">
        <f t="shared" si="0"/>
        <v>431613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93</v>
      </c>
      <c r="E52" s="18">
        <v>11071</v>
      </c>
      <c r="F52" s="18">
        <f t="shared" si="0"/>
        <v>1029603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2529135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20773503</v>
      </c>
    </row>
  </sheetData>
  <mergeCells count="1">
    <mergeCell ref="A54:E5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70985-66E5-46AC-B2F6-591261164F54}">
  <dimension ref="A1:F54"/>
  <sheetViews>
    <sheetView workbookViewId="0">
      <selection activeCell="H1" sqref="H1:H1048576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6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6" x14ac:dyDescent="0.25">
      <c r="A2" s="14"/>
      <c r="B2" s="21" t="s">
        <v>22</v>
      </c>
      <c r="C2" s="22"/>
      <c r="D2" s="3"/>
      <c r="E2" s="18"/>
      <c r="F2" s="18"/>
    </row>
    <row r="3" spans="1:6" ht="40.5" x14ac:dyDescent="0.25">
      <c r="A3" s="14">
        <v>1</v>
      </c>
      <c r="B3" s="24" t="s">
        <v>23</v>
      </c>
      <c r="C3" s="15" t="s">
        <v>35</v>
      </c>
      <c r="D3" s="15">
        <v>372</v>
      </c>
      <c r="E3" s="18">
        <v>1785</v>
      </c>
      <c r="F3" s="18">
        <f>+E3*D3</f>
        <v>664020</v>
      </c>
    </row>
    <row r="4" spans="1:6" ht="40.5" x14ac:dyDescent="0.25">
      <c r="A4" s="14">
        <v>2</v>
      </c>
      <c r="B4" s="24" t="s">
        <v>24</v>
      </c>
      <c r="C4" s="15" t="s">
        <v>35</v>
      </c>
      <c r="D4" s="15">
        <v>186</v>
      </c>
      <c r="E4" s="18">
        <v>2101</v>
      </c>
      <c r="F4" s="18">
        <f t="shared" ref="F4:F52" si="0">+E4*D4</f>
        <v>390786</v>
      </c>
    </row>
    <row r="5" spans="1:6" ht="54" x14ac:dyDescent="0.25">
      <c r="A5" s="14">
        <v>3</v>
      </c>
      <c r="B5" s="24" t="s">
        <v>25</v>
      </c>
      <c r="C5" s="15" t="s">
        <v>6</v>
      </c>
      <c r="D5" s="15">
        <v>372</v>
      </c>
      <c r="E5" s="18">
        <v>5117</v>
      </c>
      <c r="F5" s="18">
        <f t="shared" si="0"/>
        <v>1903524</v>
      </c>
    </row>
    <row r="6" spans="1:6" ht="40.5" x14ac:dyDescent="0.25">
      <c r="A6" s="14">
        <v>4</v>
      </c>
      <c r="B6" s="24" t="s">
        <v>26</v>
      </c>
      <c r="C6" s="15" t="s">
        <v>35</v>
      </c>
      <c r="D6" s="15">
        <v>186</v>
      </c>
      <c r="E6" s="18">
        <v>2270</v>
      </c>
      <c r="F6" s="18">
        <f t="shared" si="0"/>
        <v>422220</v>
      </c>
    </row>
    <row r="7" spans="1:6" ht="40.5" x14ac:dyDescent="0.25">
      <c r="A7" s="14">
        <v>5</v>
      </c>
      <c r="B7" s="24" t="s">
        <v>27</v>
      </c>
      <c r="C7" s="15" t="s">
        <v>35</v>
      </c>
      <c r="D7" s="15">
        <v>186</v>
      </c>
      <c r="E7" s="18">
        <v>2099</v>
      </c>
      <c r="F7" s="18">
        <f t="shared" si="0"/>
        <v>390414</v>
      </c>
    </row>
    <row r="8" spans="1:6" ht="40.5" x14ac:dyDescent="0.25">
      <c r="A8" s="14">
        <v>6</v>
      </c>
      <c r="B8" s="24" t="s">
        <v>28</v>
      </c>
      <c r="C8" s="15" t="s">
        <v>36</v>
      </c>
      <c r="D8" s="15">
        <v>186</v>
      </c>
      <c r="E8" s="18">
        <v>5080</v>
      </c>
      <c r="F8" s="18">
        <f t="shared" si="0"/>
        <v>944880</v>
      </c>
    </row>
    <row r="9" spans="1:6" ht="27" x14ac:dyDescent="0.25">
      <c r="A9" s="14">
        <v>7</v>
      </c>
      <c r="B9" s="24" t="s">
        <v>29</v>
      </c>
      <c r="C9" s="15" t="s">
        <v>36</v>
      </c>
      <c r="D9" s="15">
        <v>93</v>
      </c>
      <c r="E9" s="18">
        <v>4165</v>
      </c>
      <c r="F9" s="18">
        <f t="shared" si="0"/>
        <v>387345</v>
      </c>
    </row>
    <row r="10" spans="1:6" ht="40.5" x14ac:dyDescent="0.25">
      <c r="A10" s="14">
        <v>8</v>
      </c>
      <c r="B10" s="24" t="s">
        <v>30</v>
      </c>
      <c r="C10" s="15" t="s">
        <v>35</v>
      </c>
      <c r="D10" s="15">
        <v>186</v>
      </c>
      <c r="E10" s="18">
        <v>1964</v>
      </c>
      <c r="F10" s="18">
        <f t="shared" si="0"/>
        <v>365304</v>
      </c>
    </row>
    <row r="11" spans="1:6" ht="27" x14ac:dyDescent="0.25">
      <c r="A11" s="14">
        <v>9</v>
      </c>
      <c r="B11" s="24" t="s">
        <v>31</v>
      </c>
      <c r="C11" s="15" t="s">
        <v>37</v>
      </c>
      <c r="D11" s="15">
        <v>93</v>
      </c>
      <c r="E11" s="18">
        <v>2559</v>
      </c>
      <c r="F11" s="18">
        <f t="shared" si="0"/>
        <v>237987</v>
      </c>
    </row>
    <row r="12" spans="1:6" x14ac:dyDescent="0.25">
      <c r="A12" s="14">
        <v>10</v>
      </c>
      <c r="B12" s="24" t="s">
        <v>32</v>
      </c>
      <c r="C12" s="15" t="s">
        <v>35</v>
      </c>
      <c r="D12" s="15">
        <v>186</v>
      </c>
      <c r="E12" s="18">
        <v>2499</v>
      </c>
      <c r="F12" s="18">
        <f t="shared" si="0"/>
        <v>464814</v>
      </c>
    </row>
    <row r="13" spans="1:6" ht="27" x14ac:dyDescent="0.25">
      <c r="A13" s="14">
        <v>11</v>
      </c>
      <c r="B13" s="24" t="s">
        <v>33</v>
      </c>
      <c r="C13" s="15" t="s">
        <v>35</v>
      </c>
      <c r="D13" s="15">
        <v>93</v>
      </c>
      <c r="E13" s="18">
        <v>5791</v>
      </c>
      <c r="F13" s="18">
        <f t="shared" si="0"/>
        <v>538563</v>
      </c>
    </row>
    <row r="14" spans="1:6" x14ac:dyDescent="0.25">
      <c r="A14" s="14">
        <v>12</v>
      </c>
      <c r="B14" s="24" t="s">
        <v>34</v>
      </c>
      <c r="C14" s="15" t="s">
        <v>35</v>
      </c>
      <c r="D14" s="15">
        <v>31</v>
      </c>
      <c r="E14" s="18">
        <v>3373</v>
      </c>
      <c r="F14" s="18">
        <f t="shared" si="0"/>
        <v>104563</v>
      </c>
    </row>
    <row r="15" spans="1:6" x14ac:dyDescent="0.25">
      <c r="A15" s="14"/>
      <c r="B15" s="21" t="s">
        <v>74</v>
      </c>
      <c r="C15" s="15"/>
      <c r="D15" s="15"/>
      <c r="E15" s="18"/>
      <c r="F15" s="28">
        <f>SUM(F3:F14)</f>
        <v>6814420</v>
      </c>
    </row>
    <row r="16" spans="1:6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93</v>
      </c>
      <c r="E17" s="18">
        <v>5016</v>
      </c>
      <c r="F17" s="18">
        <f t="shared" si="0"/>
        <v>466488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93</v>
      </c>
      <c r="E18" s="18">
        <v>41055</v>
      </c>
      <c r="F18" s="18">
        <f t="shared" si="0"/>
        <v>3818115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93</v>
      </c>
      <c r="E19" s="18">
        <v>7140</v>
      </c>
      <c r="F19" s="18">
        <f t="shared" si="0"/>
        <v>664020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31</v>
      </c>
      <c r="E20" s="18">
        <v>45855</v>
      </c>
      <c r="F20" s="18">
        <f t="shared" si="0"/>
        <v>1421505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31</v>
      </c>
      <c r="E21" s="18">
        <v>25521</v>
      </c>
      <c r="F21" s="18">
        <f t="shared" si="0"/>
        <v>791151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7161279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93</v>
      </c>
      <c r="E24" s="18">
        <v>2570</v>
      </c>
      <c r="F24" s="18">
        <f t="shared" si="0"/>
        <v>239010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186</v>
      </c>
      <c r="E25" s="18">
        <v>2701</v>
      </c>
      <c r="F25" s="18">
        <f t="shared" si="0"/>
        <v>502386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28</v>
      </c>
      <c r="E26" s="18">
        <v>14380</v>
      </c>
      <c r="F26" s="18">
        <f t="shared" si="0"/>
        <v>402640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1144036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93</v>
      </c>
      <c r="E29" s="18">
        <v>6819</v>
      </c>
      <c r="F29" s="18">
        <f t="shared" si="0"/>
        <v>634167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93</v>
      </c>
      <c r="E30" s="18">
        <v>6819</v>
      </c>
      <c r="F30" s="18">
        <f t="shared" si="0"/>
        <v>634167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186</v>
      </c>
      <c r="E31" s="18">
        <v>6319</v>
      </c>
      <c r="F31" s="18">
        <f t="shared" si="0"/>
        <v>1175334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31</v>
      </c>
      <c r="E32" s="18">
        <v>8961</v>
      </c>
      <c r="F32" s="18">
        <f t="shared" si="0"/>
        <v>277791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62</v>
      </c>
      <c r="E33" s="18">
        <v>8961</v>
      </c>
      <c r="F33" s="18">
        <f t="shared" si="0"/>
        <v>555582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186</v>
      </c>
      <c r="E34" s="18">
        <v>3705</v>
      </c>
      <c r="F34" s="18">
        <f t="shared" si="0"/>
        <v>689130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93</v>
      </c>
      <c r="E35" s="18">
        <v>2832</v>
      </c>
      <c r="F35" s="18">
        <f t="shared" si="0"/>
        <v>263376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4229547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93</v>
      </c>
      <c r="E38" s="18">
        <v>2213</v>
      </c>
      <c r="F38" s="18">
        <f t="shared" si="0"/>
        <v>205809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93</v>
      </c>
      <c r="E39" s="18">
        <v>1488</v>
      </c>
      <c r="F39" s="18">
        <f t="shared" si="0"/>
        <v>138384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93</v>
      </c>
      <c r="E40" s="18">
        <v>2324</v>
      </c>
      <c r="F40" s="18">
        <f t="shared" si="0"/>
        <v>216132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560325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93</v>
      </c>
      <c r="E43" s="18">
        <v>3167</v>
      </c>
      <c r="F43" s="18">
        <f t="shared" si="0"/>
        <v>294531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93</v>
      </c>
      <c r="E44" s="18">
        <v>1252</v>
      </c>
      <c r="F44" s="18">
        <f t="shared" si="0"/>
        <v>116436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93</v>
      </c>
      <c r="E45" s="18">
        <v>5593</v>
      </c>
      <c r="F45" s="18">
        <f t="shared" si="0"/>
        <v>520149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93</v>
      </c>
      <c r="E46" s="18">
        <v>1328</v>
      </c>
      <c r="F46" s="18">
        <f t="shared" si="0"/>
        <v>123504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1054620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93</v>
      </c>
      <c r="E49" s="18">
        <v>4379</v>
      </c>
      <c r="F49" s="18">
        <f t="shared" si="0"/>
        <v>407247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279</v>
      </c>
      <c r="E50" s="18">
        <v>2368</v>
      </c>
      <c r="F50" s="18">
        <f t="shared" si="0"/>
        <v>660672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93</v>
      </c>
      <c r="E51" s="18">
        <v>4641</v>
      </c>
      <c r="F51" s="18">
        <f t="shared" si="0"/>
        <v>431613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93</v>
      </c>
      <c r="E52" s="18">
        <v>11071</v>
      </c>
      <c r="F52" s="18">
        <f t="shared" si="0"/>
        <v>1029603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2529135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23493362</v>
      </c>
    </row>
  </sheetData>
  <mergeCells count="1">
    <mergeCell ref="A54:E5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7A6F4-7751-48EB-9941-BC813582086C}">
  <dimension ref="A1:I54"/>
  <sheetViews>
    <sheetView topLeftCell="B22" workbookViewId="0">
      <selection activeCell="H22" sqref="H1:J1048576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9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9" x14ac:dyDescent="0.25">
      <c r="A2" s="14"/>
      <c r="B2" s="21" t="s">
        <v>22</v>
      </c>
      <c r="C2" s="22"/>
      <c r="D2" s="3"/>
      <c r="E2" s="18"/>
      <c r="F2" s="18"/>
    </row>
    <row r="3" spans="1:9" ht="40.5" x14ac:dyDescent="0.25">
      <c r="A3" s="14">
        <v>1</v>
      </c>
      <c r="B3" s="24" t="s">
        <v>23</v>
      </c>
      <c r="C3" s="15" t="s">
        <v>35</v>
      </c>
      <c r="D3" s="15">
        <v>124</v>
      </c>
      <c r="E3" s="18">
        <v>1785</v>
      </c>
      <c r="F3" s="18">
        <f>+E3*D3</f>
        <v>221340</v>
      </c>
    </row>
    <row r="4" spans="1:9" ht="40.5" x14ac:dyDescent="0.25">
      <c r="A4" s="14">
        <v>2</v>
      </c>
      <c r="B4" s="24" t="s">
        <v>24</v>
      </c>
      <c r="C4" s="15" t="s">
        <v>35</v>
      </c>
      <c r="D4" s="15">
        <v>62</v>
      </c>
      <c r="E4" s="18">
        <v>2101</v>
      </c>
      <c r="F4" s="18">
        <f t="shared" ref="F4:F52" si="0">+E4*D4</f>
        <v>130262</v>
      </c>
    </row>
    <row r="5" spans="1:9" ht="54" x14ac:dyDescent="0.25">
      <c r="A5" s="14">
        <v>3</v>
      </c>
      <c r="B5" s="24" t="s">
        <v>25</v>
      </c>
      <c r="C5" s="15" t="s">
        <v>6</v>
      </c>
      <c r="D5" s="15">
        <v>124</v>
      </c>
      <c r="E5" s="18">
        <v>5117</v>
      </c>
      <c r="F5" s="18">
        <f t="shared" si="0"/>
        <v>634508</v>
      </c>
    </row>
    <row r="6" spans="1:9" ht="40.5" x14ac:dyDescent="0.25">
      <c r="A6" s="14">
        <v>4</v>
      </c>
      <c r="B6" s="24" t="s">
        <v>26</v>
      </c>
      <c r="C6" s="15" t="s">
        <v>35</v>
      </c>
      <c r="D6" s="15">
        <v>62</v>
      </c>
      <c r="E6" s="18">
        <v>2270</v>
      </c>
      <c r="F6" s="18">
        <f t="shared" si="0"/>
        <v>140740</v>
      </c>
    </row>
    <row r="7" spans="1:9" ht="40.5" x14ac:dyDescent="0.25">
      <c r="A7" s="14">
        <v>5</v>
      </c>
      <c r="B7" s="24" t="s">
        <v>27</v>
      </c>
      <c r="C7" s="15" t="s">
        <v>35</v>
      </c>
      <c r="D7" s="15">
        <v>62</v>
      </c>
      <c r="E7" s="18">
        <v>2099</v>
      </c>
      <c r="F7" s="18">
        <f t="shared" si="0"/>
        <v>130138</v>
      </c>
    </row>
    <row r="8" spans="1:9" ht="40.5" x14ac:dyDescent="0.25">
      <c r="A8" s="14">
        <v>6</v>
      </c>
      <c r="B8" s="24" t="s">
        <v>28</v>
      </c>
      <c r="C8" s="15" t="s">
        <v>36</v>
      </c>
      <c r="D8" s="15">
        <v>62</v>
      </c>
      <c r="E8" s="18">
        <v>5080</v>
      </c>
      <c r="F8" s="18">
        <f t="shared" si="0"/>
        <v>314960</v>
      </c>
    </row>
    <row r="9" spans="1:9" ht="27" x14ac:dyDescent="0.25">
      <c r="A9" s="14">
        <v>7</v>
      </c>
      <c r="B9" s="24" t="s">
        <v>29</v>
      </c>
      <c r="C9" s="15" t="s">
        <v>36</v>
      </c>
      <c r="D9" s="15">
        <v>31</v>
      </c>
      <c r="E9" s="18">
        <v>4165</v>
      </c>
      <c r="F9" s="18">
        <f t="shared" si="0"/>
        <v>129115</v>
      </c>
    </row>
    <row r="10" spans="1:9" ht="40.5" x14ac:dyDescent="0.25">
      <c r="A10" s="14">
        <v>8</v>
      </c>
      <c r="B10" s="24" t="s">
        <v>30</v>
      </c>
      <c r="C10" s="15" t="s">
        <v>35</v>
      </c>
      <c r="D10" s="15">
        <v>62</v>
      </c>
      <c r="E10" s="18">
        <v>1964</v>
      </c>
      <c r="F10" s="18">
        <f t="shared" si="0"/>
        <v>121768</v>
      </c>
    </row>
    <row r="11" spans="1:9" ht="27" x14ac:dyDescent="0.25">
      <c r="A11" s="14">
        <v>9</v>
      </c>
      <c r="B11" s="24" t="s">
        <v>31</v>
      </c>
      <c r="C11" s="15" t="s">
        <v>37</v>
      </c>
      <c r="D11" s="15">
        <v>31</v>
      </c>
      <c r="E11" s="18">
        <v>2559</v>
      </c>
      <c r="F11" s="18">
        <f t="shared" si="0"/>
        <v>79329</v>
      </c>
    </row>
    <row r="12" spans="1:9" x14ac:dyDescent="0.25">
      <c r="A12" s="14">
        <v>10</v>
      </c>
      <c r="B12" s="24" t="s">
        <v>32</v>
      </c>
      <c r="C12" s="15" t="s">
        <v>35</v>
      </c>
      <c r="D12" s="15">
        <v>62</v>
      </c>
      <c r="E12" s="18">
        <v>2499</v>
      </c>
      <c r="F12" s="18">
        <f t="shared" si="0"/>
        <v>154938</v>
      </c>
    </row>
    <row r="13" spans="1:9" ht="27" x14ac:dyDescent="0.25">
      <c r="A13" s="14">
        <v>11</v>
      </c>
      <c r="B13" s="24" t="s">
        <v>33</v>
      </c>
      <c r="C13" s="15" t="s">
        <v>35</v>
      </c>
      <c r="D13" s="15">
        <v>31</v>
      </c>
      <c r="E13" s="18">
        <v>5791</v>
      </c>
      <c r="F13" s="18">
        <f t="shared" si="0"/>
        <v>179521</v>
      </c>
    </row>
    <row r="14" spans="1:9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9" x14ac:dyDescent="0.25">
      <c r="A15" s="14"/>
      <c r="B15" s="21" t="s">
        <v>74</v>
      </c>
      <c r="C15" s="15"/>
      <c r="D15" s="15"/>
      <c r="E15" s="18"/>
      <c r="F15" s="28">
        <f>SUM(F3:F14)</f>
        <v>2236619</v>
      </c>
      <c r="I15" s="27" t="e">
        <f>+#REF!-F15</f>
        <v>#REF!</v>
      </c>
    </row>
    <row r="16" spans="1:9" x14ac:dyDescent="0.25">
      <c r="A16" s="14"/>
      <c r="B16" s="21" t="s">
        <v>38</v>
      </c>
      <c r="C16" s="15"/>
      <c r="D16" s="15"/>
      <c r="E16" s="18"/>
      <c r="F16" s="18"/>
    </row>
    <row r="17" spans="1:8" ht="27" x14ac:dyDescent="0.25">
      <c r="A17" s="14">
        <v>13</v>
      </c>
      <c r="B17" s="24" t="s">
        <v>39</v>
      </c>
      <c r="C17" s="15" t="s">
        <v>37</v>
      </c>
      <c r="D17" s="15">
        <v>31</v>
      </c>
      <c r="E17" s="18">
        <v>5016</v>
      </c>
      <c r="F17" s="18">
        <f t="shared" si="0"/>
        <v>155496</v>
      </c>
    </row>
    <row r="18" spans="1:8" ht="27" x14ac:dyDescent="0.25">
      <c r="A18" s="14">
        <v>14</v>
      </c>
      <c r="B18" s="24" t="s">
        <v>40</v>
      </c>
      <c r="C18" s="15" t="s">
        <v>35</v>
      </c>
      <c r="D18" s="15">
        <v>31</v>
      </c>
      <c r="E18" s="18">
        <v>41055</v>
      </c>
      <c r="F18" s="18">
        <f t="shared" si="0"/>
        <v>1272705</v>
      </c>
    </row>
    <row r="19" spans="1:8" ht="27" x14ac:dyDescent="0.25">
      <c r="A19" s="14">
        <v>15</v>
      </c>
      <c r="B19" s="24" t="s">
        <v>41</v>
      </c>
      <c r="C19" s="15" t="s">
        <v>37</v>
      </c>
      <c r="D19" s="15">
        <v>31</v>
      </c>
      <c r="E19" s="18">
        <v>7140</v>
      </c>
      <c r="F19" s="18">
        <f t="shared" si="0"/>
        <v>221340</v>
      </c>
    </row>
    <row r="20" spans="1:8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8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8" x14ac:dyDescent="0.25">
      <c r="A22" s="14"/>
      <c r="B22" s="21" t="s">
        <v>80</v>
      </c>
      <c r="C22" s="15"/>
      <c r="D22" s="15"/>
      <c r="E22" s="18"/>
      <c r="F22" s="28">
        <f>SUM(F17:F21)</f>
        <v>1649541</v>
      </c>
    </row>
    <row r="23" spans="1:8" x14ac:dyDescent="0.25">
      <c r="A23" s="14"/>
      <c r="B23" s="21" t="s">
        <v>43</v>
      </c>
      <c r="C23" s="15"/>
      <c r="D23" s="15"/>
      <c r="E23" s="18"/>
      <c r="F23" s="18"/>
    </row>
    <row r="24" spans="1:8" ht="27" x14ac:dyDescent="0.25">
      <c r="A24" s="14">
        <v>18</v>
      </c>
      <c r="B24" s="24" t="s">
        <v>44</v>
      </c>
      <c r="C24" s="15" t="s">
        <v>35</v>
      </c>
      <c r="D24" s="15">
        <v>31</v>
      </c>
      <c r="E24" s="18">
        <v>2570</v>
      </c>
      <c r="F24" s="18">
        <f t="shared" si="0"/>
        <v>79670</v>
      </c>
      <c r="H24" s="27"/>
    </row>
    <row r="25" spans="1:8" ht="27" x14ac:dyDescent="0.25">
      <c r="A25" s="14">
        <v>19</v>
      </c>
      <c r="B25" s="24" t="s">
        <v>45</v>
      </c>
      <c r="C25" s="15" t="s">
        <v>35</v>
      </c>
      <c r="D25" s="15">
        <v>62</v>
      </c>
      <c r="E25" s="18">
        <v>2701</v>
      </c>
      <c r="F25" s="18">
        <f t="shared" si="0"/>
        <v>167462</v>
      </c>
    </row>
    <row r="26" spans="1:8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  <c r="H26" s="27"/>
    </row>
    <row r="27" spans="1:8" ht="27" x14ac:dyDescent="0.25">
      <c r="A27" s="14"/>
      <c r="B27" s="21" t="s">
        <v>79</v>
      </c>
      <c r="C27" s="15"/>
      <c r="D27" s="15"/>
      <c r="E27" s="18"/>
      <c r="F27" s="32">
        <f>SUM(F24:F26)</f>
        <v>247132</v>
      </c>
    </row>
    <row r="28" spans="1:8" ht="27" x14ac:dyDescent="0.25">
      <c r="A28" s="14"/>
      <c r="B28" s="21" t="s">
        <v>48</v>
      </c>
      <c r="C28" s="15"/>
      <c r="D28" s="15"/>
      <c r="E28" s="18"/>
      <c r="F28" s="18"/>
    </row>
    <row r="29" spans="1:8" ht="27" x14ac:dyDescent="0.25">
      <c r="A29" s="14">
        <v>21</v>
      </c>
      <c r="B29" s="24" t="s">
        <v>49</v>
      </c>
      <c r="C29" s="15" t="s">
        <v>35</v>
      </c>
      <c r="D29" s="15">
        <v>31</v>
      </c>
      <c r="E29" s="18">
        <v>6819</v>
      </c>
      <c r="F29" s="18">
        <f t="shared" si="0"/>
        <v>211389</v>
      </c>
    </row>
    <row r="30" spans="1:8" x14ac:dyDescent="0.25">
      <c r="A30" s="14">
        <v>22</v>
      </c>
      <c r="B30" s="24" t="s">
        <v>50</v>
      </c>
      <c r="C30" s="15" t="s">
        <v>35</v>
      </c>
      <c r="D30" s="15">
        <v>31</v>
      </c>
      <c r="E30" s="18">
        <v>6819</v>
      </c>
      <c r="F30" s="18">
        <f t="shared" si="0"/>
        <v>211389</v>
      </c>
    </row>
    <row r="31" spans="1:8" ht="27" x14ac:dyDescent="0.25">
      <c r="A31" s="14">
        <v>23</v>
      </c>
      <c r="B31" s="24" t="s">
        <v>51</v>
      </c>
      <c r="C31" s="15" t="s">
        <v>35</v>
      </c>
      <c r="D31" s="15">
        <v>62</v>
      </c>
      <c r="E31" s="18">
        <v>6319</v>
      </c>
      <c r="F31" s="18">
        <f t="shared" si="0"/>
        <v>391778</v>
      </c>
    </row>
    <row r="32" spans="1:8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31</v>
      </c>
      <c r="E33" s="18">
        <v>8961</v>
      </c>
      <c r="F33" s="18">
        <f t="shared" si="0"/>
        <v>277791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62</v>
      </c>
      <c r="E34" s="18">
        <v>3705</v>
      </c>
      <c r="F34" s="18">
        <f t="shared" si="0"/>
        <v>229710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31</v>
      </c>
      <c r="E35" s="18">
        <v>2832</v>
      </c>
      <c r="F35" s="18">
        <f t="shared" si="0"/>
        <v>87792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1409849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31</v>
      </c>
      <c r="E38" s="18">
        <v>2213</v>
      </c>
      <c r="F38" s="18">
        <f t="shared" si="0"/>
        <v>68603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31</v>
      </c>
      <c r="E39" s="18">
        <v>1488</v>
      </c>
      <c r="F39" s="18">
        <f t="shared" si="0"/>
        <v>46128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31</v>
      </c>
      <c r="E40" s="18">
        <v>2324</v>
      </c>
      <c r="F40" s="18">
        <f t="shared" si="0"/>
        <v>72044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186775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31</v>
      </c>
      <c r="E43" s="18">
        <v>3167</v>
      </c>
      <c r="F43" s="18">
        <f t="shared" si="0"/>
        <v>98177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31</v>
      </c>
      <c r="E44" s="18">
        <v>1252</v>
      </c>
      <c r="F44" s="18">
        <f t="shared" si="0"/>
        <v>38812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31</v>
      </c>
      <c r="E45" s="18">
        <v>5593</v>
      </c>
      <c r="F45" s="18">
        <f t="shared" si="0"/>
        <v>173383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31</v>
      </c>
      <c r="E46" s="18">
        <v>1328</v>
      </c>
      <c r="F46" s="18">
        <f t="shared" si="0"/>
        <v>41168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351540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31</v>
      </c>
      <c r="E49" s="18">
        <v>4379</v>
      </c>
      <c r="F49" s="18">
        <f t="shared" si="0"/>
        <v>135749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93</v>
      </c>
      <c r="E50" s="18">
        <v>2368</v>
      </c>
      <c r="F50" s="18">
        <f t="shared" si="0"/>
        <v>220224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31</v>
      </c>
      <c r="E51" s="18">
        <v>4641</v>
      </c>
      <c r="F51" s="18">
        <f t="shared" si="0"/>
        <v>143871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31</v>
      </c>
      <c r="E52" s="18">
        <v>11071</v>
      </c>
      <c r="F52" s="18">
        <f t="shared" si="0"/>
        <v>343201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843045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6924501</v>
      </c>
    </row>
  </sheetData>
  <mergeCells count="1">
    <mergeCell ref="A54:E5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3223-3394-438C-B2EA-120ECF8D8780}">
  <dimension ref="A1:F54"/>
  <sheetViews>
    <sheetView topLeftCell="C21" workbookViewId="0">
      <selection activeCell="H21" sqref="H1:L1048576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6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6" x14ac:dyDescent="0.25">
      <c r="A2" s="14"/>
      <c r="B2" s="21" t="s">
        <v>22</v>
      </c>
      <c r="C2" s="22"/>
      <c r="D2" s="3"/>
      <c r="E2" s="18"/>
      <c r="F2" s="18"/>
    </row>
    <row r="3" spans="1:6" ht="40.5" x14ac:dyDescent="0.25">
      <c r="A3" s="14">
        <v>1</v>
      </c>
      <c r="B3" s="24" t="s">
        <v>23</v>
      </c>
      <c r="C3" s="15" t="s">
        <v>35</v>
      </c>
      <c r="D3" s="15">
        <v>60</v>
      </c>
      <c r="E3" s="18">
        <v>1785</v>
      </c>
      <c r="F3" s="18">
        <f>+E3*D3</f>
        <v>107100</v>
      </c>
    </row>
    <row r="4" spans="1:6" ht="40.5" x14ac:dyDescent="0.25">
      <c r="A4" s="14">
        <v>2</v>
      </c>
      <c r="B4" s="24" t="s">
        <v>24</v>
      </c>
      <c r="C4" s="15" t="s">
        <v>35</v>
      </c>
      <c r="D4" s="15">
        <v>30</v>
      </c>
      <c r="E4" s="18">
        <v>2101</v>
      </c>
      <c r="F4" s="18">
        <f t="shared" ref="F4:F52" si="0">+E4*D4</f>
        <v>63030</v>
      </c>
    </row>
    <row r="5" spans="1:6" ht="54" x14ac:dyDescent="0.25">
      <c r="A5" s="14">
        <v>3</v>
      </c>
      <c r="B5" s="24" t="s">
        <v>25</v>
      </c>
      <c r="C5" s="15" t="s">
        <v>6</v>
      </c>
      <c r="D5" s="15">
        <v>60</v>
      </c>
      <c r="E5" s="18">
        <v>5117</v>
      </c>
      <c r="F5" s="18">
        <f t="shared" si="0"/>
        <v>307020</v>
      </c>
    </row>
    <row r="6" spans="1:6" ht="40.5" x14ac:dyDescent="0.25">
      <c r="A6" s="14">
        <v>4</v>
      </c>
      <c r="B6" s="24" t="s">
        <v>26</v>
      </c>
      <c r="C6" s="15" t="s">
        <v>35</v>
      </c>
      <c r="D6" s="15">
        <v>30</v>
      </c>
      <c r="E6" s="18">
        <v>2270</v>
      </c>
      <c r="F6" s="18">
        <f t="shared" si="0"/>
        <v>68100</v>
      </c>
    </row>
    <row r="7" spans="1:6" ht="40.5" x14ac:dyDescent="0.25">
      <c r="A7" s="14">
        <v>5</v>
      </c>
      <c r="B7" s="24" t="s">
        <v>27</v>
      </c>
      <c r="C7" s="15" t="s">
        <v>35</v>
      </c>
      <c r="D7" s="15">
        <v>30</v>
      </c>
      <c r="E7" s="18">
        <v>2099</v>
      </c>
      <c r="F7" s="18">
        <f t="shared" si="0"/>
        <v>62970</v>
      </c>
    </row>
    <row r="8" spans="1:6" ht="40.5" x14ac:dyDescent="0.25">
      <c r="A8" s="14">
        <v>6</v>
      </c>
      <c r="B8" s="24" t="s">
        <v>28</v>
      </c>
      <c r="C8" s="15" t="s">
        <v>36</v>
      </c>
      <c r="D8" s="15">
        <v>30</v>
      </c>
      <c r="E8" s="18">
        <v>5080</v>
      </c>
      <c r="F8" s="18">
        <f t="shared" si="0"/>
        <v>152400</v>
      </c>
    </row>
    <row r="9" spans="1:6" ht="27" x14ac:dyDescent="0.25">
      <c r="A9" s="14">
        <v>7</v>
      </c>
      <c r="B9" s="24" t="s">
        <v>29</v>
      </c>
      <c r="C9" s="15" t="s">
        <v>36</v>
      </c>
      <c r="D9" s="15">
        <v>15</v>
      </c>
      <c r="E9" s="18">
        <v>4165</v>
      </c>
      <c r="F9" s="18">
        <f t="shared" si="0"/>
        <v>62475</v>
      </c>
    </row>
    <row r="10" spans="1:6" ht="40.5" x14ac:dyDescent="0.25">
      <c r="A10" s="14">
        <v>8</v>
      </c>
      <c r="B10" s="24" t="s">
        <v>30</v>
      </c>
      <c r="C10" s="15" t="s">
        <v>35</v>
      </c>
      <c r="D10" s="15">
        <v>30</v>
      </c>
      <c r="E10" s="18">
        <v>1964</v>
      </c>
      <c r="F10" s="18">
        <f t="shared" si="0"/>
        <v>58920</v>
      </c>
    </row>
    <row r="11" spans="1:6" ht="27" x14ac:dyDescent="0.25">
      <c r="A11" s="14">
        <v>9</v>
      </c>
      <c r="B11" s="24" t="s">
        <v>31</v>
      </c>
      <c r="C11" s="15" t="s">
        <v>37</v>
      </c>
      <c r="D11" s="15">
        <v>15</v>
      </c>
      <c r="E11" s="18">
        <v>2559</v>
      </c>
      <c r="F11" s="18">
        <f t="shared" si="0"/>
        <v>38385</v>
      </c>
    </row>
    <row r="12" spans="1:6" x14ac:dyDescent="0.25">
      <c r="A12" s="14">
        <v>10</v>
      </c>
      <c r="B12" s="24" t="s">
        <v>32</v>
      </c>
      <c r="C12" s="15" t="s">
        <v>35</v>
      </c>
      <c r="D12" s="15">
        <v>30</v>
      </c>
      <c r="E12" s="18">
        <v>2499</v>
      </c>
      <c r="F12" s="18">
        <f t="shared" si="0"/>
        <v>74970</v>
      </c>
    </row>
    <row r="13" spans="1:6" ht="27" x14ac:dyDescent="0.25">
      <c r="A13" s="14">
        <v>11</v>
      </c>
      <c r="B13" s="24" t="s">
        <v>33</v>
      </c>
      <c r="C13" s="15" t="s">
        <v>35</v>
      </c>
      <c r="D13" s="15">
        <v>15</v>
      </c>
      <c r="E13" s="18">
        <v>5791</v>
      </c>
      <c r="F13" s="18">
        <f t="shared" si="0"/>
        <v>86865</v>
      </c>
    </row>
    <row r="14" spans="1:6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6" x14ac:dyDescent="0.25">
      <c r="A15" s="14"/>
      <c r="B15" s="21" t="s">
        <v>74</v>
      </c>
      <c r="C15" s="15"/>
      <c r="D15" s="15"/>
      <c r="E15" s="18"/>
      <c r="F15" s="28">
        <f>SUM(F3:F14)</f>
        <v>1082235</v>
      </c>
    </row>
    <row r="16" spans="1:6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15</v>
      </c>
      <c r="E17" s="18">
        <v>5016</v>
      </c>
      <c r="F17" s="18">
        <f t="shared" si="0"/>
        <v>75240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15</v>
      </c>
      <c r="E18" s="18">
        <v>41055</v>
      </c>
      <c r="F18" s="18">
        <f t="shared" si="0"/>
        <v>615825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15</v>
      </c>
      <c r="E19" s="18">
        <v>7140</v>
      </c>
      <c r="F19" s="18">
        <f t="shared" si="0"/>
        <v>107100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798165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15</v>
      </c>
      <c r="E24" s="18">
        <v>2570</v>
      </c>
      <c r="F24" s="18">
        <f t="shared" si="0"/>
        <v>38550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30</v>
      </c>
      <c r="E25" s="18">
        <v>2701</v>
      </c>
      <c r="F25" s="18">
        <f t="shared" si="0"/>
        <v>81030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119580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15</v>
      </c>
      <c r="E29" s="18">
        <v>6819</v>
      </c>
      <c r="F29" s="18">
        <f t="shared" si="0"/>
        <v>102285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15</v>
      </c>
      <c r="E30" s="18">
        <v>6819</v>
      </c>
      <c r="F30" s="18">
        <f t="shared" si="0"/>
        <v>102285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30</v>
      </c>
      <c r="E31" s="18">
        <v>6319</v>
      </c>
      <c r="F31" s="18">
        <f t="shared" si="0"/>
        <v>189570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15</v>
      </c>
      <c r="E33" s="18">
        <v>8961</v>
      </c>
      <c r="F33" s="18">
        <f t="shared" si="0"/>
        <v>134415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30</v>
      </c>
      <c r="E34" s="18">
        <v>3705</v>
      </c>
      <c r="F34" s="18">
        <f t="shared" si="0"/>
        <v>111150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15</v>
      </c>
      <c r="E35" s="18">
        <v>2832</v>
      </c>
      <c r="F35" s="18">
        <f t="shared" si="0"/>
        <v>42480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682185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15</v>
      </c>
      <c r="E38" s="18">
        <v>2213</v>
      </c>
      <c r="F38" s="18">
        <f t="shared" si="0"/>
        <v>33195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15</v>
      </c>
      <c r="E39" s="18">
        <v>1488</v>
      </c>
      <c r="F39" s="18">
        <f t="shared" si="0"/>
        <v>22320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15</v>
      </c>
      <c r="E40" s="18">
        <v>2324</v>
      </c>
      <c r="F40" s="18">
        <f t="shared" si="0"/>
        <v>34860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90375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15</v>
      </c>
      <c r="E43" s="18">
        <v>3167</v>
      </c>
      <c r="F43" s="18">
        <f t="shared" si="0"/>
        <v>47505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15</v>
      </c>
      <c r="E44" s="18">
        <v>1252</v>
      </c>
      <c r="F44" s="18">
        <f t="shared" si="0"/>
        <v>18780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15</v>
      </c>
      <c r="E45" s="18">
        <v>5593</v>
      </c>
      <c r="F45" s="18">
        <f t="shared" si="0"/>
        <v>83895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15</v>
      </c>
      <c r="E46" s="18">
        <v>1328</v>
      </c>
      <c r="F46" s="18">
        <f t="shared" si="0"/>
        <v>19920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170100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15</v>
      </c>
      <c r="E49" s="18">
        <v>4379</v>
      </c>
      <c r="F49" s="18">
        <f t="shared" si="0"/>
        <v>65685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45</v>
      </c>
      <c r="E50" s="18">
        <v>2368</v>
      </c>
      <c r="F50" s="18">
        <f t="shared" si="0"/>
        <v>106560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15</v>
      </c>
      <c r="E51" s="18">
        <v>4641</v>
      </c>
      <c r="F51" s="18">
        <f t="shared" si="0"/>
        <v>69615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15</v>
      </c>
      <c r="E52" s="18">
        <v>11071</v>
      </c>
      <c r="F52" s="18">
        <f t="shared" si="0"/>
        <v>166065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407925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3350565</v>
      </c>
    </row>
  </sheetData>
  <mergeCells count="1">
    <mergeCell ref="A54:E5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5F2BF-C855-413F-BACA-66F6FC836653}">
  <dimension ref="A1:H54"/>
  <sheetViews>
    <sheetView workbookViewId="0">
      <selection activeCell="D1" sqref="D1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248</v>
      </c>
      <c r="E3" s="18">
        <v>1785</v>
      </c>
      <c r="F3" s="18">
        <f>+E3*D3</f>
        <v>442680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124</v>
      </c>
      <c r="E4" s="18">
        <v>2101</v>
      </c>
      <c r="F4" s="18">
        <f t="shared" ref="F4:F52" si="0">+E4*D4</f>
        <v>260524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248</v>
      </c>
      <c r="E5" s="18">
        <v>5117</v>
      </c>
      <c r="F5" s="18">
        <f t="shared" si="0"/>
        <v>1269016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124</v>
      </c>
      <c r="E6" s="18">
        <v>2270</v>
      </c>
      <c r="F6" s="18">
        <f t="shared" si="0"/>
        <v>281480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124</v>
      </c>
      <c r="E7" s="18">
        <v>2099</v>
      </c>
      <c r="F7" s="18">
        <f t="shared" si="0"/>
        <v>260276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124</v>
      </c>
      <c r="E8" s="18">
        <v>5080</v>
      </c>
      <c r="F8" s="18">
        <f t="shared" si="0"/>
        <v>629920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62</v>
      </c>
      <c r="E9" s="18">
        <v>4165</v>
      </c>
      <c r="F9" s="18">
        <f t="shared" si="0"/>
        <v>258230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124</v>
      </c>
      <c r="E10" s="18">
        <v>1964</v>
      </c>
      <c r="F10" s="18">
        <f t="shared" si="0"/>
        <v>243536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62</v>
      </c>
      <c r="E11" s="18">
        <v>2559</v>
      </c>
      <c r="F11" s="18">
        <f t="shared" si="0"/>
        <v>158658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124</v>
      </c>
      <c r="E12" s="18">
        <v>2499</v>
      </c>
      <c r="F12" s="18">
        <f t="shared" si="0"/>
        <v>309876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62</v>
      </c>
      <c r="E13" s="18">
        <v>5791</v>
      </c>
      <c r="F13" s="18">
        <f t="shared" si="0"/>
        <v>359042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4473238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62</v>
      </c>
      <c r="E17" s="18">
        <v>5016</v>
      </c>
      <c r="F17" s="18">
        <f t="shared" si="0"/>
        <v>310992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62</v>
      </c>
      <c r="E18" s="18">
        <v>41055</v>
      </c>
      <c r="F18" s="18">
        <f t="shared" si="0"/>
        <v>2545410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62</v>
      </c>
      <c r="E19" s="18">
        <v>7140</v>
      </c>
      <c r="F19" s="18">
        <f t="shared" si="0"/>
        <v>442680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3299082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62</v>
      </c>
      <c r="E24" s="18">
        <v>2570</v>
      </c>
      <c r="F24" s="18">
        <f t="shared" si="0"/>
        <v>159340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124</v>
      </c>
      <c r="E25" s="18">
        <v>2701</v>
      </c>
      <c r="F25" s="18">
        <f t="shared" si="0"/>
        <v>334924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494264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62</v>
      </c>
      <c r="E29" s="18">
        <v>6819</v>
      </c>
      <c r="F29" s="18">
        <f t="shared" si="0"/>
        <v>422778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62</v>
      </c>
      <c r="E30" s="18">
        <v>6819</v>
      </c>
      <c r="F30" s="18">
        <f t="shared" si="0"/>
        <v>422778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124</v>
      </c>
      <c r="E31" s="18">
        <v>6319</v>
      </c>
      <c r="F31" s="18">
        <f t="shared" si="0"/>
        <v>783556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62</v>
      </c>
      <c r="E33" s="18">
        <v>8961</v>
      </c>
      <c r="F33" s="18">
        <f t="shared" si="0"/>
        <v>555582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124</v>
      </c>
      <c r="E34" s="18">
        <v>3705</v>
      </c>
      <c r="F34" s="18">
        <f t="shared" si="0"/>
        <v>459420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62</v>
      </c>
      <c r="E35" s="18">
        <v>2832</v>
      </c>
      <c r="F35" s="18">
        <f t="shared" si="0"/>
        <v>175584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2819698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62</v>
      </c>
      <c r="E38" s="18">
        <v>2213</v>
      </c>
      <c r="F38" s="18">
        <f t="shared" si="0"/>
        <v>137206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62</v>
      </c>
      <c r="E39" s="18">
        <v>1488</v>
      </c>
      <c r="F39" s="18">
        <f t="shared" si="0"/>
        <v>92256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62</v>
      </c>
      <c r="E40" s="18">
        <v>2324</v>
      </c>
      <c r="F40" s="18">
        <f t="shared" si="0"/>
        <v>144088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373550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62</v>
      </c>
      <c r="E43" s="18">
        <v>3167</v>
      </c>
      <c r="F43" s="18">
        <f t="shared" si="0"/>
        <v>196354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62</v>
      </c>
      <c r="E44" s="18">
        <v>1252</v>
      </c>
      <c r="F44" s="18">
        <f t="shared" si="0"/>
        <v>77624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62</v>
      </c>
      <c r="E45" s="18">
        <v>5593</v>
      </c>
      <c r="F45" s="18">
        <f t="shared" si="0"/>
        <v>346766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62</v>
      </c>
      <c r="E46" s="18">
        <v>1328</v>
      </c>
      <c r="F46" s="18">
        <f t="shared" si="0"/>
        <v>82336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703080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62</v>
      </c>
      <c r="E49" s="18">
        <v>4379</v>
      </c>
      <c r="F49" s="18">
        <f t="shared" si="0"/>
        <v>271498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186</v>
      </c>
      <c r="E50" s="18">
        <v>2368</v>
      </c>
      <c r="F50" s="18">
        <f t="shared" si="0"/>
        <v>440448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62</v>
      </c>
      <c r="E51" s="18">
        <v>4641</v>
      </c>
      <c r="F51" s="18">
        <f t="shared" si="0"/>
        <v>287742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62</v>
      </c>
      <c r="E52" s="18">
        <v>11071</v>
      </c>
      <c r="F52" s="18">
        <f t="shared" si="0"/>
        <v>686402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1686090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13849002</v>
      </c>
    </row>
  </sheetData>
  <mergeCells count="1">
    <mergeCell ref="A54:E5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25E54-FDC3-462A-9F72-D5F878E6A3F5}">
  <dimension ref="A1:H54"/>
  <sheetViews>
    <sheetView topLeftCell="A24" workbookViewId="0">
      <selection activeCell="D34" sqref="D34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144</v>
      </c>
      <c r="E3" s="18">
        <v>1785</v>
      </c>
      <c r="F3" s="18">
        <f>+E3*D3</f>
        <v>257040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72</v>
      </c>
      <c r="E4" s="18">
        <v>2101</v>
      </c>
      <c r="F4" s="18">
        <f t="shared" ref="F4:F52" si="0">+E4*D4</f>
        <v>151272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144</v>
      </c>
      <c r="E5" s="18">
        <v>5117</v>
      </c>
      <c r="F5" s="18">
        <f t="shared" si="0"/>
        <v>736848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72</v>
      </c>
      <c r="E6" s="18">
        <v>2270</v>
      </c>
      <c r="F6" s="18">
        <f t="shared" si="0"/>
        <v>163440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72</v>
      </c>
      <c r="E7" s="18">
        <v>2099</v>
      </c>
      <c r="F7" s="18">
        <f t="shared" si="0"/>
        <v>151128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72</v>
      </c>
      <c r="E8" s="18">
        <v>5080</v>
      </c>
      <c r="F8" s="18">
        <f t="shared" si="0"/>
        <v>365760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36</v>
      </c>
      <c r="E9" s="18">
        <v>4165</v>
      </c>
      <c r="F9" s="18">
        <f t="shared" si="0"/>
        <v>149940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72</v>
      </c>
      <c r="E10" s="18">
        <v>1964</v>
      </c>
      <c r="F10" s="18">
        <f t="shared" si="0"/>
        <v>141408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36</v>
      </c>
      <c r="E11" s="18">
        <v>2559</v>
      </c>
      <c r="F11" s="18">
        <f t="shared" si="0"/>
        <v>92124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72</v>
      </c>
      <c r="E12" s="18">
        <v>2499</v>
      </c>
      <c r="F12" s="18">
        <f t="shared" si="0"/>
        <v>179928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36</v>
      </c>
      <c r="E13" s="18">
        <v>5791</v>
      </c>
      <c r="F13" s="18">
        <f t="shared" si="0"/>
        <v>208476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36</v>
      </c>
      <c r="E14" s="18">
        <v>3373</v>
      </c>
      <c r="F14" s="18">
        <f t="shared" si="0"/>
        <v>121428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2718792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36</v>
      </c>
      <c r="E17" s="18">
        <v>5016</v>
      </c>
      <c r="F17" s="18">
        <f t="shared" si="0"/>
        <v>180576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36</v>
      </c>
      <c r="E18" s="18">
        <v>41055</v>
      </c>
      <c r="F18" s="18">
        <f t="shared" si="0"/>
        <v>1477980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36</v>
      </c>
      <c r="E19" s="18">
        <v>7140</v>
      </c>
      <c r="F19" s="18">
        <f t="shared" si="0"/>
        <v>257040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36</v>
      </c>
      <c r="E20" s="18">
        <v>45855</v>
      </c>
      <c r="F20" s="18">
        <f t="shared" si="0"/>
        <v>1650780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36</v>
      </c>
      <c r="E21" s="18">
        <v>25521</v>
      </c>
      <c r="F21" s="18">
        <f t="shared" si="0"/>
        <v>918756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4485132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36</v>
      </c>
      <c r="E24" s="18">
        <v>2570</v>
      </c>
      <c r="F24" s="18">
        <f t="shared" si="0"/>
        <v>92520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72</v>
      </c>
      <c r="E25" s="18">
        <v>2701</v>
      </c>
      <c r="F25" s="18">
        <f t="shared" si="0"/>
        <v>194472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30</v>
      </c>
      <c r="E26" s="18">
        <v>14380</v>
      </c>
      <c r="F26" s="18">
        <f t="shared" si="0"/>
        <v>431400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718392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36</v>
      </c>
      <c r="E29" s="18">
        <v>6819</v>
      </c>
      <c r="F29" s="18">
        <f t="shared" si="0"/>
        <v>245484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36</v>
      </c>
      <c r="E30" s="18">
        <v>6819</v>
      </c>
      <c r="F30" s="18">
        <f t="shared" si="0"/>
        <v>245484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72</v>
      </c>
      <c r="E31" s="18">
        <v>6319</v>
      </c>
      <c r="F31" s="18">
        <f t="shared" si="0"/>
        <v>454968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36</v>
      </c>
      <c r="E32" s="18">
        <v>8961</v>
      </c>
      <c r="F32" s="18">
        <f t="shared" si="0"/>
        <v>322596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0</v>
      </c>
      <c r="E33" s="18">
        <v>8961</v>
      </c>
      <c r="F33" s="18">
        <f t="shared" si="0"/>
        <v>0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72</v>
      </c>
      <c r="E34" s="18">
        <v>3705</v>
      </c>
      <c r="F34" s="18">
        <f t="shared" si="0"/>
        <v>266760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36</v>
      </c>
      <c r="E35" s="18">
        <v>2832</v>
      </c>
      <c r="F35" s="18">
        <f t="shared" si="0"/>
        <v>101952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1637244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36</v>
      </c>
      <c r="E38" s="18">
        <v>2213</v>
      </c>
      <c r="F38" s="18">
        <f t="shared" si="0"/>
        <v>79668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36</v>
      </c>
      <c r="E39" s="18">
        <v>1488</v>
      </c>
      <c r="F39" s="18">
        <f t="shared" si="0"/>
        <v>53568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36</v>
      </c>
      <c r="E40" s="18">
        <v>2324</v>
      </c>
      <c r="F40" s="18">
        <f t="shared" si="0"/>
        <v>83664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216900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36</v>
      </c>
      <c r="E43" s="18">
        <v>3167</v>
      </c>
      <c r="F43" s="18">
        <f t="shared" si="0"/>
        <v>114012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36</v>
      </c>
      <c r="E44" s="18">
        <v>1252</v>
      </c>
      <c r="F44" s="18">
        <f t="shared" si="0"/>
        <v>45072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36</v>
      </c>
      <c r="E45" s="18">
        <v>5593</v>
      </c>
      <c r="F45" s="18">
        <f t="shared" si="0"/>
        <v>201348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36</v>
      </c>
      <c r="E46" s="18">
        <v>1328</v>
      </c>
      <c r="F46" s="18">
        <f t="shared" si="0"/>
        <v>47808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408240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36</v>
      </c>
      <c r="E49" s="18">
        <v>4379</v>
      </c>
      <c r="F49" s="18">
        <f t="shared" si="0"/>
        <v>157644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108</v>
      </c>
      <c r="E50" s="18">
        <v>2368</v>
      </c>
      <c r="F50" s="18">
        <f t="shared" si="0"/>
        <v>255744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36</v>
      </c>
      <c r="E51" s="18">
        <v>4641</v>
      </c>
      <c r="F51" s="18">
        <f t="shared" si="0"/>
        <v>167076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36</v>
      </c>
      <c r="E52" s="18">
        <v>11071</v>
      </c>
      <c r="F52" s="18">
        <f t="shared" si="0"/>
        <v>398556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979020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11163720</v>
      </c>
    </row>
  </sheetData>
  <mergeCells count="1">
    <mergeCell ref="A54:E5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36CF-0CEE-4AB0-8E55-34F951DD1DE4}">
  <dimension ref="A1:H54"/>
  <sheetViews>
    <sheetView topLeftCell="A22" workbookViewId="0">
      <selection activeCell="D33" sqref="D32:D33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720</v>
      </c>
      <c r="E3" s="18">
        <v>1785</v>
      </c>
      <c r="F3" s="18">
        <f>+E3*D3</f>
        <v>1285200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360</v>
      </c>
      <c r="E4" s="18">
        <v>2101</v>
      </c>
      <c r="F4" s="18">
        <f t="shared" ref="F4:F52" si="0">+E4*D4</f>
        <v>756360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720</v>
      </c>
      <c r="E5" s="18">
        <v>5117</v>
      </c>
      <c r="F5" s="18">
        <f t="shared" si="0"/>
        <v>3684240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360</v>
      </c>
      <c r="E6" s="18">
        <v>2270</v>
      </c>
      <c r="F6" s="18">
        <f t="shared" si="0"/>
        <v>817200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360</v>
      </c>
      <c r="E7" s="18">
        <v>2099</v>
      </c>
      <c r="F7" s="18">
        <f t="shared" si="0"/>
        <v>755640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360</v>
      </c>
      <c r="E8" s="18">
        <v>5080</v>
      </c>
      <c r="F8" s="18">
        <f t="shared" si="0"/>
        <v>1828800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180</v>
      </c>
      <c r="E9" s="18">
        <v>4165</v>
      </c>
      <c r="F9" s="18">
        <f t="shared" si="0"/>
        <v>749700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360</v>
      </c>
      <c r="E10" s="18">
        <v>1964</v>
      </c>
      <c r="F10" s="18">
        <f t="shared" si="0"/>
        <v>707040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180</v>
      </c>
      <c r="E11" s="18">
        <v>2559</v>
      </c>
      <c r="F11" s="18">
        <f t="shared" si="0"/>
        <v>460620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360</v>
      </c>
      <c r="E12" s="18">
        <v>2499</v>
      </c>
      <c r="F12" s="18">
        <f t="shared" si="0"/>
        <v>899640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180</v>
      </c>
      <c r="E13" s="18">
        <v>5791</v>
      </c>
      <c r="F13" s="18">
        <f t="shared" si="0"/>
        <v>1042380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36</v>
      </c>
      <c r="E14" s="18">
        <v>3373</v>
      </c>
      <c r="F14" s="18">
        <f t="shared" si="0"/>
        <v>121428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13108248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180</v>
      </c>
      <c r="E17" s="18">
        <v>5016</v>
      </c>
      <c r="F17" s="18">
        <f t="shared" si="0"/>
        <v>902880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180</v>
      </c>
      <c r="E18" s="18">
        <v>41055</v>
      </c>
      <c r="F18" s="18">
        <f t="shared" si="0"/>
        <v>7389900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180</v>
      </c>
      <c r="E19" s="18">
        <v>7140</v>
      </c>
      <c r="F19" s="18">
        <f t="shared" si="0"/>
        <v>1285200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36</v>
      </c>
      <c r="E20" s="18">
        <v>45855</v>
      </c>
      <c r="F20" s="18">
        <f t="shared" si="0"/>
        <v>1650780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36</v>
      </c>
      <c r="E21" s="18">
        <v>25521</v>
      </c>
      <c r="F21" s="18">
        <f t="shared" si="0"/>
        <v>918756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12147516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180</v>
      </c>
      <c r="E24" s="18">
        <v>2570</v>
      </c>
      <c r="F24" s="18">
        <f t="shared" si="0"/>
        <v>462600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360</v>
      </c>
      <c r="E25" s="18">
        <v>2701</v>
      </c>
      <c r="F25" s="18">
        <f t="shared" si="0"/>
        <v>972360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34</v>
      </c>
      <c r="E26" s="18">
        <v>14380</v>
      </c>
      <c r="F26" s="18">
        <f t="shared" si="0"/>
        <v>488920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1923880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180</v>
      </c>
      <c r="E29" s="18">
        <v>6819</v>
      </c>
      <c r="F29" s="18">
        <f t="shared" si="0"/>
        <v>1227420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180</v>
      </c>
      <c r="E30" s="18">
        <v>6819</v>
      </c>
      <c r="F30" s="18">
        <f t="shared" si="0"/>
        <v>1227420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360</v>
      </c>
      <c r="E31" s="18">
        <v>6319</v>
      </c>
      <c r="F31" s="18">
        <f t="shared" si="0"/>
        <v>2274840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36</v>
      </c>
      <c r="E32" s="18">
        <v>8961</v>
      </c>
      <c r="F32" s="18">
        <f t="shared" si="0"/>
        <v>322596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144</v>
      </c>
      <c r="E33" s="18">
        <v>8961</v>
      </c>
      <c r="F33" s="18">
        <f t="shared" si="0"/>
        <v>1290384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360</v>
      </c>
      <c r="E34" s="18">
        <v>3705</v>
      </c>
      <c r="F34" s="18">
        <f t="shared" si="0"/>
        <v>1333800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180</v>
      </c>
      <c r="E35" s="18">
        <v>2832</v>
      </c>
      <c r="F35" s="18">
        <f t="shared" si="0"/>
        <v>509760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8186220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180</v>
      </c>
      <c r="E38" s="18">
        <v>2213</v>
      </c>
      <c r="F38" s="18">
        <f t="shared" si="0"/>
        <v>398340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180</v>
      </c>
      <c r="E39" s="18">
        <v>1488</v>
      </c>
      <c r="F39" s="18">
        <f t="shared" si="0"/>
        <v>267840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180</v>
      </c>
      <c r="E40" s="18">
        <v>2324</v>
      </c>
      <c r="F40" s="18">
        <f t="shared" si="0"/>
        <v>418320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1084500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180</v>
      </c>
      <c r="E43" s="18">
        <v>3167</v>
      </c>
      <c r="F43" s="18">
        <f t="shared" si="0"/>
        <v>570060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180</v>
      </c>
      <c r="E44" s="18">
        <v>1252</v>
      </c>
      <c r="F44" s="18">
        <f t="shared" si="0"/>
        <v>225360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180</v>
      </c>
      <c r="E45" s="18">
        <v>5593</v>
      </c>
      <c r="F45" s="18">
        <f t="shared" si="0"/>
        <v>1006740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180</v>
      </c>
      <c r="E46" s="18">
        <v>1328</v>
      </c>
      <c r="F46" s="18">
        <f t="shared" si="0"/>
        <v>239040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2041200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180</v>
      </c>
      <c r="E49" s="18">
        <v>4379</v>
      </c>
      <c r="F49" s="18">
        <f t="shared" si="0"/>
        <v>788220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540</v>
      </c>
      <c r="E50" s="18">
        <v>2368</v>
      </c>
      <c r="F50" s="18">
        <f t="shared" si="0"/>
        <v>1278720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180</v>
      </c>
      <c r="E51" s="18">
        <v>4641</v>
      </c>
      <c r="F51" s="18">
        <f t="shared" si="0"/>
        <v>835380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180</v>
      </c>
      <c r="E52" s="18">
        <v>11071</v>
      </c>
      <c r="F52" s="18">
        <f t="shared" si="0"/>
        <v>1992780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4895100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43386664</v>
      </c>
    </row>
  </sheetData>
  <mergeCells count="1">
    <mergeCell ref="A54:E5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52E8-BDCE-4FC5-B1D7-12EA3DF4ACFD}">
  <dimension ref="A1:H54"/>
  <sheetViews>
    <sheetView topLeftCell="A22" workbookViewId="0">
      <selection activeCell="D33" sqref="D33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248</v>
      </c>
      <c r="E3" s="18">
        <v>1785</v>
      </c>
      <c r="F3" s="18">
        <f>+E3*D3</f>
        <v>442680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124</v>
      </c>
      <c r="E4" s="18">
        <v>2101</v>
      </c>
      <c r="F4" s="18">
        <f t="shared" ref="F4:F52" si="0">+E4*D4</f>
        <v>260524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248</v>
      </c>
      <c r="E5" s="18">
        <v>5117</v>
      </c>
      <c r="F5" s="18">
        <f t="shared" si="0"/>
        <v>1269016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124</v>
      </c>
      <c r="E6" s="18">
        <v>2270</v>
      </c>
      <c r="F6" s="18">
        <f t="shared" si="0"/>
        <v>281480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124</v>
      </c>
      <c r="E7" s="18">
        <v>2099</v>
      </c>
      <c r="F7" s="18">
        <f t="shared" si="0"/>
        <v>260276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124</v>
      </c>
      <c r="E8" s="18">
        <v>5080</v>
      </c>
      <c r="F8" s="18">
        <f t="shared" si="0"/>
        <v>629920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62</v>
      </c>
      <c r="E9" s="18">
        <v>4165</v>
      </c>
      <c r="F9" s="18">
        <f t="shared" si="0"/>
        <v>258230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124</v>
      </c>
      <c r="E10" s="18">
        <v>1964</v>
      </c>
      <c r="F10" s="18">
        <f t="shared" si="0"/>
        <v>243536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62</v>
      </c>
      <c r="E11" s="18">
        <v>2559</v>
      </c>
      <c r="F11" s="18">
        <f t="shared" si="0"/>
        <v>158658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124</v>
      </c>
      <c r="E12" s="18">
        <v>2499</v>
      </c>
      <c r="F12" s="18">
        <f t="shared" si="0"/>
        <v>309876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62</v>
      </c>
      <c r="E13" s="18">
        <v>5791</v>
      </c>
      <c r="F13" s="18">
        <f t="shared" si="0"/>
        <v>359042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4473238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62</v>
      </c>
      <c r="E17" s="18">
        <v>5016</v>
      </c>
      <c r="F17" s="18">
        <f t="shared" si="0"/>
        <v>310992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62</v>
      </c>
      <c r="E18" s="18">
        <v>41055</v>
      </c>
      <c r="F18" s="18">
        <f t="shared" si="0"/>
        <v>2545410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62</v>
      </c>
      <c r="E19" s="18">
        <v>7140</v>
      </c>
      <c r="F19" s="18">
        <f t="shared" si="0"/>
        <v>442680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3299082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62</v>
      </c>
      <c r="E24" s="18">
        <v>2570</v>
      </c>
      <c r="F24" s="18">
        <f t="shared" si="0"/>
        <v>159340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124</v>
      </c>
      <c r="E25" s="18">
        <v>2701</v>
      </c>
      <c r="F25" s="18">
        <f t="shared" si="0"/>
        <v>334924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494264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62</v>
      </c>
      <c r="E29" s="18">
        <v>6819</v>
      </c>
      <c r="F29" s="18">
        <f t="shared" si="0"/>
        <v>422778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62</v>
      </c>
      <c r="E30" s="18">
        <v>6819</v>
      </c>
      <c r="F30" s="18">
        <f t="shared" si="0"/>
        <v>422778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124</v>
      </c>
      <c r="E31" s="18">
        <v>6319</v>
      </c>
      <c r="F31" s="18">
        <f t="shared" si="0"/>
        <v>783556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62</v>
      </c>
      <c r="E33" s="18">
        <v>8961</v>
      </c>
      <c r="F33" s="18">
        <f t="shared" si="0"/>
        <v>555582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124</v>
      </c>
      <c r="E34" s="18">
        <v>3705</v>
      </c>
      <c r="F34" s="18">
        <f t="shared" si="0"/>
        <v>459420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62</v>
      </c>
      <c r="E35" s="18">
        <v>2832</v>
      </c>
      <c r="F35" s="18">
        <f t="shared" si="0"/>
        <v>175584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2819698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62</v>
      </c>
      <c r="E38" s="18">
        <v>2213</v>
      </c>
      <c r="F38" s="18">
        <f t="shared" si="0"/>
        <v>137206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62</v>
      </c>
      <c r="E39" s="18">
        <v>1488</v>
      </c>
      <c r="F39" s="18">
        <f t="shared" si="0"/>
        <v>92256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62</v>
      </c>
      <c r="E40" s="18">
        <v>2324</v>
      </c>
      <c r="F40" s="18">
        <f t="shared" si="0"/>
        <v>144088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373550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62</v>
      </c>
      <c r="E43" s="18">
        <v>3167</v>
      </c>
      <c r="F43" s="18">
        <f t="shared" si="0"/>
        <v>196354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62</v>
      </c>
      <c r="E44" s="18">
        <v>1252</v>
      </c>
      <c r="F44" s="18">
        <f t="shared" si="0"/>
        <v>77624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62</v>
      </c>
      <c r="E45" s="18">
        <v>5593</v>
      </c>
      <c r="F45" s="18">
        <f t="shared" si="0"/>
        <v>346766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62</v>
      </c>
      <c r="E46" s="18">
        <v>1328</v>
      </c>
      <c r="F46" s="18">
        <f t="shared" si="0"/>
        <v>82336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703080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62</v>
      </c>
      <c r="E49" s="18">
        <v>4379</v>
      </c>
      <c r="F49" s="18">
        <f t="shared" si="0"/>
        <v>271498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186</v>
      </c>
      <c r="E50" s="18">
        <v>2368</v>
      </c>
      <c r="F50" s="18">
        <f t="shared" si="0"/>
        <v>440448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62</v>
      </c>
      <c r="E51" s="18">
        <v>4641</v>
      </c>
      <c r="F51" s="18">
        <f t="shared" si="0"/>
        <v>287742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62</v>
      </c>
      <c r="E52" s="18">
        <v>11071</v>
      </c>
      <c r="F52" s="18">
        <f t="shared" si="0"/>
        <v>686402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1686090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13849002</v>
      </c>
    </row>
  </sheetData>
  <mergeCells count="1">
    <mergeCell ref="A54:E5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1312C-9706-40B1-9746-1BE8DB8BF14F}">
  <dimension ref="A1:H54"/>
  <sheetViews>
    <sheetView topLeftCell="A22" workbookViewId="0">
      <selection activeCell="D33" sqref="D33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48</v>
      </c>
      <c r="E3" s="18">
        <v>1785</v>
      </c>
      <c r="F3" s="18">
        <f>+E3*D3</f>
        <v>85680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24</v>
      </c>
      <c r="E4" s="18">
        <v>2101</v>
      </c>
      <c r="F4" s="18">
        <f t="shared" ref="F4:F52" si="0">+E4*D4</f>
        <v>50424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48</v>
      </c>
      <c r="E5" s="18">
        <v>5117</v>
      </c>
      <c r="F5" s="18">
        <f t="shared" si="0"/>
        <v>245616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24</v>
      </c>
      <c r="E6" s="18">
        <v>2270</v>
      </c>
      <c r="F6" s="18">
        <f t="shared" si="0"/>
        <v>54480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24</v>
      </c>
      <c r="E7" s="18">
        <v>2099</v>
      </c>
      <c r="F7" s="18">
        <f t="shared" si="0"/>
        <v>50376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24</v>
      </c>
      <c r="E8" s="18">
        <v>5080</v>
      </c>
      <c r="F8" s="18">
        <f t="shared" si="0"/>
        <v>121920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12</v>
      </c>
      <c r="E9" s="18">
        <v>4165</v>
      </c>
      <c r="F9" s="18">
        <f t="shared" si="0"/>
        <v>49980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24</v>
      </c>
      <c r="E10" s="18">
        <v>1964</v>
      </c>
      <c r="F10" s="18">
        <f t="shared" si="0"/>
        <v>47136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12</v>
      </c>
      <c r="E11" s="18">
        <v>2559</v>
      </c>
      <c r="F11" s="18">
        <f t="shared" si="0"/>
        <v>30708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24</v>
      </c>
      <c r="E12" s="18">
        <v>2499</v>
      </c>
      <c r="F12" s="18">
        <f t="shared" si="0"/>
        <v>59976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12</v>
      </c>
      <c r="E13" s="18">
        <v>5791</v>
      </c>
      <c r="F13" s="18">
        <f t="shared" si="0"/>
        <v>69492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865788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12</v>
      </c>
      <c r="E17" s="18">
        <v>5016</v>
      </c>
      <c r="F17" s="18">
        <f t="shared" si="0"/>
        <v>60192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12</v>
      </c>
      <c r="E18" s="18">
        <v>41055</v>
      </c>
      <c r="F18" s="18">
        <f t="shared" si="0"/>
        <v>492660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12</v>
      </c>
      <c r="E19" s="18">
        <v>7140</v>
      </c>
      <c r="F19" s="18">
        <f t="shared" si="0"/>
        <v>85680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638532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12</v>
      </c>
      <c r="E24" s="18">
        <v>2570</v>
      </c>
      <c r="F24" s="18">
        <f t="shared" si="0"/>
        <v>30840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24</v>
      </c>
      <c r="E25" s="18">
        <v>2701</v>
      </c>
      <c r="F25" s="18">
        <f t="shared" si="0"/>
        <v>64824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95664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12</v>
      </c>
      <c r="E29" s="18">
        <v>6819</v>
      </c>
      <c r="F29" s="18">
        <f t="shared" si="0"/>
        <v>81828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12</v>
      </c>
      <c r="E30" s="18">
        <v>6819</v>
      </c>
      <c r="F30" s="18">
        <f t="shared" si="0"/>
        <v>81828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24</v>
      </c>
      <c r="E31" s="18">
        <v>6319</v>
      </c>
      <c r="F31" s="18">
        <f t="shared" si="0"/>
        <v>151656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12</v>
      </c>
      <c r="E33" s="18">
        <v>8961</v>
      </c>
      <c r="F33" s="18">
        <f t="shared" si="0"/>
        <v>107532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24</v>
      </c>
      <c r="E34" s="18">
        <v>3705</v>
      </c>
      <c r="F34" s="18">
        <f t="shared" si="0"/>
        <v>88920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12</v>
      </c>
      <c r="E35" s="18">
        <v>2832</v>
      </c>
      <c r="F35" s="18">
        <f t="shared" si="0"/>
        <v>33984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545748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12</v>
      </c>
      <c r="E38" s="18">
        <v>2213</v>
      </c>
      <c r="F38" s="18">
        <f t="shared" si="0"/>
        <v>26556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12</v>
      </c>
      <c r="E39" s="18">
        <v>1488</v>
      </c>
      <c r="F39" s="18">
        <f t="shared" si="0"/>
        <v>17856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12</v>
      </c>
      <c r="E40" s="18">
        <v>2324</v>
      </c>
      <c r="F40" s="18">
        <f t="shared" si="0"/>
        <v>27888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72300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12</v>
      </c>
      <c r="E43" s="18">
        <v>3167</v>
      </c>
      <c r="F43" s="18">
        <f t="shared" si="0"/>
        <v>38004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12</v>
      </c>
      <c r="E44" s="18">
        <v>1252</v>
      </c>
      <c r="F44" s="18">
        <f t="shared" si="0"/>
        <v>15024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12</v>
      </c>
      <c r="E45" s="18">
        <v>5593</v>
      </c>
      <c r="F45" s="18">
        <f t="shared" si="0"/>
        <v>67116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12</v>
      </c>
      <c r="E46" s="18">
        <v>1328</v>
      </c>
      <c r="F46" s="18">
        <f t="shared" si="0"/>
        <v>15936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136080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12</v>
      </c>
      <c r="E49" s="18">
        <v>4379</v>
      </c>
      <c r="F49" s="18">
        <f t="shared" si="0"/>
        <v>52548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36</v>
      </c>
      <c r="E50" s="18">
        <v>2368</v>
      </c>
      <c r="F50" s="18">
        <f t="shared" si="0"/>
        <v>85248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12</v>
      </c>
      <c r="E51" s="18">
        <v>4641</v>
      </c>
      <c r="F51" s="18">
        <f t="shared" si="0"/>
        <v>55692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12</v>
      </c>
      <c r="E52" s="18">
        <v>11071</v>
      </c>
      <c r="F52" s="18">
        <f t="shared" si="0"/>
        <v>132852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326340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2680452</v>
      </c>
    </row>
  </sheetData>
  <mergeCells count="1">
    <mergeCell ref="A54:E5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BB233-0C01-4463-8563-D02000F90042}">
  <dimension ref="A1:H54"/>
  <sheetViews>
    <sheetView topLeftCell="A24" workbookViewId="0">
      <selection activeCell="D33" sqref="D33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48</v>
      </c>
      <c r="E3" s="18">
        <v>1785</v>
      </c>
      <c r="F3" s="18">
        <f>+E3*D3</f>
        <v>85680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24</v>
      </c>
      <c r="E4" s="18">
        <v>2101</v>
      </c>
      <c r="F4" s="18">
        <f t="shared" ref="F4:F52" si="0">+E4*D4</f>
        <v>50424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48</v>
      </c>
      <c r="E5" s="18">
        <v>5117</v>
      </c>
      <c r="F5" s="18">
        <f t="shared" si="0"/>
        <v>245616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24</v>
      </c>
      <c r="E6" s="18">
        <v>2270</v>
      </c>
      <c r="F6" s="18">
        <f t="shared" si="0"/>
        <v>54480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24</v>
      </c>
      <c r="E7" s="18">
        <v>2099</v>
      </c>
      <c r="F7" s="18">
        <f t="shared" si="0"/>
        <v>50376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24</v>
      </c>
      <c r="E8" s="18">
        <v>5080</v>
      </c>
      <c r="F8" s="18">
        <f t="shared" si="0"/>
        <v>121920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12</v>
      </c>
      <c r="E9" s="18">
        <v>4165</v>
      </c>
      <c r="F9" s="18">
        <f t="shared" si="0"/>
        <v>49980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24</v>
      </c>
      <c r="E10" s="18">
        <v>1964</v>
      </c>
      <c r="F10" s="18">
        <f t="shared" si="0"/>
        <v>47136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12</v>
      </c>
      <c r="E11" s="18">
        <v>2559</v>
      </c>
      <c r="F11" s="18">
        <f t="shared" si="0"/>
        <v>30708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24</v>
      </c>
      <c r="E12" s="18">
        <v>2499</v>
      </c>
      <c r="F12" s="18">
        <f t="shared" si="0"/>
        <v>59976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12</v>
      </c>
      <c r="E13" s="18">
        <v>5791</v>
      </c>
      <c r="F13" s="18">
        <f t="shared" si="0"/>
        <v>69492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865788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12</v>
      </c>
      <c r="E17" s="18">
        <v>5016</v>
      </c>
      <c r="F17" s="18">
        <f t="shared" si="0"/>
        <v>60192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12</v>
      </c>
      <c r="E18" s="18">
        <v>41055</v>
      </c>
      <c r="F18" s="18">
        <f t="shared" si="0"/>
        <v>492660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12</v>
      </c>
      <c r="E19" s="18">
        <v>7140</v>
      </c>
      <c r="F19" s="18">
        <f t="shared" si="0"/>
        <v>85680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638532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12</v>
      </c>
      <c r="E24" s="18">
        <v>2570</v>
      </c>
      <c r="F24" s="18">
        <f t="shared" si="0"/>
        <v>30840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24</v>
      </c>
      <c r="E25" s="18">
        <v>2701</v>
      </c>
      <c r="F25" s="18">
        <f t="shared" si="0"/>
        <v>64824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95664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12</v>
      </c>
      <c r="E29" s="18">
        <v>6819</v>
      </c>
      <c r="F29" s="18">
        <f t="shared" si="0"/>
        <v>81828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12</v>
      </c>
      <c r="E30" s="18">
        <v>6819</v>
      </c>
      <c r="F30" s="18">
        <f t="shared" si="0"/>
        <v>81828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24</v>
      </c>
      <c r="E31" s="18">
        <v>6319</v>
      </c>
      <c r="F31" s="18">
        <f t="shared" si="0"/>
        <v>151656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12</v>
      </c>
      <c r="E33" s="18">
        <v>8961</v>
      </c>
      <c r="F33" s="18">
        <f t="shared" si="0"/>
        <v>107532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24</v>
      </c>
      <c r="E34" s="18">
        <v>3705</v>
      </c>
      <c r="F34" s="18">
        <f t="shared" si="0"/>
        <v>88920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12</v>
      </c>
      <c r="E35" s="18">
        <v>2832</v>
      </c>
      <c r="F35" s="18">
        <f t="shared" si="0"/>
        <v>33984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545748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12</v>
      </c>
      <c r="E38" s="18">
        <v>2213</v>
      </c>
      <c r="F38" s="18">
        <f t="shared" si="0"/>
        <v>26556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12</v>
      </c>
      <c r="E39" s="18">
        <v>1488</v>
      </c>
      <c r="F39" s="18">
        <f t="shared" si="0"/>
        <v>17856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12</v>
      </c>
      <c r="E40" s="18">
        <v>2324</v>
      </c>
      <c r="F40" s="18">
        <f t="shared" si="0"/>
        <v>27888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72300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12</v>
      </c>
      <c r="E43" s="18">
        <v>3167</v>
      </c>
      <c r="F43" s="18">
        <f t="shared" si="0"/>
        <v>38004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12</v>
      </c>
      <c r="E44" s="18">
        <v>1252</v>
      </c>
      <c r="F44" s="18">
        <f t="shared" si="0"/>
        <v>15024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12</v>
      </c>
      <c r="E45" s="18">
        <v>5593</v>
      </c>
      <c r="F45" s="18">
        <f t="shared" si="0"/>
        <v>67116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12</v>
      </c>
      <c r="E46" s="18">
        <v>1328</v>
      </c>
      <c r="F46" s="18">
        <f t="shared" si="0"/>
        <v>15936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136080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12</v>
      </c>
      <c r="E49" s="18">
        <v>4379</v>
      </c>
      <c r="F49" s="18">
        <f t="shared" si="0"/>
        <v>52548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36</v>
      </c>
      <c r="E50" s="18">
        <v>2368</v>
      </c>
      <c r="F50" s="18">
        <f t="shared" si="0"/>
        <v>85248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12</v>
      </c>
      <c r="E51" s="18">
        <v>4641</v>
      </c>
      <c r="F51" s="18">
        <f t="shared" si="0"/>
        <v>55692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12</v>
      </c>
      <c r="E52" s="18">
        <v>11071</v>
      </c>
      <c r="F52" s="18">
        <f t="shared" si="0"/>
        <v>132852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326340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2680452</v>
      </c>
    </row>
  </sheetData>
  <mergeCells count="1">
    <mergeCell ref="A54:E5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6297-6A8C-4750-96F1-2FE78849A524}">
  <dimension ref="A1:H54"/>
  <sheetViews>
    <sheetView topLeftCell="A22" workbookViewId="0">
      <selection activeCell="D32" sqref="D32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124</v>
      </c>
      <c r="E3" s="18">
        <v>1785</v>
      </c>
      <c r="F3" s="18">
        <f>+E3*D3</f>
        <v>221340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62</v>
      </c>
      <c r="E4" s="18">
        <v>2101</v>
      </c>
      <c r="F4" s="18">
        <f t="shared" ref="F4:F52" si="0">+E4*D4</f>
        <v>130262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124</v>
      </c>
      <c r="E5" s="18">
        <v>5117</v>
      </c>
      <c r="F5" s="18">
        <f t="shared" si="0"/>
        <v>634508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62</v>
      </c>
      <c r="E6" s="18">
        <v>2270</v>
      </c>
      <c r="F6" s="18">
        <f t="shared" si="0"/>
        <v>140740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62</v>
      </c>
      <c r="E7" s="18">
        <v>2099</v>
      </c>
      <c r="F7" s="18">
        <f t="shared" si="0"/>
        <v>130138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62</v>
      </c>
      <c r="E8" s="18">
        <v>5080</v>
      </c>
      <c r="F8" s="18">
        <f t="shared" si="0"/>
        <v>314960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31</v>
      </c>
      <c r="E9" s="18">
        <v>4165</v>
      </c>
      <c r="F9" s="18">
        <f t="shared" si="0"/>
        <v>129115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62</v>
      </c>
      <c r="E10" s="18">
        <v>1964</v>
      </c>
      <c r="F10" s="18">
        <f t="shared" si="0"/>
        <v>121768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31</v>
      </c>
      <c r="E11" s="18">
        <v>2559</v>
      </c>
      <c r="F11" s="18">
        <f t="shared" si="0"/>
        <v>79329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62</v>
      </c>
      <c r="E12" s="18">
        <v>2499</v>
      </c>
      <c r="F12" s="18">
        <f t="shared" si="0"/>
        <v>154938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31</v>
      </c>
      <c r="E13" s="18">
        <v>5791</v>
      </c>
      <c r="F13" s="18">
        <f t="shared" si="0"/>
        <v>179521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31</v>
      </c>
      <c r="E14" s="18">
        <v>3373</v>
      </c>
      <c r="F14" s="18">
        <f t="shared" si="0"/>
        <v>104563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2341182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31</v>
      </c>
      <c r="E17" s="18">
        <v>5016</v>
      </c>
      <c r="F17" s="18">
        <f t="shared" si="0"/>
        <v>155496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31</v>
      </c>
      <c r="E18" s="18">
        <v>41055</v>
      </c>
      <c r="F18" s="18">
        <f t="shared" si="0"/>
        <v>1272705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31</v>
      </c>
      <c r="E19" s="18">
        <v>7140</v>
      </c>
      <c r="F19" s="18">
        <f t="shared" si="0"/>
        <v>221340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31</v>
      </c>
      <c r="E20" s="18">
        <v>45855</v>
      </c>
      <c r="F20" s="18">
        <f t="shared" si="0"/>
        <v>1421505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31</v>
      </c>
      <c r="E21" s="18">
        <v>25521</v>
      </c>
      <c r="F21" s="18">
        <f t="shared" si="0"/>
        <v>791151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3862197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31</v>
      </c>
      <c r="E24" s="18">
        <v>2570</v>
      </c>
      <c r="F24" s="18">
        <f t="shared" si="0"/>
        <v>79670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62</v>
      </c>
      <c r="E25" s="18">
        <v>2701</v>
      </c>
      <c r="F25" s="18">
        <f t="shared" si="0"/>
        <v>167462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26</v>
      </c>
      <c r="E26" s="18">
        <v>14380</v>
      </c>
      <c r="F26" s="18">
        <f t="shared" si="0"/>
        <v>373880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621012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31</v>
      </c>
      <c r="E29" s="18">
        <v>6819</v>
      </c>
      <c r="F29" s="18">
        <f t="shared" si="0"/>
        <v>211389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31</v>
      </c>
      <c r="E30" s="18">
        <v>6819</v>
      </c>
      <c r="F30" s="18">
        <f t="shared" si="0"/>
        <v>211389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62</v>
      </c>
      <c r="E31" s="18">
        <v>6319</v>
      </c>
      <c r="F31" s="18">
        <f t="shared" si="0"/>
        <v>391778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31</v>
      </c>
      <c r="E32" s="18">
        <v>8961</v>
      </c>
      <c r="F32" s="18">
        <f t="shared" si="0"/>
        <v>277791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0</v>
      </c>
      <c r="E33" s="18">
        <v>8961</v>
      </c>
      <c r="F33" s="18">
        <f t="shared" si="0"/>
        <v>0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62</v>
      </c>
      <c r="E34" s="18">
        <v>3705</v>
      </c>
      <c r="F34" s="18">
        <f t="shared" si="0"/>
        <v>229710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31</v>
      </c>
      <c r="E35" s="18">
        <v>2832</v>
      </c>
      <c r="F35" s="18">
        <f t="shared" si="0"/>
        <v>87792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1409849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31</v>
      </c>
      <c r="E38" s="18">
        <v>2213</v>
      </c>
      <c r="F38" s="18">
        <f t="shared" si="0"/>
        <v>68603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31</v>
      </c>
      <c r="E39" s="18">
        <v>1488</v>
      </c>
      <c r="F39" s="18">
        <f t="shared" si="0"/>
        <v>46128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31</v>
      </c>
      <c r="E40" s="18">
        <v>2324</v>
      </c>
      <c r="F40" s="18">
        <f t="shared" si="0"/>
        <v>72044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186775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31</v>
      </c>
      <c r="E43" s="18">
        <v>3167</v>
      </c>
      <c r="F43" s="18">
        <f t="shared" si="0"/>
        <v>98177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31</v>
      </c>
      <c r="E44" s="18">
        <v>1252</v>
      </c>
      <c r="F44" s="18">
        <f t="shared" si="0"/>
        <v>38812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31</v>
      </c>
      <c r="E45" s="18">
        <v>5593</v>
      </c>
      <c r="F45" s="18">
        <f t="shared" si="0"/>
        <v>173383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31</v>
      </c>
      <c r="E46" s="18">
        <v>1328</v>
      </c>
      <c r="F46" s="18">
        <f t="shared" si="0"/>
        <v>41168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351540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31</v>
      </c>
      <c r="E49" s="18">
        <v>4379</v>
      </c>
      <c r="F49" s="18">
        <f t="shared" si="0"/>
        <v>135749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93</v>
      </c>
      <c r="E50" s="18">
        <v>2368</v>
      </c>
      <c r="F50" s="18">
        <f t="shared" si="0"/>
        <v>220224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31</v>
      </c>
      <c r="E51" s="18">
        <v>4641</v>
      </c>
      <c r="F51" s="18">
        <f t="shared" si="0"/>
        <v>143871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31</v>
      </c>
      <c r="E52" s="18">
        <v>11071</v>
      </c>
      <c r="F52" s="18">
        <f t="shared" si="0"/>
        <v>343201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843045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9615600</v>
      </c>
    </row>
  </sheetData>
  <mergeCells count="1">
    <mergeCell ref="A54:E5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8BD5-1CE2-42E6-94FB-2036487D45FC}">
  <dimension ref="A1:H54"/>
  <sheetViews>
    <sheetView topLeftCell="A21" workbookViewId="0">
      <selection activeCell="D32" sqref="D32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44</v>
      </c>
      <c r="E3" s="18">
        <v>1785</v>
      </c>
      <c r="F3" s="18">
        <f>+E3*D3</f>
        <v>78540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22</v>
      </c>
      <c r="E4" s="18">
        <v>2101</v>
      </c>
      <c r="F4" s="18">
        <f t="shared" ref="F4:F52" si="0">+E4*D4</f>
        <v>46222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44</v>
      </c>
      <c r="E5" s="18">
        <v>5117</v>
      </c>
      <c r="F5" s="18">
        <f t="shared" si="0"/>
        <v>225148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22</v>
      </c>
      <c r="E6" s="18">
        <v>2270</v>
      </c>
      <c r="F6" s="18">
        <f t="shared" si="0"/>
        <v>49940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22</v>
      </c>
      <c r="E7" s="18">
        <v>2099</v>
      </c>
      <c r="F7" s="18">
        <f t="shared" si="0"/>
        <v>46178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22</v>
      </c>
      <c r="E8" s="18">
        <v>5080</v>
      </c>
      <c r="F8" s="18">
        <f t="shared" si="0"/>
        <v>111760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11</v>
      </c>
      <c r="E9" s="18">
        <v>4165</v>
      </c>
      <c r="F9" s="18">
        <f t="shared" si="0"/>
        <v>45815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22</v>
      </c>
      <c r="E10" s="18">
        <v>1964</v>
      </c>
      <c r="F10" s="18">
        <f t="shared" si="0"/>
        <v>43208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11</v>
      </c>
      <c r="E11" s="18">
        <v>2559</v>
      </c>
      <c r="F11" s="18">
        <f t="shared" si="0"/>
        <v>28149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22</v>
      </c>
      <c r="E12" s="18">
        <v>2499</v>
      </c>
      <c r="F12" s="18">
        <f t="shared" si="0"/>
        <v>54978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11</v>
      </c>
      <c r="E13" s="18">
        <v>5791</v>
      </c>
      <c r="F13" s="18">
        <f t="shared" si="0"/>
        <v>63701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793639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11</v>
      </c>
      <c r="E17" s="18">
        <v>5016</v>
      </c>
      <c r="F17" s="18">
        <f t="shared" si="0"/>
        <v>55176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11</v>
      </c>
      <c r="E18" s="18">
        <v>41055</v>
      </c>
      <c r="F18" s="18">
        <f t="shared" si="0"/>
        <v>451605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11</v>
      </c>
      <c r="E19" s="18">
        <v>7140</v>
      </c>
      <c r="F19" s="18">
        <f t="shared" si="0"/>
        <v>78540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585321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11</v>
      </c>
      <c r="E24" s="18">
        <v>2570</v>
      </c>
      <c r="F24" s="18">
        <f t="shared" si="0"/>
        <v>28270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22</v>
      </c>
      <c r="E25" s="18">
        <v>2701</v>
      </c>
      <c r="F25" s="18">
        <f t="shared" si="0"/>
        <v>59422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87692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11</v>
      </c>
      <c r="E29" s="18">
        <v>6819</v>
      </c>
      <c r="F29" s="18">
        <f t="shared" si="0"/>
        <v>75009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11</v>
      </c>
      <c r="E30" s="18">
        <v>6819</v>
      </c>
      <c r="F30" s="18">
        <f t="shared" si="0"/>
        <v>75009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22</v>
      </c>
      <c r="E31" s="18">
        <v>6319</v>
      </c>
      <c r="F31" s="18">
        <f t="shared" si="0"/>
        <v>139018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11</v>
      </c>
      <c r="E33" s="18">
        <v>8961</v>
      </c>
      <c r="F33" s="18">
        <f t="shared" si="0"/>
        <v>98571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22</v>
      </c>
      <c r="E34" s="18">
        <v>3705</v>
      </c>
      <c r="F34" s="18">
        <f t="shared" si="0"/>
        <v>81510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11</v>
      </c>
      <c r="E35" s="18">
        <v>2832</v>
      </c>
      <c r="F35" s="18">
        <f t="shared" si="0"/>
        <v>31152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500269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11</v>
      </c>
      <c r="E38" s="18">
        <v>2213</v>
      </c>
      <c r="F38" s="18">
        <f t="shared" si="0"/>
        <v>24343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11</v>
      </c>
      <c r="E39" s="18">
        <v>1488</v>
      </c>
      <c r="F39" s="18">
        <f t="shared" si="0"/>
        <v>16368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11</v>
      </c>
      <c r="E40" s="18">
        <v>2324</v>
      </c>
      <c r="F40" s="18">
        <f t="shared" si="0"/>
        <v>25564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66275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11</v>
      </c>
      <c r="E43" s="18">
        <v>3167</v>
      </c>
      <c r="F43" s="18">
        <f t="shared" si="0"/>
        <v>34837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11</v>
      </c>
      <c r="E44" s="18">
        <v>1252</v>
      </c>
      <c r="F44" s="18">
        <f t="shared" si="0"/>
        <v>13772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11</v>
      </c>
      <c r="E45" s="18">
        <v>5593</v>
      </c>
      <c r="F45" s="18">
        <f t="shared" si="0"/>
        <v>61523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11</v>
      </c>
      <c r="E46" s="18">
        <v>1328</v>
      </c>
      <c r="F46" s="18">
        <f t="shared" si="0"/>
        <v>14608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124740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11</v>
      </c>
      <c r="E49" s="18">
        <v>4379</v>
      </c>
      <c r="F49" s="18">
        <f t="shared" si="0"/>
        <v>48169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33</v>
      </c>
      <c r="E50" s="18">
        <v>2368</v>
      </c>
      <c r="F50" s="18">
        <f t="shared" si="0"/>
        <v>78144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11</v>
      </c>
      <c r="E51" s="18">
        <v>4641</v>
      </c>
      <c r="F51" s="18">
        <f t="shared" si="0"/>
        <v>51051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11</v>
      </c>
      <c r="E52" s="18">
        <v>11071</v>
      </c>
      <c r="F52" s="18">
        <f t="shared" si="0"/>
        <v>121781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299145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2457081</v>
      </c>
    </row>
  </sheetData>
  <mergeCells count="1">
    <mergeCell ref="A54:E5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89DBB-6FCA-44B8-97C2-1847C520520E}">
  <dimension ref="A1:H54"/>
  <sheetViews>
    <sheetView topLeftCell="A26" workbookViewId="0">
      <selection activeCell="D33" sqref="D33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124</v>
      </c>
      <c r="E3" s="18">
        <v>1785</v>
      </c>
      <c r="F3" s="18">
        <f>+E3*D3</f>
        <v>221340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62</v>
      </c>
      <c r="E4" s="18">
        <v>2101</v>
      </c>
      <c r="F4" s="18">
        <f t="shared" ref="F4:F52" si="0">+E4*D4</f>
        <v>130262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124</v>
      </c>
      <c r="E5" s="18">
        <v>5117</v>
      </c>
      <c r="F5" s="18">
        <f t="shared" si="0"/>
        <v>634508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62</v>
      </c>
      <c r="E6" s="18">
        <v>2270</v>
      </c>
      <c r="F6" s="18">
        <f t="shared" si="0"/>
        <v>140740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62</v>
      </c>
      <c r="E7" s="18">
        <v>2099</v>
      </c>
      <c r="F7" s="18">
        <f t="shared" si="0"/>
        <v>130138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62</v>
      </c>
      <c r="E8" s="18">
        <v>5080</v>
      </c>
      <c r="F8" s="18">
        <f t="shared" si="0"/>
        <v>314960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31</v>
      </c>
      <c r="E9" s="18">
        <v>4165</v>
      </c>
      <c r="F9" s="18">
        <f t="shared" si="0"/>
        <v>129115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62</v>
      </c>
      <c r="E10" s="18">
        <v>1964</v>
      </c>
      <c r="F10" s="18">
        <f t="shared" si="0"/>
        <v>121768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31</v>
      </c>
      <c r="E11" s="18">
        <v>2559</v>
      </c>
      <c r="F11" s="18">
        <f t="shared" si="0"/>
        <v>79329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62</v>
      </c>
      <c r="E12" s="18">
        <v>2499</v>
      </c>
      <c r="F12" s="18">
        <f t="shared" si="0"/>
        <v>154938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31</v>
      </c>
      <c r="E13" s="18">
        <v>5791</v>
      </c>
      <c r="F13" s="18">
        <f t="shared" si="0"/>
        <v>179521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2236619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31</v>
      </c>
      <c r="E17" s="18">
        <v>5016</v>
      </c>
      <c r="F17" s="18">
        <f t="shared" si="0"/>
        <v>155496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31</v>
      </c>
      <c r="E18" s="18">
        <v>41055</v>
      </c>
      <c r="F18" s="18">
        <f t="shared" si="0"/>
        <v>1272705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31</v>
      </c>
      <c r="E19" s="18">
        <v>7140</v>
      </c>
      <c r="F19" s="18">
        <f t="shared" si="0"/>
        <v>221340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1649541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31</v>
      </c>
      <c r="E24" s="18">
        <v>2570</v>
      </c>
      <c r="F24" s="18">
        <f t="shared" si="0"/>
        <v>79670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62</v>
      </c>
      <c r="E25" s="18">
        <v>2701</v>
      </c>
      <c r="F25" s="18">
        <f t="shared" si="0"/>
        <v>167462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247132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31</v>
      </c>
      <c r="E29" s="18">
        <v>6819</v>
      </c>
      <c r="F29" s="18">
        <f t="shared" si="0"/>
        <v>211389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31</v>
      </c>
      <c r="E30" s="18">
        <v>6819</v>
      </c>
      <c r="F30" s="18">
        <f t="shared" si="0"/>
        <v>211389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62</v>
      </c>
      <c r="E31" s="18">
        <v>6319</v>
      </c>
      <c r="F31" s="18">
        <f t="shared" si="0"/>
        <v>391778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31</v>
      </c>
      <c r="E33" s="18">
        <v>8961</v>
      </c>
      <c r="F33" s="18">
        <f t="shared" si="0"/>
        <v>277791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62</v>
      </c>
      <c r="E34" s="18">
        <v>3705</v>
      </c>
      <c r="F34" s="18">
        <f t="shared" si="0"/>
        <v>229710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31</v>
      </c>
      <c r="E35" s="18">
        <v>2832</v>
      </c>
      <c r="F35" s="18">
        <f t="shared" si="0"/>
        <v>87792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1409849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31</v>
      </c>
      <c r="E38" s="18">
        <v>2213</v>
      </c>
      <c r="F38" s="18">
        <f t="shared" si="0"/>
        <v>68603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31</v>
      </c>
      <c r="E39" s="18">
        <v>1488</v>
      </c>
      <c r="F39" s="18">
        <f t="shared" si="0"/>
        <v>46128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31</v>
      </c>
      <c r="E40" s="18">
        <v>2324</v>
      </c>
      <c r="F40" s="18">
        <f t="shared" si="0"/>
        <v>72044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186775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31</v>
      </c>
      <c r="E43" s="18">
        <v>3167</v>
      </c>
      <c r="F43" s="18">
        <f t="shared" si="0"/>
        <v>98177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31</v>
      </c>
      <c r="E44" s="18">
        <v>1252</v>
      </c>
      <c r="F44" s="18">
        <f t="shared" si="0"/>
        <v>38812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31</v>
      </c>
      <c r="E45" s="18">
        <v>5593</v>
      </c>
      <c r="F45" s="18">
        <f t="shared" si="0"/>
        <v>173383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31</v>
      </c>
      <c r="E46" s="18">
        <v>1328</v>
      </c>
      <c r="F46" s="18">
        <f t="shared" si="0"/>
        <v>41168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351540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31</v>
      </c>
      <c r="E49" s="18">
        <v>4379</v>
      </c>
      <c r="F49" s="18">
        <f t="shared" si="0"/>
        <v>135749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93</v>
      </c>
      <c r="E50" s="18">
        <v>2368</v>
      </c>
      <c r="F50" s="18">
        <f t="shared" si="0"/>
        <v>220224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31</v>
      </c>
      <c r="E51" s="18">
        <v>4641</v>
      </c>
      <c r="F51" s="18">
        <f t="shared" si="0"/>
        <v>143871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31</v>
      </c>
      <c r="E52" s="18">
        <v>11071</v>
      </c>
      <c r="F52" s="18">
        <f t="shared" si="0"/>
        <v>343201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843045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6924501</v>
      </c>
    </row>
  </sheetData>
  <mergeCells count="1">
    <mergeCell ref="A54:E5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6B781-B16E-47BF-A191-19DB5B77B954}">
  <dimension ref="A1:H54"/>
  <sheetViews>
    <sheetView topLeftCell="A49" workbookViewId="0">
      <selection activeCell="B58" sqref="B58"/>
    </sheetView>
  </sheetViews>
  <sheetFormatPr baseColWidth="10" defaultRowHeight="13.5" x14ac:dyDescent="0.25"/>
  <cols>
    <col min="1" max="1" width="4.42578125" style="13" bestFit="1" customWidth="1"/>
    <col min="2" max="2" width="83.7109375" style="13" customWidth="1"/>
    <col min="3" max="4" width="11.42578125" style="13"/>
    <col min="5" max="5" width="13.140625" style="16" bestFit="1" customWidth="1"/>
    <col min="6" max="6" width="11.42578125" style="16"/>
    <col min="7" max="16384" width="11.42578125" style="13"/>
  </cols>
  <sheetData>
    <row r="1" spans="1:8" ht="40.5" x14ac:dyDescent="0.25">
      <c r="A1" s="11" t="s">
        <v>0</v>
      </c>
      <c r="B1" s="11" t="s">
        <v>1</v>
      </c>
      <c r="C1" s="11" t="s">
        <v>2</v>
      </c>
      <c r="D1" s="17" t="s">
        <v>7</v>
      </c>
      <c r="E1" s="12" t="s">
        <v>16</v>
      </c>
      <c r="F1" s="12" t="s">
        <v>17</v>
      </c>
    </row>
    <row r="2" spans="1:8" x14ac:dyDescent="0.25">
      <c r="A2" s="14"/>
      <c r="B2" s="21" t="s">
        <v>22</v>
      </c>
      <c r="C2" s="22"/>
      <c r="D2" s="3"/>
      <c r="E2" s="18"/>
      <c r="F2" s="18"/>
    </row>
    <row r="3" spans="1:8" ht="40.5" x14ac:dyDescent="0.25">
      <c r="A3" s="14">
        <v>1</v>
      </c>
      <c r="B3" s="24" t="s">
        <v>23</v>
      </c>
      <c r="C3" s="15" t="s">
        <v>35</v>
      </c>
      <c r="D3" s="15">
        <v>144</v>
      </c>
      <c r="E3" s="18">
        <v>1785</v>
      </c>
      <c r="F3" s="18">
        <f>+E3*D3</f>
        <v>257040</v>
      </c>
    </row>
    <row r="4" spans="1:8" ht="40.5" x14ac:dyDescent="0.25">
      <c r="A4" s="14">
        <v>2</v>
      </c>
      <c r="B4" s="24" t="s">
        <v>24</v>
      </c>
      <c r="C4" s="15" t="s">
        <v>35</v>
      </c>
      <c r="D4" s="15">
        <v>72</v>
      </c>
      <c r="E4" s="18">
        <v>2101</v>
      </c>
      <c r="F4" s="18">
        <f t="shared" ref="F4:F52" si="0">+E4*D4</f>
        <v>151272</v>
      </c>
    </row>
    <row r="5" spans="1:8" ht="54" x14ac:dyDescent="0.25">
      <c r="A5" s="14">
        <v>3</v>
      </c>
      <c r="B5" s="24" t="s">
        <v>25</v>
      </c>
      <c r="C5" s="15" t="s">
        <v>6</v>
      </c>
      <c r="D5" s="15">
        <v>144</v>
      </c>
      <c r="E5" s="18">
        <v>5117</v>
      </c>
      <c r="F5" s="18">
        <f t="shared" si="0"/>
        <v>736848</v>
      </c>
    </row>
    <row r="6" spans="1:8" ht="40.5" x14ac:dyDescent="0.25">
      <c r="A6" s="14">
        <v>4</v>
      </c>
      <c r="B6" s="24" t="s">
        <v>26</v>
      </c>
      <c r="C6" s="15" t="s">
        <v>35</v>
      </c>
      <c r="D6" s="15">
        <v>72</v>
      </c>
      <c r="E6" s="18">
        <v>2270</v>
      </c>
      <c r="F6" s="18">
        <f t="shared" si="0"/>
        <v>163440</v>
      </c>
    </row>
    <row r="7" spans="1:8" ht="40.5" x14ac:dyDescent="0.25">
      <c r="A7" s="14">
        <v>5</v>
      </c>
      <c r="B7" s="24" t="s">
        <v>27</v>
      </c>
      <c r="C7" s="15" t="s">
        <v>35</v>
      </c>
      <c r="D7" s="15">
        <v>72</v>
      </c>
      <c r="E7" s="18">
        <v>2099</v>
      </c>
      <c r="F7" s="18">
        <f t="shared" si="0"/>
        <v>151128</v>
      </c>
    </row>
    <row r="8" spans="1:8" ht="40.5" x14ac:dyDescent="0.25">
      <c r="A8" s="14">
        <v>6</v>
      </c>
      <c r="B8" s="24" t="s">
        <v>28</v>
      </c>
      <c r="C8" s="15" t="s">
        <v>36</v>
      </c>
      <c r="D8" s="15">
        <v>72</v>
      </c>
      <c r="E8" s="18">
        <v>5080</v>
      </c>
      <c r="F8" s="18">
        <f t="shared" si="0"/>
        <v>365760</v>
      </c>
    </row>
    <row r="9" spans="1:8" ht="27" x14ac:dyDescent="0.25">
      <c r="A9" s="14">
        <v>7</v>
      </c>
      <c r="B9" s="24" t="s">
        <v>29</v>
      </c>
      <c r="C9" s="15" t="s">
        <v>36</v>
      </c>
      <c r="D9" s="15">
        <v>36</v>
      </c>
      <c r="E9" s="18">
        <v>4165</v>
      </c>
      <c r="F9" s="18">
        <f t="shared" si="0"/>
        <v>149940</v>
      </c>
    </row>
    <row r="10" spans="1:8" ht="40.5" x14ac:dyDescent="0.25">
      <c r="A10" s="14">
        <v>8</v>
      </c>
      <c r="B10" s="24" t="s">
        <v>30</v>
      </c>
      <c r="C10" s="15" t="s">
        <v>35</v>
      </c>
      <c r="D10" s="15">
        <v>72</v>
      </c>
      <c r="E10" s="18">
        <v>1964</v>
      </c>
      <c r="F10" s="18">
        <f t="shared" si="0"/>
        <v>141408</v>
      </c>
    </row>
    <row r="11" spans="1:8" ht="27" x14ac:dyDescent="0.25">
      <c r="A11" s="14">
        <v>9</v>
      </c>
      <c r="B11" s="24" t="s">
        <v>31</v>
      </c>
      <c r="C11" s="15" t="s">
        <v>37</v>
      </c>
      <c r="D11" s="15">
        <v>36</v>
      </c>
      <c r="E11" s="18">
        <v>2559</v>
      </c>
      <c r="F11" s="18">
        <f t="shared" si="0"/>
        <v>92124</v>
      </c>
    </row>
    <row r="12" spans="1:8" x14ac:dyDescent="0.25">
      <c r="A12" s="14">
        <v>10</v>
      </c>
      <c r="B12" s="24" t="s">
        <v>32</v>
      </c>
      <c r="C12" s="15" t="s">
        <v>35</v>
      </c>
      <c r="D12" s="15">
        <v>72</v>
      </c>
      <c r="E12" s="18">
        <v>2499</v>
      </c>
      <c r="F12" s="18">
        <f t="shared" si="0"/>
        <v>179928</v>
      </c>
    </row>
    <row r="13" spans="1:8" ht="27" x14ac:dyDescent="0.25">
      <c r="A13" s="14">
        <v>11</v>
      </c>
      <c r="B13" s="24" t="s">
        <v>33</v>
      </c>
      <c r="C13" s="15" t="s">
        <v>35</v>
      </c>
      <c r="D13" s="15">
        <v>36</v>
      </c>
      <c r="E13" s="18">
        <v>5791</v>
      </c>
      <c r="F13" s="18">
        <f t="shared" si="0"/>
        <v>208476</v>
      </c>
    </row>
    <row r="14" spans="1:8" x14ac:dyDescent="0.25">
      <c r="A14" s="14">
        <v>12</v>
      </c>
      <c r="B14" s="24" t="s">
        <v>34</v>
      </c>
      <c r="C14" s="15" t="s">
        <v>35</v>
      </c>
      <c r="D14" s="15">
        <v>0</v>
      </c>
      <c r="E14" s="18">
        <v>3373</v>
      </c>
      <c r="F14" s="18">
        <f t="shared" si="0"/>
        <v>0</v>
      </c>
    </row>
    <row r="15" spans="1:8" x14ac:dyDescent="0.25">
      <c r="A15" s="14"/>
      <c r="B15" s="21" t="s">
        <v>74</v>
      </c>
      <c r="C15" s="15"/>
      <c r="D15" s="15"/>
      <c r="E15" s="18"/>
      <c r="F15" s="28">
        <f>SUM(F3:F14)</f>
        <v>2597364</v>
      </c>
      <c r="H15" s="27"/>
    </row>
    <row r="16" spans="1:8" x14ac:dyDescent="0.25">
      <c r="A16" s="14"/>
      <c r="B16" s="21" t="s">
        <v>38</v>
      </c>
      <c r="C16" s="15"/>
      <c r="D16" s="15"/>
      <c r="E16" s="18"/>
      <c r="F16" s="18"/>
    </row>
    <row r="17" spans="1:6" ht="27" x14ac:dyDescent="0.25">
      <c r="A17" s="14">
        <v>13</v>
      </c>
      <c r="B17" s="24" t="s">
        <v>39</v>
      </c>
      <c r="C17" s="15" t="s">
        <v>37</v>
      </c>
      <c r="D17" s="15">
        <v>36</v>
      </c>
      <c r="E17" s="18">
        <v>5016</v>
      </c>
      <c r="F17" s="18">
        <f t="shared" si="0"/>
        <v>180576</v>
      </c>
    </row>
    <row r="18" spans="1:6" ht="27" x14ac:dyDescent="0.25">
      <c r="A18" s="14">
        <v>14</v>
      </c>
      <c r="B18" s="24" t="s">
        <v>40</v>
      </c>
      <c r="C18" s="15" t="s">
        <v>35</v>
      </c>
      <c r="D18" s="15">
        <v>36</v>
      </c>
      <c r="E18" s="18">
        <v>41055</v>
      </c>
      <c r="F18" s="18">
        <f t="shared" si="0"/>
        <v>1477980</v>
      </c>
    </row>
    <row r="19" spans="1:6" ht="27" x14ac:dyDescent="0.25">
      <c r="A19" s="14">
        <v>15</v>
      </c>
      <c r="B19" s="24" t="s">
        <v>41</v>
      </c>
      <c r="C19" s="15" t="s">
        <v>37</v>
      </c>
      <c r="D19" s="15">
        <v>36</v>
      </c>
      <c r="E19" s="18">
        <v>7140</v>
      </c>
      <c r="F19" s="18">
        <f t="shared" si="0"/>
        <v>257040</v>
      </c>
    </row>
    <row r="20" spans="1:6" ht="27" x14ac:dyDescent="0.25">
      <c r="A20" s="14">
        <v>16</v>
      </c>
      <c r="B20" s="24" t="s">
        <v>42</v>
      </c>
      <c r="C20" s="15" t="s">
        <v>36</v>
      </c>
      <c r="D20" s="15">
        <v>0</v>
      </c>
      <c r="E20" s="18">
        <v>45855</v>
      </c>
      <c r="F20" s="18">
        <f t="shared" si="0"/>
        <v>0</v>
      </c>
    </row>
    <row r="21" spans="1:6" x14ac:dyDescent="0.25">
      <c r="A21" s="14">
        <v>17</v>
      </c>
      <c r="B21" s="24" t="s">
        <v>70</v>
      </c>
      <c r="C21" s="15" t="s">
        <v>35</v>
      </c>
      <c r="D21" s="15">
        <v>0</v>
      </c>
      <c r="E21" s="18">
        <v>25521</v>
      </c>
      <c r="F21" s="18">
        <f t="shared" si="0"/>
        <v>0</v>
      </c>
    </row>
    <row r="22" spans="1:6" x14ac:dyDescent="0.25">
      <c r="A22" s="14"/>
      <c r="B22" s="21" t="s">
        <v>80</v>
      </c>
      <c r="C22" s="15"/>
      <c r="D22" s="15"/>
      <c r="E22" s="18"/>
      <c r="F22" s="28">
        <f>SUM(F17:F21)</f>
        <v>1915596</v>
      </c>
    </row>
    <row r="23" spans="1:6" x14ac:dyDescent="0.25">
      <c r="A23" s="14"/>
      <c r="B23" s="21" t="s">
        <v>43</v>
      </c>
      <c r="C23" s="15"/>
      <c r="D23" s="15"/>
      <c r="E23" s="18"/>
      <c r="F23" s="18"/>
    </row>
    <row r="24" spans="1:6" ht="27" x14ac:dyDescent="0.25">
      <c r="A24" s="14">
        <v>18</v>
      </c>
      <c r="B24" s="24" t="s">
        <v>44</v>
      </c>
      <c r="C24" s="15" t="s">
        <v>35</v>
      </c>
      <c r="D24" s="15">
        <v>36</v>
      </c>
      <c r="E24" s="18">
        <v>2570</v>
      </c>
      <c r="F24" s="18">
        <f t="shared" si="0"/>
        <v>92520</v>
      </c>
    </row>
    <row r="25" spans="1:6" ht="27" x14ac:dyDescent="0.25">
      <c r="A25" s="14">
        <v>19</v>
      </c>
      <c r="B25" s="24" t="s">
        <v>45</v>
      </c>
      <c r="C25" s="15" t="s">
        <v>35</v>
      </c>
      <c r="D25" s="15">
        <v>72</v>
      </c>
      <c r="E25" s="18">
        <v>2701</v>
      </c>
      <c r="F25" s="18">
        <f t="shared" si="0"/>
        <v>194472</v>
      </c>
    </row>
    <row r="26" spans="1:6" x14ac:dyDescent="0.25">
      <c r="A26" s="14">
        <v>20</v>
      </c>
      <c r="B26" s="24" t="s">
        <v>46</v>
      </c>
      <c r="C26" s="15" t="s">
        <v>47</v>
      </c>
      <c r="D26" s="15">
        <v>0</v>
      </c>
      <c r="E26" s="18">
        <v>14380</v>
      </c>
      <c r="F26" s="18">
        <f t="shared" si="0"/>
        <v>0</v>
      </c>
    </row>
    <row r="27" spans="1:6" ht="27" x14ac:dyDescent="0.25">
      <c r="A27" s="14"/>
      <c r="B27" s="21" t="s">
        <v>79</v>
      </c>
      <c r="C27" s="15"/>
      <c r="D27" s="15"/>
      <c r="E27" s="18"/>
      <c r="F27" s="32">
        <f>SUM(F24:F26)</f>
        <v>286992</v>
      </c>
    </row>
    <row r="28" spans="1:6" ht="27" x14ac:dyDescent="0.25">
      <c r="A28" s="14"/>
      <c r="B28" s="21" t="s">
        <v>48</v>
      </c>
      <c r="C28" s="15"/>
      <c r="D28" s="15"/>
      <c r="E28" s="18"/>
      <c r="F28" s="18"/>
    </row>
    <row r="29" spans="1:6" ht="27" x14ac:dyDescent="0.25">
      <c r="A29" s="14">
        <v>21</v>
      </c>
      <c r="B29" s="24" t="s">
        <v>49</v>
      </c>
      <c r="C29" s="15" t="s">
        <v>35</v>
      </c>
      <c r="D29" s="15">
        <v>36</v>
      </c>
      <c r="E29" s="18">
        <v>6819</v>
      </c>
      <c r="F29" s="18">
        <f t="shared" si="0"/>
        <v>245484</v>
      </c>
    </row>
    <row r="30" spans="1:6" x14ac:dyDescent="0.25">
      <c r="A30" s="14">
        <v>22</v>
      </c>
      <c r="B30" s="24" t="s">
        <v>50</v>
      </c>
      <c r="C30" s="15" t="s">
        <v>35</v>
      </c>
      <c r="D30" s="15">
        <v>36</v>
      </c>
      <c r="E30" s="18">
        <v>6819</v>
      </c>
      <c r="F30" s="18">
        <f t="shared" si="0"/>
        <v>245484</v>
      </c>
    </row>
    <row r="31" spans="1:6" ht="27" x14ac:dyDescent="0.25">
      <c r="A31" s="14">
        <v>23</v>
      </c>
      <c r="B31" s="24" t="s">
        <v>51</v>
      </c>
      <c r="C31" s="15" t="s">
        <v>35</v>
      </c>
      <c r="D31" s="15">
        <v>72</v>
      </c>
      <c r="E31" s="18">
        <v>6319</v>
      </c>
      <c r="F31" s="18">
        <f t="shared" si="0"/>
        <v>454968</v>
      </c>
    </row>
    <row r="32" spans="1:6" ht="27" x14ac:dyDescent="0.25">
      <c r="A32" s="14">
        <v>24</v>
      </c>
      <c r="B32" s="24" t="s">
        <v>52</v>
      </c>
      <c r="C32" s="15" t="s">
        <v>6</v>
      </c>
      <c r="D32" s="15">
        <v>0</v>
      </c>
      <c r="E32" s="18">
        <v>8961</v>
      </c>
      <c r="F32" s="18">
        <f t="shared" si="0"/>
        <v>0</v>
      </c>
    </row>
    <row r="33" spans="1:6" ht="27" x14ac:dyDescent="0.25">
      <c r="A33" s="14">
        <v>25</v>
      </c>
      <c r="B33" s="24" t="s">
        <v>53</v>
      </c>
      <c r="C33" s="15" t="s">
        <v>35</v>
      </c>
      <c r="D33" s="15">
        <v>36</v>
      </c>
      <c r="E33" s="18">
        <v>8961</v>
      </c>
      <c r="F33" s="18">
        <f t="shared" si="0"/>
        <v>322596</v>
      </c>
    </row>
    <row r="34" spans="1:6" ht="27" x14ac:dyDescent="0.25">
      <c r="A34" s="14">
        <v>26</v>
      </c>
      <c r="B34" s="24" t="s">
        <v>54</v>
      </c>
      <c r="C34" s="15" t="s">
        <v>35</v>
      </c>
      <c r="D34" s="15">
        <v>72</v>
      </c>
      <c r="E34" s="18">
        <v>3705</v>
      </c>
      <c r="F34" s="18">
        <f t="shared" si="0"/>
        <v>266760</v>
      </c>
    </row>
    <row r="35" spans="1:6" ht="27" x14ac:dyDescent="0.25">
      <c r="A35" s="14">
        <v>27</v>
      </c>
      <c r="B35" s="24" t="s">
        <v>55</v>
      </c>
      <c r="C35" s="15" t="s">
        <v>35</v>
      </c>
      <c r="D35" s="15">
        <v>36</v>
      </c>
      <c r="E35" s="18">
        <v>2832</v>
      </c>
      <c r="F35" s="18">
        <f t="shared" si="0"/>
        <v>101952</v>
      </c>
    </row>
    <row r="36" spans="1:6" ht="27" x14ac:dyDescent="0.25">
      <c r="A36" s="14"/>
      <c r="B36" s="21" t="s">
        <v>78</v>
      </c>
      <c r="C36" s="15"/>
      <c r="D36" s="15"/>
      <c r="E36" s="18"/>
      <c r="F36" s="32">
        <f>SUM(F29:F35)</f>
        <v>1637244</v>
      </c>
    </row>
    <row r="37" spans="1:6" x14ac:dyDescent="0.25">
      <c r="A37" s="14"/>
      <c r="B37" s="21" t="s">
        <v>60</v>
      </c>
      <c r="C37" s="15"/>
      <c r="D37" s="15"/>
      <c r="E37" s="18"/>
      <c r="F37" s="18"/>
    </row>
    <row r="38" spans="1:6" ht="27" x14ac:dyDescent="0.25">
      <c r="A38" s="14">
        <v>28</v>
      </c>
      <c r="B38" s="24" t="s">
        <v>61</v>
      </c>
      <c r="C38" s="15" t="s">
        <v>35</v>
      </c>
      <c r="D38" s="15">
        <v>36</v>
      </c>
      <c r="E38" s="18">
        <v>2213</v>
      </c>
      <c r="F38" s="18">
        <f t="shared" si="0"/>
        <v>79668</v>
      </c>
    </row>
    <row r="39" spans="1:6" ht="27" x14ac:dyDescent="0.25">
      <c r="A39" s="14">
        <v>29</v>
      </c>
      <c r="B39" s="24" t="s">
        <v>62</v>
      </c>
      <c r="C39" s="15" t="s">
        <v>35</v>
      </c>
      <c r="D39" s="15">
        <v>36</v>
      </c>
      <c r="E39" s="18">
        <v>1488</v>
      </c>
      <c r="F39" s="18">
        <f t="shared" si="0"/>
        <v>53568</v>
      </c>
    </row>
    <row r="40" spans="1:6" ht="27" x14ac:dyDescent="0.25">
      <c r="A40" s="14">
        <v>30</v>
      </c>
      <c r="B40" s="24" t="s">
        <v>63</v>
      </c>
      <c r="C40" s="15" t="s">
        <v>35</v>
      </c>
      <c r="D40" s="15">
        <v>36</v>
      </c>
      <c r="E40" s="18">
        <v>2324</v>
      </c>
      <c r="F40" s="18">
        <f t="shared" si="0"/>
        <v>83664</v>
      </c>
    </row>
    <row r="41" spans="1:6" x14ac:dyDescent="0.25">
      <c r="A41" s="14"/>
      <c r="B41" s="21" t="s">
        <v>77</v>
      </c>
      <c r="C41" s="15"/>
      <c r="D41" s="15"/>
      <c r="E41" s="18"/>
      <c r="F41" s="32">
        <f>SUM(F38:F40)</f>
        <v>216900</v>
      </c>
    </row>
    <row r="42" spans="1:6" x14ac:dyDescent="0.25">
      <c r="A42" s="14"/>
      <c r="B42" s="21" t="s">
        <v>64</v>
      </c>
      <c r="C42" s="15"/>
      <c r="D42" s="15"/>
      <c r="E42" s="18"/>
      <c r="F42" s="18"/>
    </row>
    <row r="43" spans="1:6" ht="27" x14ac:dyDescent="0.25">
      <c r="A43" s="14">
        <v>31</v>
      </c>
      <c r="B43" s="24" t="s">
        <v>56</v>
      </c>
      <c r="C43" s="15" t="s">
        <v>35</v>
      </c>
      <c r="D43" s="15">
        <v>36</v>
      </c>
      <c r="E43" s="18">
        <v>3167</v>
      </c>
      <c r="F43" s="18">
        <f t="shared" si="0"/>
        <v>114012</v>
      </c>
    </row>
    <row r="44" spans="1:6" ht="27" x14ac:dyDescent="0.25">
      <c r="A44" s="14">
        <v>32</v>
      </c>
      <c r="B44" s="24" t="s">
        <v>57</v>
      </c>
      <c r="C44" s="15" t="s">
        <v>35</v>
      </c>
      <c r="D44" s="15">
        <v>36</v>
      </c>
      <c r="E44" s="18">
        <v>1252</v>
      </c>
      <c r="F44" s="18">
        <f t="shared" si="0"/>
        <v>45072</v>
      </c>
    </row>
    <row r="45" spans="1:6" ht="27" x14ac:dyDescent="0.25">
      <c r="A45" s="14">
        <v>33</v>
      </c>
      <c r="B45" s="24" t="s">
        <v>58</v>
      </c>
      <c r="C45" s="15" t="s">
        <v>36</v>
      </c>
      <c r="D45" s="15">
        <v>36</v>
      </c>
      <c r="E45" s="18">
        <v>5593</v>
      </c>
      <c r="F45" s="18">
        <f t="shared" si="0"/>
        <v>201348</v>
      </c>
    </row>
    <row r="46" spans="1:6" ht="27" x14ac:dyDescent="0.25">
      <c r="A46" s="14">
        <v>34</v>
      </c>
      <c r="B46" s="24" t="s">
        <v>59</v>
      </c>
      <c r="C46" s="15" t="s">
        <v>35</v>
      </c>
      <c r="D46" s="15">
        <v>36</v>
      </c>
      <c r="E46" s="18">
        <v>1328</v>
      </c>
      <c r="F46" s="18">
        <f t="shared" si="0"/>
        <v>47808</v>
      </c>
    </row>
    <row r="47" spans="1:6" x14ac:dyDescent="0.25">
      <c r="A47" s="14"/>
      <c r="B47" s="21" t="s">
        <v>76</v>
      </c>
      <c r="C47" s="15"/>
      <c r="D47" s="15"/>
      <c r="E47" s="18"/>
      <c r="F47" s="32">
        <f>SUM(F43:F46)</f>
        <v>408240</v>
      </c>
    </row>
    <row r="48" spans="1:6" x14ac:dyDescent="0.25">
      <c r="A48" s="14"/>
      <c r="B48" s="21" t="s">
        <v>65</v>
      </c>
      <c r="C48" s="15"/>
      <c r="D48" s="15"/>
      <c r="E48" s="18"/>
      <c r="F48" s="18"/>
    </row>
    <row r="49" spans="1:6" x14ac:dyDescent="0.25">
      <c r="A49" s="14">
        <v>35</v>
      </c>
      <c r="B49" s="24" t="s">
        <v>66</v>
      </c>
      <c r="C49" s="15" t="s">
        <v>35</v>
      </c>
      <c r="D49" s="15">
        <v>36</v>
      </c>
      <c r="E49" s="18">
        <v>4379</v>
      </c>
      <c r="F49" s="18">
        <f t="shared" si="0"/>
        <v>157644</v>
      </c>
    </row>
    <row r="50" spans="1:6" ht="27" x14ac:dyDescent="0.25">
      <c r="A50" s="14">
        <v>36</v>
      </c>
      <c r="B50" s="24" t="s">
        <v>67</v>
      </c>
      <c r="C50" s="15" t="s">
        <v>36</v>
      </c>
      <c r="D50" s="15">
        <v>108</v>
      </c>
      <c r="E50" s="18">
        <v>2368</v>
      </c>
      <c r="F50" s="18">
        <f t="shared" si="0"/>
        <v>255744</v>
      </c>
    </row>
    <row r="51" spans="1:6" x14ac:dyDescent="0.25">
      <c r="A51" s="14">
        <v>37</v>
      </c>
      <c r="B51" s="24" t="s">
        <v>68</v>
      </c>
      <c r="C51" s="15" t="s">
        <v>35</v>
      </c>
      <c r="D51" s="15">
        <v>36</v>
      </c>
      <c r="E51" s="18">
        <v>4641</v>
      </c>
      <c r="F51" s="18">
        <f t="shared" si="0"/>
        <v>167076</v>
      </c>
    </row>
    <row r="52" spans="1:6" ht="27" x14ac:dyDescent="0.25">
      <c r="A52" s="14">
        <v>38</v>
      </c>
      <c r="B52" s="24" t="s">
        <v>69</v>
      </c>
      <c r="C52" s="15" t="s">
        <v>36</v>
      </c>
      <c r="D52" s="15">
        <v>36</v>
      </c>
      <c r="E52" s="18">
        <v>11071</v>
      </c>
      <c r="F52" s="18">
        <f t="shared" si="0"/>
        <v>398556</v>
      </c>
    </row>
    <row r="53" spans="1:6" x14ac:dyDescent="0.25">
      <c r="A53" s="29"/>
      <c r="B53" s="21" t="s">
        <v>75</v>
      </c>
      <c r="C53" s="30"/>
      <c r="D53" s="30"/>
      <c r="E53" s="31"/>
      <c r="F53" s="32">
        <f>SUM(F49:F52)</f>
        <v>979020</v>
      </c>
    </row>
    <row r="54" spans="1:6" x14ac:dyDescent="0.25">
      <c r="A54" s="41" t="s">
        <v>18</v>
      </c>
      <c r="B54" s="41"/>
      <c r="C54" s="41"/>
      <c r="D54" s="41"/>
      <c r="E54" s="41"/>
      <c r="F54" s="33">
        <f>+F53+F47+F41+F36+F27+F22+F15</f>
        <v>8041356</v>
      </c>
    </row>
  </sheetData>
  <mergeCells count="1">
    <mergeCell ref="A54:E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22</vt:i4>
      </vt:variant>
    </vt:vector>
  </HeadingPairs>
  <TitlesOfParts>
    <vt:vector size="22" baseType="lpstr">
      <vt:lpstr>COTIZACIONES</vt:lpstr>
      <vt:lpstr>ANALISIS DE COTIZACION</vt:lpstr>
      <vt:lpstr>PRECIO DE REFERENCIA</vt:lpstr>
      <vt:lpstr>APALANCAMIENTO</vt:lpstr>
      <vt:lpstr>LIMITANTE BAMAI</vt:lpstr>
      <vt:lpstr>LIMITANTE BASEN</vt:lpstr>
      <vt:lpstr>LIMITANTE BAPOM5</vt:lpstr>
      <vt:lpstr>LIMITANTE BAABS2</vt:lpstr>
      <vt:lpstr>BICOL</vt:lpstr>
      <vt:lpstr>BAMAI</vt:lpstr>
      <vt:lpstr>USA BRING</vt:lpstr>
      <vt:lpstr>BITER21</vt:lpstr>
      <vt:lpstr>USA ESPRO</vt:lpstr>
      <vt:lpstr>BASEN</vt:lpstr>
      <vt:lpstr>BAPOM5</vt:lpstr>
      <vt:lpstr>ESLAN</vt:lpstr>
      <vt:lpstr>ESPAM</vt:lpstr>
      <vt:lpstr>ESFER</vt:lpstr>
      <vt:lpstr>BAABS2</vt:lpstr>
      <vt:lpstr>BAMAD2</vt:lpstr>
      <vt:lpstr>BASOE</vt:lpstr>
      <vt:lpstr>FUDRA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LYDA XIMENA HURTADO ESCANDON</dc:creator>
  <cp:lastModifiedBy>María Paula Viveros</cp:lastModifiedBy>
  <dcterms:created xsi:type="dcterms:W3CDTF">2025-11-05T17:09:00Z</dcterms:created>
  <dcterms:modified xsi:type="dcterms:W3CDTF">2025-11-22T17:44:23Z</dcterms:modified>
</cp:coreProperties>
</file>