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sarag\OneDrive\Escritorio\CONTRATACION COTA 2025\NOVIEMBRE 2025\INVERNADERO SAMADE\"/>
    </mc:Choice>
  </mc:AlternateContent>
  <xr:revisionPtr revIDLastSave="0" documentId="8_{7CC24C51-1EB4-433F-9161-0399253C47E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ICHA TECNICA" sheetId="2" r:id="rId1"/>
    <sheet name="APUs" sheetId="4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5" i="4" l="1"/>
  <c r="D306" i="4" s="1"/>
  <c r="C305" i="4"/>
  <c r="C306" i="4" s="1"/>
  <c r="B306" i="4"/>
  <c r="D297" i="4"/>
  <c r="D298" i="4" s="1"/>
  <c r="C297" i="4"/>
  <c r="C298" i="4" s="1"/>
  <c r="B297" i="4"/>
  <c r="B298" i="4" s="1"/>
  <c r="D290" i="4"/>
  <c r="C290" i="4"/>
  <c r="B290" i="4"/>
  <c r="D282" i="4"/>
  <c r="C282" i="4"/>
  <c r="B282" i="4"/>
  <c r="D274" i="4"/>
  <c r="C274" i="4"/>
  <c r="B274" i="4"/>
  <c r="E282" i="4" l="1"/>
  <c r="E306" i="4"/>
  <c r="E298" i="4"/>
  <c r="E290" i="4"/>
  <c r="E274" i="4"/>
  <c r="D266" i="4"/>
  <c r="C266" i="4"/>
  <c r="B266" i="4"/>
  <c r="D258" i="4"/>
  <c r="C258" i="4"/>
  <c r="B258" i="4"/>
  <c r="D250" i="4"/>
  <c r="C250" i="4"/>
  <c r="B250" i="4"/>
  <c r="E258" i="4" l="1"/>
  <c r="E266" i="4"/>
  <c r="E250" i="4"/>
  <c r="B242" i="4"/>
  <c r="C242" i="4"/>
  <c r="D242" i="4"/>
  <c r="D232" i="4"/>
  <c r="C232" i="4"/>
  <c r="B232" i="4"/>
  <c r="E242" i="4" l="1"/>
  <c r="E232" i="4"/>
  <c r="D224" i="4" l="1"/>
  <c r="C224" i="4"/>
  <c r="B224" i="4"/>
  <c r="E224" i="4" l="1"/>
  <c r="E198" i="4" l="1"/>
  <c r="D70" i="4" l="1"/>
  <c r="C70" i="4"/>
  <c r="C72" i="4" s="1"/>
  <c r="C74" i="4" s="1"/>
  <c r="B70" i="4"/>
  <c r="B72" i="4" s="1"/>
  <c r="D52" i="4"/>
  <c r="D54" i="4" s="1"/>
  <c r="C52" i="4"/>
  <c r="B52" i="4"/>
  <c r="B54" i="4" s="1"/>
  <c r="B55" i="4" s="1"/>
  <c r="B66" i="4"/>
  <c r="C54" i="4"/>
  <c r="C55" i="4" s="1"/>
  <c r="C46" i="4"/>
  <c r="D46" i="4"/>
  <c r="B46" i="4"/>
  <c r="C26" i="4"/>
  <c r="C27" i="4" s="1"/>
  <c r="D26" i="4"/>
  <c r="D27" i="4" s="1"/>
  <c r="B26" i="4"/>
  <c r="B27" i="4" s="1"/>
  <c r="C16" i="4"/>
  <c r="C18" i="4" s="1"/>
  <c r="D16" i="4"/>
  <c r="D18" i="4" s="1"/>
  <c r="B16" i="4"/>
  <c r="B18" i="4" s="1"/>
  <c r="C6" i="4"/>
  <c r="C8" i="4" s="1"/>
  <c r="D6" i="4"/>
  <c r="D8" i="4" s="1"/>
  <c r="B6" i="4"/>
  <c r="B8" i="4" s="1"/>
  <c r="C216" i="4"/>
  <c r="D216" i="4"/>
  <c r="B216" i="4"/>
  <c r="C207" i="4"/>
  <c r="D207" i="4"/>
  <c r="B207" i="4"/>
  <c r="C189" i="4"/>
  <c r="D189" i="4"/>
  <c r="B189" i="4"/>
  <c r="C180" i="4"/>
  <c r="D180" i="4"/>
  <c r="B180" i="4"/>
  <c r="C171" i="4"/>
  <c r="D171" i="4"/>
  <c r="B171" i="4"/>
  <c r="C162" i="4"/>
  <c r="D162" i="4"/>
  <c r="B162" i="4"/>
  <c r="C153" i="4"/>
  <c r="D153" i="4"/>
  <c r="B153" i="4"/>
  <c r="C144" i="4"/>
  <c r="D144" i="4"/>
  <c r="B144" i="4"/>
  <c r="C134" i="4"/>
  <c r="D134" i="4"/>
  <c r="B134" i="4"/>
  <c r="C124" i="4"/>
  <c r="D124" i="4"/>
  <c r="B124" i="4"/>
  <c r="C114" i="4"/>
  <c r="D114" i="4"/>
  <c r="B114" i="4"/>
  <c r="C104" i="4"/>
  <c r="D104" i="4"/>
  <c r="B104" i="4"/>
  <c r="C94" i="4"/>
  <c r="D94" i="4"/>
  <c r="B94" i="4"/>
  <c r="C84" i="4"/>
  <c r="D84" i="4"/>
  <c r="B84" i="4"/>
  <c r="D72" i="4"/>
  <c r="D74" i="4" s="1"/>
  <c r="C64" i="4"/>
  <c r="D64" i="4"/>
  <c r="B64" i="4"/>
  <c r="C36" i="4"/>
  <c r="D36" i="4"/>
  <c r="B36" i="4"/>
  <c r="E216" i="4" l="1"/>
  <c r="E46" i="4"/>
  <c r="D55" i="4"/>
  <c r="E189" i="4"/>
  <c r="E180" i="4"/>
  <c r="E207" i="4"/>
  <c r="E171" i="4"/>
  <c r="E94" i="4"/>
  <c r="E27" i="4"/>
  <c r="E162" i="4"/>
  <c r="E104" i="4"/>
  <c r="E55" i="4"/>
  <c r="E134" i="4"/>
  <c r="E153" i="4"/>
  <c r="E84" i="4"/>
  <c r="E114" i="4"/>
  <c r="E64" i="4"/>
  <c r="E124" i="4"/>
  <c r="B74" i="4"/>
  <c r="E74" i="4" s="1"/>
  <c r="E144" i="4"/>
  <c r="E36" i="4"/>
  <c r="E8" i="4"/>
  <c r="E18" i="4"/>
  <c r="K18" i="2" l="1"/>
  <c r="K27" i="2"/>
  <c r="K33" i="2"/>
  <c r="K25" i="2"/>
  <c r="K11" i="2"/>
  <c r="K24" i="2"/>
  <c r="K12" i="2"/>
  <c r="K32" i="2"/>
  <c r="K31" i="2"/>
  <c r="K26" i="2"/>
  <c r="K22" i="2"/>
  <c r="K20" i="2"/>
  <c r="K30" i="2"/>
  <c r="K15" i="2"/>
  <c r="K29" i="2"/>
  <c r="K23" i="2"/>
  <c r="K14" i="2"/>
  <c r="K21" i="2"/>
  <c r="K16" i="2"/>
  <c r="K28" i="2"/>
  <c r="K13" i="2"/>
  <c r="K17" i="2"/>
  <c r="K1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Recepcion Samade</author>
  </authors>
  <commentList>
    <comment ref="A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Recepcion Samade:</t>
        </r>
        <r>
          <rPr>
            <sz val="9"/>
            <color indexed="81"/>
            <rFont val="Tahoma"/>
            <family val="2"/>
          </rPr>
          <t xml:space="preserve">
Objeto no corresponde</t>
        </r>
      </text>
    </comment>
    <comment ref="J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Recepcion Samade:</t>
        </r>
        <r>
          <rPr>
            <sz val="9"/>
            <color indexed="81"/>
            <rFont val="Tahoma"/>
            <family val="2"/>
          </rPr>
          <t xml:space="preserve">
Este no es el formatoo</t>
        </r>
      </text>
    </comment>
  </commentList>
</comments>
</file>

<file path=xl/sharedStrings.xml><?xml version="1.0" encoding="utf-8"?>
<sst xmlns="http://schemas.openxmlformats.org/spreadsheetml/2006/main" count="395" uniqueCount="174">
  <si>
    <t>ITEM</t>
  </si>
  <si>
    <t>DESCRIPCION</t>
  </si>
  <si>
    <t>CANTIDAD</t>
  </si>
  <si>
    <t>VALOR TOTAL</t>
  </si>
  <si>
    <t>Grillete (Perro) para cable 1/4" (6 mm), tipo pesado. Fabricado en acero galvanizado para mayor durabilidad y resistencia a la corrosión. Ideal para exteriores o zonas húmedas. Cuerpo en U, abrazadera y tuercas de presión. Incluye instalación.</t>
  </si>
  <si>
    <t>Grillete (Perro) para cable 3/16" (4.7 mm), trabajo liviano. Fabricado en acero con acabado galvanizado. Alta resistencia a la corrosión. Cuerpo en U, abrazadera y tuercas de presión. Incluye instalación.</t>
  </si>
  <si>
    <t>Grapa 5019 de 3/8”. Caja por 5.000 unidades de 3/8” (9.5 mm) de largo. Fabricadas en acero resistente con acabado galvanizado, para mayor durabilidad y protección contra la oxidación.</t>
  </si>
  <si>
    <t>Suministro de galón de pintura negra anticorrosiva para protección de estructuras metálicas en invernaderos. Previene oxidación y deterioro por exposición ambiental.</t>
  </si>
  <si>
    <t>Soga pisadora para invernaderos. Fabricada en polipropileno o poliéster. Alta durabilidad, resistencia al desgaste y tolerancia al sol y la humedad. Su función es presionar el polietileno contra la estructura. Incluye instalación.</t>
  </si>
  <si>
    <t>Suministro de tubo de alcantarillado 10” (250 mm), material PVC corrugado. Peso: 3.46 kg/m. Presión: 28 psi. Incluye mantenimiento de desagües, limpieza de zanjas, retiro de residuos y colocación del tubo.</t>
  </si>
  <si>
    <t>Suministro e instalación de polietileno calibre 7 de alta resistencia para cubiertas de invernadero. Incluye retiro del material existente, colocación del nuevo con tensado adecuado según especificaciones técnicas.</t>
  </si>
  <si>
    <t>Suministro e instalación de polietileno calibre 10 de alta resistencia para recubrimiento de canales en invernaderos. Incluye retiro del existente y colocación del nuevo con correcta fijación.</t>
  </si>
  <si>
    <t>Suministro e instalación de polietileno calibre 6 para cerramiento de viveros. Incluye retiro del material existente, instalación del nuevo asegurando protección frente a viento, lluvia y plagas. Resistente, permite buena transmisión de luz.</t>
  </si>
  <si>
    <t>Suministro e instalación de zarán blanco con 80% de sombra. Incluye retiro del material existente y colocación del nuevo en laterales y cubierta para evitar ingreso de animales.</t>
  </si>
  <si>
    <t>Suministro e instalación de tela cubresuelo tipo Groundcover antimaleza. Malla tejida de polipropileno para evitar crecimiento de maleza sin uso de herbicidas. Incluye retiro del material anterior y colocación del nuevo.</t>
  </si>
  <si>
    <t>Plástico negro calibre 8 para ampliación de cuarto oscuro. Lámina de polietileno de 200 micras. Se usa como recubrimiento en áreas de germinación, propagación o fotoperiodo controlado. Incluye retiro e instalación.</t>
  </si>
  <si>
    <t>Polea sencilla de 1". Material: acero forjado. Diámetro: 120 mm. Grosor: 16 mm. Ganchos forjados. Terminación zincada. Construcción compacta.</t>
  </si>
  <si>
    <t>Cadena de paso N.º 40 para cortinas móviles. Cadena metálica tipo rodillo para transmisión en estructuras agrícolas. Fabricada en acero con tratamiento anticorrosivo. Soporta cargas y uso constante.</t>
  </si>
  <si>
    <t>Mesa de malacate para cortinas con piñones. Estructura metálica reforzada con eje principal montado sobre rodamientos. Soporte para fijación a la estructura del invernadero.</t>
  </si>
  <si>
    <t>Mesa metálica redonda para compostaje. Diámetro: 1.50 m. Altura: 80 cm. Profundidad: 26 cm. Ideal para mezcla de sustratos y preparación de planturas.</t>
  </si>
  <si>
    <t>Suministro e instalación de tapas en concreto reforzado para cajas de inspección y drenaje. Acabado antideslizante. Incluye limpieza interna (retiro de residuos y obstrucciones).</t>
  </si>
  <si>
    <t>Mantenimiento perimetral de 1 metro alrededor de invernaderos. Limpieza y despeje de residuos, maleza, piedras. Corte manual/mecánico, disposición adecuada del material. Mejora operación de cortinas y reduce riesgos sanitarios.</t>
  </si>
  <si>
    <t>Mantenimiento y reubicación del sistema de riego. Incluye revisión, reparación, limpieza de tuberías, detección y corrección de fugas, calibración de caudal.</t>
  </si>
  <si>
    <t>Mantenimiento de estructura (alineación, cerchas y riostras) de las naves.</t>
  </si>
  <si>
    <t>Mantenimiento general de los anclajes.</t>
  </si>
  <si>
    <t xml:space="preserve">Guaya rigida 7 hilos de 1/8 Fabricado en acero, Carrete x 100 metros  Acabado galvanizado, Rígida, Diámetro del cable: 1/8" (3 mm), Número de hilos: 7 x 7, Carga de trabajo: 560 Kg. Incluye retiro de la existente e instalacion </t>
  </si>
  <si>
    <t>Guaya rigida 7 hilos de 3/16 Carga de trabajo:carrete x 100 metros  1360 kg Diámetro del cable: 3/16" (4.7 mm)
Dureza del cable: 52 HRc Número de hilos: 7 x 7 Acabado galvanizado Fabricado en acero rígido incluye retiro de la existente e instalacion</t>
  </si>
  <si>
    <t>Material</t>
  </si>
  <si>
    <t>Herramientas menores (5% del material)</t>
  </si>
  <si>
    <t>Instalación (incluye retiro)</t>
  </si>
  <si>
    <t>Total</t>
  </si>
  <si>
    <t>COMPONENTE</t>
  </si>
  <si>
    <t xml:space="preserve"> Proveedores generales</t>
  </si>
  <si>
    <t xml:space="preserve"> Homecenter / Cablepro</t>
  </si>
  <si>
    <t>Ferreco / Italplast</t>
  </si>
  <si>
    <t>Herramientas menores (5%)</t>
  </si>
  <si>
    <t>Instalación</t>
  </si>
  <si>
    <t>Material und</t>
  </si>
  <si>
    <t>Mano de obra (instalación no aplica, solo suministro)</t>
  </si>
  <si>
    <t>Herramientas menores</t>
  </si>
  <si>
    <t>Instalación (incluye limpieza y retiro)</t>
  </si>
  <si>
    <t>Instalación (incluye retiro y tensado)</t>
  </si>
  <si>
    <t>Mano de obra</t>
  </si>
  <si>
    <t>Mano de obra (instalación 1 operario x 1 hora)</t>
  </si>
  <si>
    <t>Material (herramientas corte)</t>
  </si>
  <si>
    <t>Material (reparaciones)</t>
  </si>
  <si>
    <t>Instalación (reubicación)</t>
  </si>
  <si>
    <t>Ferrawyy</t>
  </si>
  <si>
    <t>Homecenter / Fiero</t>
  </si>
  <si>
    <t>Grupo Navcar / Construmole</t>
  </si>
  <si>
    <t>Homecenter / Ranger</t>
  </si>
  <si>
    <t>Homecenter / Pintuco</t>
  </si>
  <si>
    <t>Croper / Grupo Excala</t>
  </si>
  <si>
    <t xml:space="preserve"> Ferroplas</t>
  </si>
  <si>
    <t>Homecenter / Durman</t>
  </si>
  <si>
    <t>Ferreteria Jamundi / Coval</t>
  </si>
  <si>
    <t>Construrama / Electrificadora</t>
  </si>
  <si>
    <t>Homecenter / Monplast</t>
  </si>
  <si>
    <t>Texcomercial / Novaempaques</t>
  </si>
  <si>
    <t>Myfarmdelivery / Polimprecol</t>
  </si>
  <si>
    <t>Texcomercial / Agroplasn</t>
  </si>
  <si>
    <t>Novaempaques / Polimprecol</t>
  </si>
  <si>
    <t>Belplasticos / Plasticoinvernadero</t>
  </si>
  <si>
    <t>Novaempaques / Belplasticos</t>
  </si>
  <si>
    <t>Croper / Texcomercial</t>
  </si>
  <si>
    <t>Plasticoinvernadero / Myfarmdelivery</t>
  </si>
  <si>
    <t>Tonicomsa / Zonaagro</t>
  </si>
  <si>
    <t>Mundoinvernaderos / Ferreteria EPA</t>
  </si>
  <si>
    <t>Hydroenv / Lonas Segovia</t>
  </si>
  <si>
    <t>Grupo Excala / Proplantas</t>
  </si>
  <si>
    <t>Tesicol / Hydroenv</t>
  </si>
  <si>
    <t>Calypso / Galloplast</t>
  </si>
  <si>
    <t>Belplasticos / Polimprecol</t>
  </si>
  <si>
    <t>Homecenter / Novaempaques</t>
  </si>
  <si>
    <t>Universal Tornillos / Croper</t>
  </si>
  <si>
    <t>Grupo Navcar / Cedicol</t>
  </si>
  <si>
    <t>Homecenter / Proveedores</t>
  </si>
  <si>
    <t>Ferreco / Cadenas Industriales</t>
  </si>
  <si>
    <t>Madecentro / Cortiflejes</t>
  </si>
  <si>
    <t>Homecenter / Habitat</t>
  </si>
  <si>
    <t>Mublex / Artemarmol</t>
  </si>
  <si>
    <t>Industrias Cruz</t>
  </si>
  <si>
    <t xml:space="preserve">Homecenter </t>
  </si>
  <si>
    <t>General</t>
  </si>
  <si>
    <t>Reformplast / Concredisenos</t>
  </si>
  <si>
    <t>Interelectricas / Colpeaton</t>
  </si>
  <si>
    <t>Sodimac / Gastelum</t>
  </si>
  <si>
    <t xml:space="preserve">Agropinos </t>
  </si>
  <si>
    <t>Mundoinvernaderos</t>
  </si>
  <si>
    <t>Grassland</t>
  </si>
  <si>
    <t>Riegoecuador / BASF</t>
  </si>
  <si>
    <t>Minagricultura / Gestionagroambiental</t>
  </si>
  <si>
    <t>Jacto / Cronoshare</t>
  </si>
  <si>
    <t>Construcciondeinvernadero / Grassland</t>
  </si>
  <si>
    <t xml:space="preserve">Invernaderoscolombia </t>
  </si>
  <si>
    <t>Novagric / Invercacolombia</t>
  </si>
  <si>
    <t>Agropinos</t>
  </si>
  <si>
    <t>Novagric / Mundoinvernaderos</t>
  </si>
  <si>
    <t>Construcciondeinvernadero</t>
  </si>
  <si>
    <t xml:space="preserve"> Spencertextiles</t>
  </si>
  <si>
    <t xml:space="preserve"> General</t>
  </si>
  <si>
    <t>Material Carrete 100 m (galvanizado 7x7)</t>
  </si>
  <si>
    <t>Material carrete 100m (galvanizado 7x7)</t>
  </si>
  <si>
    <t xml:space="preserve">Mano de obra </t>
  </si>
  <si>
    <t>Instalación (retiro)</t>
  </si>
  <si>
    <t>Retiro</t>
  </si>
  <si>
    <t>ML</t>
  </si>
  <si>
    <t>Mantenimiento general de los anclajes.Paquete x10</t>
  </si>
  <si>
    <t xml:space="preserve">         </t>
  </si>
  <si>
    <t xml:space="preserve">   </t>
  </si>
  <si>
    <t>Navcar</t>
  </si>
  <si>
    <t>casa ferretera</t>
  </si>
  <si>
    <t>Casa ferretera</t>
  </si>
  <si>
    <t>Ferreco</t>
  </si>
  <si>
    <t>Tuferreteria</t>
  </si>
  <si>
    <t>Tipti</t>
  </si>
  <si>
    <t>Ferropetrol</t>
  </si>
  <si>
    <t>Calypso</t>
  </si>
  <si>
    <t>Triton</t>
  </si>
  <si>
    <t>Construmole</t>
  </si>
  <si>
    <t>Ferricentro</t>
  </si>
  <si>
    <t>Ferragro</t>
  </si>
  <si>
    <t>UND</t>
  </si>
  <si>
    <t>M2</t>
  </si>
  <si>
    <t>TOTAL MANTENIMIENTO</t>
  </si>
  <si>
    <t xml:space="preserve">UNIDAD </t>
  </si>
  <si>
    <t>Suministro e instalación de parales de tubo galvanizado 3 pulgadas calibre 18</t>
  </si>
  <si>
    <t>Suministro e instalación parales de tubo galvanizado 7 pulgadas calibre 18</t>
  </si>
  <si>
    <t>Cerchas de cumbrera galvanizada  de 3 pulgadas</t>
  </si>
  <si>
    <t>GLB</t>
  </si>
  <si>
    <t xml:space="preserve">Reja para zona de  compostaje con instalacion </t>
  </si>
  <si>
    <t xml:space="preserve">aspersores para riego con instalacion </t>
  </si>
  <si>
    <t>Homecenter</t>
  </si>
  <si>
    <t>Surtilight</t>
  </si>
  <si>
    <t>Ecolite</t>
  </si>
  <si>
    <t>Suministro e instalación de poste de concreto tipo línea 510 de 10 metrosincluye ( suministro, transporte e instalación de poste de concreto reforzado, tipo línea 510, con altura de 10 metros)</t>
  </si>
  <si>
    <t>Transporte</t>
  </si>
  <si>
    <t>Torre grua</t>
  </si>
  <si>
    <t xml:space="preserve">TOTAL ALUMBRADO UMATA </t>
  </si>
  <si>
    <t>ALUMBRADO UMATA</t>
  </si>
  <si>
    <t>MANTENIMIENTO INVERNADEROS EXISTENTES 58 MTS DE LARGO X 24 MTS DE ANCHO</t>
  </si>
  <si>
    <t>Agrocolombia</t>
  </si>
  <si>
    <t>Anclajes en varilla de 1/2 lisa</t>
  </si>
  <si>
    <t>GyJ empresas de acero</t>
  </si>
  <si>
    <t xml:space="preserve">La ramada ferreteria </t>
  </si>
  <si>
    <t>construmole</t>
  </si>
  <si>
    <t>puerta metalica 260 alto * 1,15 de ancho calibre 18</t>
  </si>
  <si>
    <t>Doortec sas</t>
  </si>
  <si>
    <t>homecenter</t>
  </si>
  <si>
    <t>ferreteria granada</t>
  </si>
  <si>
    <t>centro hierros</t>
  </si>
  <si>
    <t>Madegar</t>
  </si>
  <si>
    <t>Induma sas</t>
  </si>
  <si>
    <t>Accesco</t>
  </si>
  <si>
    <t xml:space="preserve"> tuferreteria</t>
  </si>
  <si>
    <t>fajobe sas</t>
  </si>
  <si>
    <t xml:space="preserve">Material </t>
  </si>
  <si>
    <t>Concredisenos</t>
  </si>
  <si>
    <t>Inter electricas</t>
  </si>
  <si>
    <t>Postec sa</t>
  </si>
  <si>
    <t>Paral con complemento para instalación de cerchas en metal en forma de Y calibre 18</t>
  </si>
  <si>
    <t>Suministro e instalacion de Luminaria Led Light con panel Solar S50 Kit 6000Lm (incluye todos sus accesorios necesarios para su correcta instalación y funcionamiento)</t>
  </si>
  <si>
    <t>FORMATO DE COTIZACION</t>
  </si>
  <si>
    <t>%IVA</t>
  </si>
  <si>
    <t>VALOR IVA</t>
  </si>
  <si>
    <t>VALOR UNITARIO CON IVA</t>
  </si>
  <si>
    <t>VALOR NETO UNITARIO</t>
  </si>
  <si>
    <t>OBJETO: MANTENIMIENTO, ADECUACION Y FORTALECIMIENTO DEL VIVERO DEL MUNICIPIO DE COTA-CUNDINAMARCA, CON LA FINALIDAD DE OBTENER LA CERTIFICACION Y APROBACION ANTE EL INSTITUTO COLOMBIANO AGROPECUARIO (ICA) Y DEMAS AUTORIDADES QUE CORRESPONDAN</t>
  </si>
  <si>
    <t xml:space="preserve">VALOR TOTAL </t>
  </si>
  <si>
    <t xml:space="preserve">                                                                                                              VALOR TOTAL EN LETRAS </t>
  </si>
  <si>
    <t xml:space="preserve">NOMBRE </t>
  </si>
  <si>
    <t>NIT</t>
  </si>
  <si>
    <t xml:space="preserve">REPRESENTANTE LEGAL 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</si>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</sst>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0">
    <xf numFmtId="0" fontId="0" fillId="0" borderId="0" xfId="0"/>
    <xf numFmtId="6" fontId="0" fillId="0" borderId="0" xfId="0" applyNumberFormat="1"/>
    <xf numFmtId="0" fontId="4" fillId="0" borderId="1" xfId="0" applyFont="1" applyBorder="1"/>
    <xf numFmtId="0" fontId="0" fillId="0" borderId="1" xfId="0" applyBorder="1"/>
    <xf numFmtId="6" fontId="0" fillId="0" borderId="1" xfId="0" applyNumberFormat="1" applyBorder="1"/>
    <xf numFmtId="0" fontId="3" fillId="0" borderId="1" xfId="0" applyFont="1" applyBorder="1"/>
    <xf numFmtId="0" fontId="4" fillId="0" borderId="5" xfId="0" applyFont="1" applyBorder="1"/>
    <xf numFmtId="0" fontId="4" fillId="0" borderId="6" xfId="0" applyFont="1" applyBorder="1"/>
    <xf numFmtId="0" fontId="0" fillId="0" borderId="5" xfId="0" applyBorder="1"/>
    <xf numFmtId="6" fontId="0" fillId="0" borderId="6" xfId="0" applyNumberFormat="1" applyBorder="1"/>
    <xf numFmtId="0" fontId="3" fillId="0" borderId="7" xfId="0" applyFont="1" applyBorder="1"/>
    <xf numFmtId="6" fontId="0" fillId="0" borderId="8" xfId="0" applyNumberFormat="1" applyBorder="1"/>
    <xf numFmtId="6" fontId="0" fillId="0" borderId="9" xfId="0" applyNumberFormat="1" applyBorder="1"/>
    <xf numFmtId="0" fontId="4" fillId="0" borderId="5" xfId="0" applyFont="1" applyBorder="1" applyAlignment="1">
      <alignment wrapText="1"/>
    </xf>
    <xf numFmtId="6" fontId="0" fillId="0" borderId="1" xfId="0" applyNumberFormat="1" applyBorder="1" applyAlignment="1">
      <alignment wrapText="1"/>
    </xf>
    <xf numFmtId="0" fontId="0" fillId="0" borderId="5" xfId="0" applyBorder="1" applyAlignment="1">
      <alignment wrapText="1"/>
    </xf>
    <xf numFmtId="6" fontId="0" fillId="0" borderId="6" xfId="0" applyNumberFormat="1" applyBorder="1" applyAlignment="1">
      <alignment wrapText="1"/>
    </xf>
    <xf numFmtId="0" fontId="3" fillId="0" borderId="7" xfId="0" applyFont="1" applyBorder="1" applyAlignment="1">
      <alignment wrapText="1"/>
    </xf>
    <xf numFmtId="6" fontId="0" fillId="0" borderId="8" xfId="0" applyNumberFormat="1" applyBorder="1" applyAlignment="1">
      <alignment wrapText="1"/>
    </xf>
    <xf numFmtId="6" fontId="0" fillId="0" borderId="1" xfId="0" applyNumberFormat="1" applyBorder="1" applyAlignment="1">
      <alignment horizontal="right"/>
    </xf>
    <xf numFmtId="6" fontId="0" fillId="0" borderId="6" xfId="0" applyNumberFormat="1" applyBorder="1" applyAlignment="1">
      <alignment horizontal="right" wrapText="1"/>
    </xf>
    <xf numFmtId="0" fontId="3" fillId="0" borderId="3" xfId="0" applyFont="1" applyBorder="1"/>
    <xf numFmtId="0" fontId="3" fillId="0" borderId="4" xfId="0" applyFont="1" applyBorder="1"/>
    <xf numFmtId="0" fontId="3" fillId="0" borderId="6" xfId="0" applyFont="1" applyBorder="1"/>
    <xf numFmtId="0" fontId="2" fillId="0" borderId="1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3" xfId="0" applyFont="1" applyBorder="1"/>
    <xf numFmtId="0" fontId="2" fillId="0" borderId="4" xfId="0" applyFont="1" applyBorder="1"/>
    <xf numFmtId="0" fontId="3" fillId="0" borderId="14" xfId="0" applyFont="1" applyBorder="1"/>
    <xf numFmtId="0" fontId="3" fillId="0" borderId="15" xfId="0" applyFont="1" applyBorder="1"/>
    <xf numFmtId="0" fontId="4" fillId="0" borderId="2" xfId="0" applyFont="1" applyBorder="1"/>
    <xf numFmtId="0" fontId="4" fillId="0" borderId="13" xfId="0" applyFont="1" applyBorder="1"/>
    <xf numFmtId="6" fontId="0" fillId="0" borderId="6" xfId="0" applyNumberFormat="1" applyBorder="1" applyAlignment="1">
      <alignment horizontal="right"/>
    </xf>
    <xf numFmtId="6" fontId="0" fillId="0" borderId="1" xfId="0" applyNumberFormat="1" applyBorder="1" applyAlignment="1">
      <alignment horizontal="right" wrapText="1"/>
    </xf>
    <xf numFmtId="6" fontId="0" fillId="3" borderId="0" xfId="0" applyNumberFormat="1" applyFill="1"/>
    <xf numFmtId="0" fontId="7" fillId="0" borderId="0" xfId="0" applyFont="1"/>
    <xf numFmtId="0" fontId="7" fillId="0" borderId="0" xfId="0" applyFont="1" applyAlignment="1">
      <alignment horizontal="center" vertical="center"/>
    </xf>
    <xf numFmtId="165" fontId="7" fillId="0" borderId="0" xfId="2" applyNumberFormat="1" applyFont="1"/>
    <xf numFmtId="0" fontId="7" fillId="0" borderId="22" xfId="0" applyFont="1" applyBorder="1"/>
    <xf numFmtId="165" fontId="7" fillId="0" borderId="0" xfId="2" applyNumberFormat="1" applyFont="1" applyBorder="1"/>
    <xf numFmtId="0" fontId="7" fillId="0" borderId="23" xfId="0" applyFont="1" applyBorder="1"/>
    <xf numFmtId="0" fontId="9" fillId="2" borderId="1" xfId="0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7" fillId="0" borderId="24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5" fontId="7" fillId="0" borderId="25" xfId="2" applyNumberFormat="1" applyFont="1" applyBorder="1"/>
    <xf numFmtId="0" fontId="7" fillId="0" borderId="25" xfId="0" applyFont="1" applyBorder="1"/>
    <xf numFmtId="0" fontId="7" fillId="0" borderId="26" xfId="0" applyFont="1" applyBorder="1"/>
    <xf numFmtId="0" fontId="10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 wrapText="1"/>
    </xf>
    <xf numFmtId="164" fontId="9" fillId="0" borderId="14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165" fontId="8" fillId="0" borderId="0" xfId="2" applyNumberFormat="1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0" fontId="8" fillId="0" borderId="0" xfId="1" applyNumberFormat="1" applyFont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10" fontId="8" fillId="0" borderId="0" xfId="1" applyNumberFormat="1" applyFont="1" applyFill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164" fontId="9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14" fontId="10" fillId="0" borderId="0" xfId="0" applyNumberFormat="1" applyFont="1" applyAlignment="1">
      <alignment horizontal="left" vertical="center" wrapText="1"/>
    </xf>
    <xf numFmtId="14" fontId="10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19" xfId="0" applyFont="1" applyBorder="1" applyAlignment="1">
      <alignment wrapText="1"/>
    </xf>
    <xf numFmtId="0" fontId="7" fillId="0" borderId="20" xfId="0" applyFont="1" applyBorder="1" applyAlignment="1">
      <alignment wrapText="1"/>
    </xf>
    <xf numFmtId="0" fontId="7" fillId="0" borderId="21" xfId="0" applyFont="1" applyBorder="1" applyAlignment="1">
      <alignment wrapText="1"/>
    </xf>
    <xf numFmtId="14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164" fontId="9" fillId="0" borderId="27" xfId="0" applyNumberFormat="1" applyFont="1" applyBorder="1" applyAlignment="1">
      <alignment horizontal="center" vertical="center"/>
    </xf>
    <xf numFmtId="0" fontId="7" fillId="0" borderId="1" xfId="0" applyFont="1" applyBorder="1"/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9" xfId="0" applyFont="1" applyBorder="1" applyAlignment="1">
      <alignment horizontal="left" vertical="center"/>
    </xf>
    <xf numFmtId="0" fontId="12" fillId="0" borderId="20" xfId="0" applyFont="1" applyBorder="1" applyAlignment="1">
      <alignment horizontal="left" vertical="center"/>
    </xf>
    <xf numFmtId="0" fontId="12" fillId="0" borderId="21" xfId="0" applyFont="1" applyBorder="1" applyAlignment="1">
      <alignment horizontal="left" vertical="center"/>
    </xf>
    <xf numFmtId="0" fontId="11" fillId="0" borderId="19" xfId="0" applyFont="1" applyBorder="1" applyAlignment="1">
      <alignment horizontal="left"/>
    </xf>
    <xf numFmtId="0" fontId="11" fillId="0" borderId="20" xfId="0" applyFont="1" applyBorder="1" applyAlignment="1">
      <alignment horizontal="left"/>
    </xf>
    <xf numFmtId="0" fontId="11" fillId="0" borderId="21" xfId="0" applyFont="1" applyBorder="1" applyAlignment="1">
      <alignment horizontal="left"/>
    </xf>
    <xf numFmtId="0" fontId="11" fillId="0" borderId="27" xfId="0" applyFont="1" applyBorder="1" applyAlignment="1">
      <alignment horizontal="left"/>
    </xf>
    <xf numFmtId="0" fontId="11" fillId="0" borderId="1" xfId="0" applyFont="1" applyBorder="1" applyAlignment="1">
      <alignment horizontal="left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showGridLines="0" tabSelected="1" topLeftCell="A34" zoomScaleNormal="100" workbookViewId="0">
      <selection activeCell="C41" sqref="C41"/>
    </sheetView>
  </sheetViews>
  <sheetFormatPr baseColWidth="10" defaultColWidth="11.42578125" defaultRowHeight="12.75" x14ac:dyDescent="0.25"/>
  <cols>
    <col min="1" max="1" width="6.42578125" style="35" customWidth="1"/>
    <col min="2" max="2" width="9.28515625" style="36" customWidth="1"/>
    <col min="3" max="3" width="80" style="35" customWidth="1"/>
    <col min="4" max="4" width="10.28515625" style="36" customWidth="1"/>
    <col min="5" max="5" width="18.7109375" style="68" customWidth="1"/>
    <col min="6" max="9" width="18.7109375" style="69" customWidth="1"/>
    <col min="10" max="10" width="24.5703125" style="66" customWidth="1"/>
    <col min="11" max="11" width="17" style="37" hidden="1" customWidth="1"/>
    <col min="12" max="12" width="1.42578125" style="35" hidden="1" customWidth="1"/>
    <col min="13" max="14" width="11.42578125" style="35" hidden="1" customWidth="1"/>
    <col min="15" max="16384" width="11.42578125" style="35"/>
  </cols>
  <sheetData>
    <row r="1" spans="1:14" ht="13.15" customHeight="1" x14ac:dyDescent="0.25">
      <c r="C1" s="76" t="s">
        <v>162</v>
      </c>
      <c r="D1" s="76"/>
      <c r="E1" s="76"/>
      <c r="F1" s="76"/>
      <c r="G1" s="76"/>
      <c r="H1" s="76"/>
      <c r="I1" s="76"/>
      <c r="J1" s="76"/>
    </row>
    <row r="2" spans="1:14" ht="34.9" customHeight="1" x14ac:dyDescent="0.25">
      <c r="A2" s="77" t="s">
        <v>167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9"/>
    </row>
    <row r="3" spans="1:14" x14ac:dyDescent="0.25">
      <c r="A3" s="38"/>
      <c r="B3" s="84" t="s">
        <v>140</v>
      </c>
      <c r="C3" s="84"/>
      <c r="D3" s="84"/>
      <c r="E3" s="84"/>
      <c r="F3" s="84"/>
      <c r="G3" s="84"/>
      <c r="H3" s="84"/>
      <c r="I3" s="84"/>
      <c r="J3" s="84"/>
      <c r="K3" s="39"/>
      <c r="N3" s="40"/>
    </row>
    <row r="4" spans="1:14" ht="25.5" x14ac:dyDescent="0.25">
      <c r="A4" s="38"/>
      <c r="B4" s="41" t="s">
        <v>0</v>
      </c>
      <c r="C4" s="41" t="s">
        <v>1</v>
      </c>
      <c r="D4" s="41" t="s">
        <v>125</v>
      </c>
      <c r="E4" s="41" t="s">
        <v>2</v>
      </c>
      <c r="F4" s="42" t="s">
        <v>166</v>
      </c>
      <c r="G4" s="42" t="s">
        <v>163</v>
      </c>
      <c r="H4" s="42" t="s">
        <v>164</v>
      </c>
      <c r="I4" s="42" t="s">
        <v>165</v>
      </c>
      <c r="J4" s="42" t="s">
        <v>3</v>
      </c>
      <c r="K4" s="39"/>
      <c r="N4" s="40"/>
    </row>
    <row r="5" spans="1:14" ht="49.5" x14ac:dyDescent="0.25">
      <c r="A5" s="43"/>
      <c r="B5" s="44">
        <v>1</v>
      </c>
      <c r="C5" s="45" t="s">
        <v>25</v>
      </c>
      <c r="D5" s="44" t="s">
        <v>106</v>
      </c>
      <c r="E5" s="46">
        <v>6539</v>
      </c>
      <c r="F5" s="47"/>
      <c r="G5" s="47"/>
      <c r="H5" s="47"/>
      <c r="I5" s="47"/>
      <c r="J5" s="48"/>
      <c r="K5" s="49"/>
      <c r="L5" s="50"/>
      <c r="M5" s="50"/>
      <c r="N5" s="51"/>
    </row>
    <row r="6" spans="1:14" ht="66" x14ac:dyDescent="0.25">
      <c r="B6" s="52">
        <v>2</v>
      </c>
      <c r="C6" s="53" t="s">
        <v>26</v>
      </c>
      <c r="D6" s="52" t="s">
        <v>106</v>
      </c>
      <c r="E6" s="54">
        <v>900</v>
      </c>
      <c r="F6" s="55"/>
      <c r="G6" s="55"/>
      <c r="H6" s="55"/>
      <c r="I6" s="55"/>
      <c r="J6" s="56"/>
    </row>
    <row r="7" spans="1:14" ht="49.5" x14ac:dyDescent="0.25">
      <c r="B7" s="44">
        <v>3</v>
      </c>
      <c r="C7" s="45" t="s">
        <v>4</v>
      </c>
      <c r="D7" s="46" t="s">
        <v>122</v>
      </c>
      <c r="E7" s="46">
        <v>580</v>
      </c>
      <c r="F7" s="47"/>
      <c r="G7" s="47"/>
      <c r="H7" s="47"/>
      <c r="I7" s="47"/>
      <c r="J7" s="48"/>
    </row>
    <row r="8" spans="1:14" ht="33" customHeight="1" x14ac:dyDescent="0.25">
      <c r="B8" s="44">
        <v>4</v>
      </c>
      <c r="C8" s="45" t="s">
        <v>5</v>
      </c>
      <c r="D8" s="46" t="s">
        <v>122</v>
      </c>
      <c r="E8" s="46">
        <v>170</v>
      </c>
      <c r="F8" s="47"/>
      <c r="G8" s="47"/>
      <c r="H8" s="47"/>
      <c r="I8" s="47"/>
      <c r="J8" s="48"/>
    </row>
    <row r="9" spans="1:14" ht="37.9" customHeight="1" x14ac:dyDescent="0.25">
      <c r="B9" s="44">
        <v>5</v>
      </c>
      <c r="C9" s="45" t="s">
        <v>6</v>
      </c>
      <c r="D9" s="46" t="s">
        <v>122</v>
      </c>
      <c r="E9" s="46">
        <v>30</v>
      </c>
      <c r="F9" s="47"/>
      <c r="G9" s="47"/>
      <c r="H9" s="47"/>
      <c r="I9" s="47"/>
      <c r="J9" s="48"/>
    </row>
    <row r="10" spans="1:14" s="57" customFormat="1" ht="37.15" customHeight="1" x14ac:dyDescent="0.25">
      <c r="B10" s="44">
        <v>6</v>
      </c>
      <c r="C10" s="45" t="s">
        <v>7</v>
      </c>
      <c r="D10" s="58" t="s">
        <v>106</v>
      </c>
      <c r="E10" s="58">
        <v>980</v>
      </c>
      <c r="F10" s="47"/>
      <c r="G10" s="47"/>
      <c r="H10" s="47"/>
      <c r="I10" s="47"/>
      <c r="J10" s="48"/>
      <c r="K10" s="59"/>
    </row>
    <row r="11" spans="1:14" s="57" customFormat="1" ht="54" customHeight="1" x14ac:dyDescent="0.25">
      <c r="B11" s="44">
        <v>7</v>
      </c>
      <c r="C11" s="45" t="s">
        <v>8</v>
      </c>
      <c r="D11" s="60" t="s">
        <v>106</v>
      </c>
      <c r="E11" s="60">
        <v>1600</v>
      </c>
      <c r="F11" s="47"/>
      <c r="G11" s="47"/>
      <c r="H11" s="47"/>
      <c r="I11" s="47"/>
      <c r="J11" s="48"/>
      <c r="K11" s="61" t="e">
        <f t="shared" ref="K11:K33" si="0">J5/$J$29</f>
        <v>#DIV/0!</v>
      </c>
    </row>
    <row r="12" spans="1:14" s="57" customFormat="1" ht="64.900000000000006" customHeight="1" x14ac:dyDescent="0.25">
      <c r="B12" s="44">
        <v>8</v>
      </c>
      <c r="C12" s="45" t="s">
        <v>9</v>
      </c>
      <c r="D12" s="58" t="s">
        <v>106</v>
      </c>
      <c r="E12" s="58">
        <v>24</v>
      </c>
      <c r="F12" s="62"/>
      <c r="G12" s="62"/>
      <c r="H12" s="62"/>
      <c r="I12" s="62"/>
      <c r="J12" s="48"/>
      <c r="K12" s="61" t="e">
        <f t="shared" si="0"/>
        <v>#DIV/0!</v>
      </c>
    </row>
    <row r="13" spans="1:14" s="57" customFormat="1" ht="58.15" customHeight="1" x14ac:dyDescent="0.25">
      <c r="B13" s="44">
        <v>9</v>
      </c>
      <c r="C13" s="45" t="s">
        <v>10</v>
      </c>
      <c r="D13" s="60" t="s">
        <v>123</v>
      </c>
      <c r="E13" s="60">
        <v>1920</v>
      </c>
      <c r="F13" s="62"/>
      <c r="G13" s="62"/>
      <c r="H13" s="62"/>
      <c r="I13" s="62"/>
      <c r="J13" s="48"/>
      <c r="K13" s="61" t="e">
        <f t="shared" si="0"/>
        <v>#DIV/0!</v>
      </c>
    </row>
    <row r="14" spans="1:14" s="57" customFormat="1" ht="54" customHeight="1" x14ac:dyDescent="0.25">
      <c r="B14" s="44">
        <v>10</v>
      </c>
      <c r="C14" s="45" t="s">
        <v>11</v>
      </c>
      <c r="D14" s="60" t="s">
        <v>123</v>
      </c>
      <c r="E14" s="60">
        <v>300</v>
      </c>
      <c r="F14" s="62"/>
      <c r="G14" s="62"/>
      <c r="H14" s="62"/>
      <c r="I14" s="62"/>
      <c r="J14" s="48"/>
      <c r="K14" s="61" t="e">
        <f t="shared" si="0"/>
        <v>#DIV/0!</v>
      </c>
    </row>
    <row r="15" spans="1:14" s="57" customFormat="1" ht="52.9" customHeight="1" x14ac:dyDescent="0.25">
      <c r="B15" s="44">
        <v>11</v>
      </c>
      <c r="C15" s="45" t="s">
        <v>12</v>
      </c>
      <c r="D15" s="60" t="s">
        <v>123</v>
      </c>
      <c r="E15" s="60">
        <v>1350</v>
      </c>
      <c r="F15" s="62"/>
      <c r="G15" s="62"/>
      <c r="H15" s="62"/>
      <c r="I15" s="62"/>
      <c r="J15" s="48"/>
      <c r="K15" s="61" t="e">
        <f t="shared" si="0"/>
        <v>#DIV/0!</v>
      </c>
    </row>
    <row r="16" spans="1:14" s="57" customFormat="1" ht="33" x14ac:dyDescent="0.25">
      <c r="B16" s="44">
        <v>12</v>
      </c>
      <c r="C16" s="45" t="s">
        <v>13</v>
      </c>
      <c r="D16" s="60" t="s">
        <v>123</v>
      </c>
      <c r="E16" s="60">
        <v>1300</v>
      </c>
      <c r="F16" s="62"/>
      <c r="G16" s="62"/>
      <c r="H16" s="62"/>
      <c r="I16" s="62"/>
      <c r="J16" s="48"/>
      <c r="K16" s="61" t="e">
        <f t="shared" si="0"/>
        <v>#DIV/0!</v>
      </c>
    </row>
    <row r="17" spans="2:11" s="57" customFormat="1" ht="54" customHeight="1" x14ac:dyDescent="0.25">
      <c r="B17" s="44">
        <v>13</v>
      </c>
      <c r="C17" s="45" t="s">
        <v>14</v>
      </c>
      <c r="D17" s="60" t="s">
        <v>123</v>
      </c>
      <c r="E17" s="60">
        <v>1200</v>
      </c>
      <c r="F17" s="62"/>
      <c r="G17" s="62"/>
      <c r="H17" s="62"/>
      <c r="I17" s="62"/>
      <c r="J17" s="48"/>
      <c r="K17" s="61" t="e">
        <f t="shared" si="0"/>
        <v>#DIV/0!</v>
      </c>
    </row>
    <row r="18" spans="2:11" ht="46.15" customHeight="1" x14ac:dyDescent="0.25">
      <c r="B18" s="44">
        <v>14</v>
      </c>
      <c r="C18" s="45" t="s">
        <v>15</v>
      </c>
      <c r="D18" s="60" t="s">
        <v>123</v>
      </c>
      <c r="E18" s="60">
        <v>60</v>
      </c>
      <c r="F18" s="62"/>
      <c r="G18" s="62"/>
      <c r="H18" s="62"/>
      <c r="I18" s="62"/>
      <c r="J18" s="48"/>
      <c r="K18" s="61" t="e">
        <f t="shared" si="0"/>
        <v>#DIV/0!</v>
      </c>
    </row>
    <row r="19" spans="2:11" ht="57" customHeight="1" x14ac:dyDescent="0.25">
      <c r="B19" s="44">
        <v>15</v>
      </c>
      <c r="C19" s="45" t="s">
        <v>16</v>
      </c>
      <c r="D19" s="60" t="s">
        <v>122</v>
      </c>
      <c r="E19" s="60">
        <v>70</v>
      </c>
      <c r="F19" s="62"/>
      <c r="G19" s="62"/>
      <c r="H19" s="62"/>
      <c r="I19" s="62"/>
      <c r="J19" s="48"/>
      <c r="K19" s="63" t="e">
        <f t="shared" si="0"/>
        <v>#DIV/0!</v>
      </c>
    </row>
    <row r="20" spans="2:11" ht="54" customHeight="1" x14ac:dyDescent="0.25">
      <c r="B20" s="44">
        <v>16</v>
      </c>
      <c r="C20" s="45" t="s">
        <v>17</v>
      </c>
      <c r="D20" s="60" t="s">
        <v>122</v>
      </c>
      <c r="E20" s="60">
        <v>12</v>
      </c>
      <c r="F20" s="62"/>
      <c r="G20" s="62"/>
      <c r="H20" s="62"/>
      <c r="I20" s="62"/>
      <c r="J20" s="48"/>
      <c r="K20" s="63" t="e">
        <f t="shared" si="0"/>
        <v>#DIV/0!</v>
      </c>
    </row>
    <row r="21" spans="2:11" ht="64.900000000000006" customHeight="1" x14ac:dyDescent="0.25">
      <c r="B21" s="44">
        <v>17</v>
      </c>
      <c r="C21" s="45" t="s">
        <v>18</v>
      </c>
      <c r="D21" s="60" t="s">
        <v>122</v>
      </c>
      <c r="E21" s="60">
        <v>4</v>
      </c>
      <c r="F21" s="62"/>
      <c r="G21" s="62"/>
      <c r="H21" s="62"/>
      <c r="I21" s="62"/>
      <c r="J21" s="48"/>
      <c r="K21" s="63" t="e">
        <f t="shared" si="0"/>
        <v>#DIV/0!</v>
      </c>
    </row>
    <row r="22" spans="2:11" ht="45" customHeight="1" x14ac:dyDescent="0.25">
      <c r="B22" s="44">
        <v>18</v>
      </c>
      <c r="C22" s="45" t="s">
        <v>19</v>
      </c>
      <c r="D22" s="60" t="s">
        <v>122</v>
      </c>
      <c r="E22" s="60">
        <v>1</v>
      </c>
      <c r="F22" s="62"/>
      <c r="G22" s="62"/>
      <c r="H22" s="62"/>
      <c r="I22" s="62"/>
      <c r="J22" s="48"/>
      <c r="K22" s="63" t="e">
        <f t="shared" si="0"/>
        <v>#DIV/0!</v>
      </c>
    </row>
    <row r="23" spans="2:11" ht="54" customHeight="1" x14ac:dyDescent="0.25">
      <c r="B23" s="44">
        <v>19</v>
      </c>
      <c r="C23" s="45" t="s">
        <v>20</v>
      </c>
      <c r="D23" s="60" t="s">
        <v>122</v>
      </c>
      <c r="E23" s="60">
        <v>4</v>
      </c>
      <c r="F23" s="62"/>
      <c r="G23" s="62"/>
      <c r="H23" s="62"/>
      <c r="I23" s="62"/>
      <c r="J23" s="48"/>
      <c r="K23" s="61" t="e">
        <f t="shared" si="0"/>
        <v>#DIV/0!</v>
      </c>
    </row>
    <row r="24" spans="2:11" ht="55.15" customHeight="1" x14ac:dyDescent="0.25">
      <c r="B24" s="44">
        <v>20</v>
      </c>
      <c r="C24" s="45" t="s">
        <v>21</v>
      </c>
      <c r="D24" s="60" t="s">
        <v>106</v>
      </c>
      <c r="E24" s="60">
        <v>200</v>
      </c>
      <c r="F24" s="62"/>
      <c r="G24" s="62"/>
      <c r="H24" s="62"/>
      <c r="I24" s="62"/>
      <c r="J24" s="48"/>
      <c r="K24" s="61" t="e">
        <f t="shared" si="0"/>
        <v>#DIV/0!</v>
      </c>
    </row>
    <row r="25" spans="2:11" ht="33" x14ac:dyDescent="0.25">
      <c r="B25" s="44">
        <v>21</v>
      </c>
      <c r="C25" s="45" t="s">
        <v>22</v>
      </c>
      <c r="D25" s="60" t="s">
        <v>129</v>
      </c>
      <c r="E25" s="60">
        <v>1</v>
      </c>
      <c r="F25" s="62"/>
      <c r="G25" s="62"/>
      <c r="H25" s="62"/>
      <c r="I25" s="62"/>
      <c r="J25" s="48"/>
      <c r="K25" s="61" t="e">
        <f t="shared" si="0"/>
        <v>#DIV/0!</v>
      </c>
    </row>
    <row r="26" spans="2:11" ht="49.9" customHeight="1" x14ac:dyDescent="0.25">
      <c r="B26" s="44">
        <v>22</v>
      </c>
      <c r="C26" s="45" t="s">
        <v>23</v>
      </c>
      <c r="D26" s="60" t="s">
        <v>129</v>
      </c>
      <c r="E26" s="60">
        <v>1</v>
      </c>
      <c r="F26" s="62"/>
      <c r="G26" s="62"/>
      <c r="H26" s="62"/>
      <c r="I26" s="62"/>
      <c r="J26" s="48"/>
      <c r="K26" s="61" t="e">
        <f t="shared" si="0"/>
        <v>#DIV/0!</v>
      </c>
    </row>
    <row r="27" spans="2:11" ht="42" customHeight="1" x14ac:dyDescent="0.25">
      <c r="B27" s="44">
        <v>23</v>
      </c>
      <c r="C27" s="45" t="s">
        <v>107</v>
      </c>
      <c r="D27" s="60" t="s">
        <v>122</v>
      </c>
      <c r="E27" s="60">
        <v>1</v>
      </c>
      <c r="F27" s="62"/>
      <c r="G27" s="62"/>
      <c r="H27" s="62"/>
      <c r="I27" s="62"/>
      <c r="J27" s="48"/>
      <c r="K27" s="61" t="e">
        <f t="shared" si="0"/>
        <v>#DIV/0!</v>
      </c>
    </row>
    <row r="28" spans="2:11" ht="16.5" x14ac:dyDescent="0.25">
      <c r="B28" s="44">
        <v>24</v>
      </c>
      <c r="C28" s="45" t="s">
        <v>131</v>
      </c>
      <c r="D28" s="60" t="s">
        <v>122</v>
      </c>
      <c r="E28" s="60">
        <v>140</v>
      </c>
      <c r="F28" s="62"/>
      <c r="G28" s="62"/>
      <c r="H28" s="62"/>
      <c r="I28" s="62"/>
      <c r="J28" s="64"/>
      <c r="K28" s="61" t="e">
        <f t="shared" si="0"/>
        <v>#DIV/0!</v>
      </c>
    </row>
    <row r="29" spans="2:11" ht="19.899999999999999" customHeight="1" x14ac:dyDescent="0.25">
      <c r="B29" s="83" t="s">
        <v>124</v>
      </c>
      <c r="C29" s="83"/>
      <c r="D29" s="83"/>
      <c r="E29" s="83"/>
      <c r="F29" s="83"/>
      <c r="G29" s="65"/>
      <c r="H29" s="65"/>
      <c r="I29" s="65"/>
      <c r="J29" s="64"/>
      <c r="K29" s="61" t="e">
        <f t="shared" si="0"/>
        <v>#DIV/0!</v>
      </c>
    </row>
    <row r="30" spans="2:11" ht="29.45" customHeight="1" x14ac:dyDescent="0.25">
      <c r="B30" s="85" t="s">
        <v>139</v>
      </c>
      <c r="C30" s="85"/>
      <c r="D30" s="85"/>
      <c r="E30" s="85"/>
      <c r="F30" s="85"/>
      <c r="G30" s="85"/>
      <c r="H30" s="85"/>
      <c r="I30" s="85"/>
      <c r="J30" s="85"/>
      <c r="K30" s="61" t="e">
        <f t="shared" si="0"/>
        <v>#DIV/0!</v>
      </c>
    </row>
    <row r="31" spans="2:11" ht="37.15" customHeight="1" x14ac:dyDescent="0.25">
      <c r="B31" s="46">
        <v>25</v>
      </c>
      <c r="C31" s="45" t="s">
        <v>161</v>
      </c>
      <c r="D31" s="60" t="s">
        <v>122</v>
      </c>
      <c r="E31" s="60">
        <v>20</v>
      </c>
      <c r="F31" s="62"/>
      <c r="G31" s="62"/>
      <c r="H31" s="62"/>
      <c r="I31" s="62"/>
      <c r="J31" s="64"/>
      <c r="K31" s="61" t="e">
        <f t="shared" si="0"/>
        <v>#DIV/0!</v>
      </c>
    </row>
    <row r="32" spans="2:11" ht="51" customHeight="1" x14ac:dyDescent="0.25">
      <c r="B32" s="46">
        <v>26</v>
      </c>
      <c r="C32" s="45" t="s">
        <v>135</v>
      </c>
      <c r="D32" s="60" t="s">
        <v>122</v>
      </c>
      <c r="E32" s="60">
        <v>5</v>
      </c>
      <c r="F32" s="62"/>
      <c r="G32" s="62"/>
      <c r="H32" s="62"/>
      <c r="I32" s="62"/>
      <c r="J32" s="64"/>
      <c r="K32" s="61" t="e">
        <f t="shared" si="0"/>
        <v>#DIV/0!</v>
      </c>
    </row>
    <row r="33" spans="1:11" ht="34.15" customHeight="1" x14ac:dyDescent="0.25">
      <c r="B33" s="95" t="s">
        <v>138</v>
      </c>
      <c r="C33" s="95"/>
      <c r="D33" s="95"/>
      <c r="E33" s="95"/>
      <c r="F33" s="95"/>
      <c r="G33" s="96"/>
      <c r="H33" s="96"/>
      <c r="I33" s="96"/>
      <c r="J33" s="97"/>
      <c r="K33" s="61" t="e">
        <f t="shared" si="0"/>
        <v>#DIV/0!</v>
      </c>
    </row>
    <row r="34" spans="1:11" ht="24" customHeight="1" x14ac:dyDescent="0.25">
      <c r="A34" s="98"/>
      <c r="B34" s="83" t="s">
        <v>168</v>
      </c>
      <c r="C34" s="83"/>
      <c r="D34" s="83"/>
      <c r="E34" s="83"/>
      <c r="F34" s="83"/>
      <c r="G34" s="99"/>
      <c r="H34" s="100"/>
      <c r="I34" s="100"/>
      <c r="J34" s="101"/>
    </row>
    <row r="35" spans="1:11" ht="24" customHeight="1" x14ac:dyDescent="0.25">
      <c r="A35" s="102" t="s">
        <v>169</v>
      </c>
      <c r="B35" s="103"/>
      <c r="C35" s="103"/>
      <c r="D35" s="103"/>
      <c r="E35" s="103"/>
      <c r="F35" s="103"/>
      <c r="G35" s="103"/>
      <c r="H35" s="103"/>
      <c r="I35" s="103"/>
      <c r="J35" s="104"/>
    </row>
    <row r="36" spans="1:11" ht="13.5" x14ac:dyDescent="0.25">
      <c r="A36" s="108" t="s">
        <v>170</v>
      </c>
      <c r="B36" s="108"/>
      <c r="C36" s="108"/>
      <c r="D36" s="108"/>
      <c r="E36" s="108"/>
      <c r="F36" s="108"/>
      <c r="G36" s="108"/>
      <c r="H36" s="108"/>
      <c r="I36" s="108"/>
      <c r="J36" s="67"/>
    </row>
    <row r="37" spans="1:11" ht="12.75" customHeight="1" x14ac:dyDescent="0.25">
      <c r="A37" s="105" t="s">
        <v>171</v>
      </c>
      <c r="B37" s="106"/>
      <c r="C37" s="106"/>
      <c r="D37" s="106"/>
      <c r="E37" s="106"/>
      <c r="F37" s="106"/>
      <c r="G37" s="106"/>
      <c r="H37" s="106"/>
      <c r="I37" s="106"/>
      <c r="J37" s="107"/>
    </row>
    <row r="38" spans="1:11" ht="12" customHeight="1" x14ac:dyDescent="0.25">
      <c r="A38" s="105" t="s">
        <v>172</v>
      </c>
      <c r="B38" s="106"/>
      <c r="C38" s="106"/>
      <c r="D38" s="106"/>
      <c r="E38" s="106"/>
      <c r="F38" s="106"/>
      <c r="G38" s="106"/>
      <c r="H38" s="106"/>
      <c r="I38" s="106"/>
      <c r="J38" s="107"/>
    </row>
    <row r="39" spans="1:11" ht="10.5" customHeight="1" x14ac:dyDescent="0.25">
      <c r="A39" s="109" t="s">
        <v>173</v>
      </c>
      <c r="B39" s="109"/>
      <c r="C39" s="109"/>
      <c r="D39" s="109"/>
      <c r="E39" s="109"/>
      <c r="F39" s="109"/>
      <c r="G39" s="109"/>
      <c r="H39" s="109"/>
      <c r="I39" s="109"/>
      <c r="J39" s="109"/>
    </row>
    <row r="40" spans="1:11" ht="24" customHeight="1" x14ac:dyDescent="0.25"/>
    <row r="41" spans="1:11" x14ac:dyDescent="0.25">
      <c r="K41" s="39"/>
    </row>
    <row r="42" spans="1:11" ht="16.5" x14ac:dyDescent="0.25">
      <c r="B42" s="70"/>
      <c r="C42" s="71"/>
      <c r="D42" s="82"/>
      <c r="E42" s="82"/>
      <c r="F42" s="82"/>
      <c r="G42" s="70"/>
      <c r="H42" s="70"/>
      <c r="I42" s="70"/>
      <c r="J42" s="70"/>
      <c r="K42" s="39"/>
    </row>
    <row r="43" spans="1:11" ht="16.5" x14ac:dyDescent="0.25">
      <c r="B43" s="70"/>
      <c r="C43" s="72"/>
      <c r="D43" s="81"/>
      <c r="E43" s="81"/>
      <c r="F43" s="81"/>
      <c r="G43" s="73"/>
      <c r="H43" s="73"/>
      <c r="I43" s="73"/>
      <c r="J43" s="73"/>
      <c r="K43" s="39"/>
    </row>
    <row r="44" spans="1:11" ht="16.5" x14ac:dyDescent="0.25">
      <c r="B44" s="70"/>
      <c r="C44" s="72"/>
      <c r="D44" s="81"/>
      <c r="E44" s="81"/>
      <c r="F44" s="81"/>
      <c r="G44" s="73"/>
      <c r="H44" s="73"/>
      <c r="I44" s="73"/>
      <c r="J44" s="73"/>
      <c r="K44" s="39"/>
    </row>
    <row r="45" spans="1:11" ht="16.5" x14ac:dyDescent="0.25">
      <c r="B45" s="70"/>
      <c r="C45" s="72"/>
      <c r="D45" s="81"/>
      <c r="E45" s="81"/>
      <c r="F45" s="81"/>
      <c r="G45" s="73"/>
      <c r="H45" s="73"/>
      <c r="I45" s="73"/>
      <c r="J45" s="73"/>
      <c r="K45" s="39"/>
    </row>
    <row r="46" spans="1:11" ht="16.5" x14ac:dyDescent="0.25">
      <c r="B46" s="70"/>
      <c r="C46" s="74"/>
      <c r="D46" s="80"/>
      <c r="E46" s="81"/>
      <c r="F46" s="81"/>
      <c r="G46" s="73"/>
      <c r="H46" s="73"/>
      <c r="I46" s="73"/>
      <c r="J46" s="75"/>
      <c r="K46" s="39"/>
    </row>
    <row r="47" spans="1:11" x14ac:dyDescent="0.25">
      <c r="K47" s="39"/>
    </row>
    <row r="48" spans="1:11" ht="15" customHeight="1" x14ac:dyDescent="0.25">
      <c r="A48" s="70"/>
      <c r="K48" s="70"/>
    </row>
    <row r="49" spans="1:11" ht="16.5" x14ac:dyDescent="0.25">
      <c r="A49" s="70"/>
      <c r="K49" s="73"/>
    </row>
    <row r="50" spans="1:11" ht="14.45" customHeight="1" x14ac:dyDescent="0.25">
      <c r="A50" s="70"/>
      <c r="K50" s="73"/>
    </row>
    <row r="51" spans="1:11" ht="14.45" customHeight="1" x14ac:dyDescent="0.25">
      <c r="A51" s="70"/>
      <c r="K51" s="73"/>
    </row>
    <row r="52" spans="1:11" ht="16.5" x14ac:dyDescent="0.25">
      <c r="A52" s="70"/>
      <c r="K52" s="73"/>
    </row>
    <row r="53" spans="1:11" x14ac:dyDescent="0.25">
      <c r="K53" s="39"/>
    </row>
  </sheetData>
  <mergeCells count="18">
    <mergeCell ref="A39:J39"/>
    <mergeCell ref="G34:J34"/>
    <mergeCell ref="A35:J35"/>
    <mergeCell ref="A36:I36"/>
    <mergeCell ref="A37:J37"/>
    <mergeCell ref="A38:J38"/>
    <mergeCell ref="C1:J1"/>
    <mergeCell ref="A2:N2"/>
    <mergeCell ref="D46:F46"/>
    <mergeCell ref="D42:F42"/>
    <mergeCell ref="D43:F43"/>
    <mergeCell ref="D44:F44"/>
    <mergeCell ref="D45:F45"/>
    <mergeCell ref="B29:F29"/>
    <mergeCell ref="B3:J3"/>
    <mergeCell ref="B34:F34"/>
    <mergeCell ref="B30:J30"/>
    <mergeCell ref="B33:F3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06"/>
  <sheetViews>
    <sheetView topLeftCell="A223" workbookViewId="0">
      <selection activeCell="E244" sqref="E244"/>
    </sheetView>
  </sheetViews>
  <sheetFormatPr baseColWidth="10" defaultRowHeight="15" x14ac:dyDescent="0.25"/>
  <cols>
    <col min="1" max="1" width="50.7109375" bestFit="1" customWidth="1"/>
    <col min="2" max="2" width="40.7109375" bestFit="1" customWidth="1"/>
    <col min="3" max="3" width="32.42578125" customWidth="1"/>
    <col min="4" max="4" width="40" customWidth="1"/>
    <col min="5" max="5" width="15.28515625" customWidth="1"/>
  </cols>
  <sheetData>
    <row r="1" spans="1:5" ht="15.75" thickBot="1" x14ac:dyDescent="0.3"/>
    <row r="2" spans="1:5" ht="40.15" customHeight="1" x14ac:dyDescent="0.25">
      <c r="A2" s="86" t="s">
        <v>25</v>
      </c>
      <c r="B2" s="87"/>
      <c r="C2" s="87"/>
      <c r="D2" s="88"/>
    </row>
    <row r="3" spans="1:5" ht="18.75" x14ac:dyDescent="0.3">
      <c r="A3" s="6" t="s">
        <v>31</v>
      </c>
      <c r="B3" s="2" t="s">
        <v>32</v>
      </c>
      <c r="C3" s="2" t="s">
        <v>33</v>
      </c>
      <c r="D3" s="7" t="s">
        <v>34</v>
      </c>
    </row>
    <row r="4" spans="1:5" x14ac:dyDescent="0.25">
      <c r="A4" s="8" t="s">
        <v>101</v>
      </c>
      <c r="B4" s="19">
        <v>1250</v>
      </c>
      <c r="C4" s="19">
        <v>1439</v>
      </c>
      <c r="D4" s="32">
        <v>1200</v>
      </c>
    </row>
    <row r="5" spans="1:5" x14ac:dyDescent="0.25">
      <c r="A5" s="8" t="s">
        <v>103</v>
      </c>
      <c r="B5" s="4">
        <v>13570</v>
      </c>
      <c r="C5" s="4">
        <v>13570</v>
      </c>
      <c r="D5" s="4">
        <v>13570</v>
      </c>
    </row>
    <row r="6" spans="1:5" x14ac:dyDescent="0.25">
      <c r="A6" s="8" t="s">
        <v>28</v>
      </c>
      <c r="B6" s="4">
        <f>5%*B4</f>
        <v>62.5</v>
      </c>
      <c r="C6" s="4">
        <f t="shared" ref="C6:D6" si="0">5%*C4</f>
        <v>71.95</v>
      </c>
      <c r="D6" s="4">
        <f t="shared" si="0"/>
        <v>60</v>
      </c>
    </row>
    <row r="7" spans="1:5" x14ac:dyDescent="0.25">
      <c r="A7" s="8" t="s">
        <v>29</v>
      </c>
      <c r="B7" s="4">
        <v>500</v>
      </c>
      <c r="C7" s="4">
        <v>500</v>
      </c>
      <c r="D7" s="9">
        <v>500</v>
      </c>
    </row>
    <row r="8" spans="1:5" ht="15.75" thickBot="1" x14ac:dyDescent="0.3">
      <c r="A8" s="10" t="s">
        <v>30</v>
      </c>
      <c r="B8" s="11">
        <f>SUM(B4:B7)</f>
        <v>15382.5</v>
      </c>
      <c r="C8" s="11">
        <f>SUM(C4:C7)</f>
        <v>15580.95</v>
      </c>
      <c r="D8" s="11">
        <f>SUM(D4:D7)</f>
        <v>15330</v>
      </c>
      <c r="E8" s="34">
        <f>AVERAGE(B8:D8)</f>
        <v>15431.15</v>
      </c>
    </row>
    <row r="9" spans="1:5" x14ac:dyDescent="0.25">
      <c r="C9" s="1"/>
    </row>
    <row r="11" spans="1:5" ht="15.75" thickBot="1" x14ac:dyDescent="0.3"/>
    <row r="12" spans="1:5" ht="40.9" customHeight="1" x14ac:dyDescent="0.25">
      <c r="A12" s="86" t="s">
        <v>26</v>
      </c>
      <c r="B12" s="87"/>
      <c r="C12" s="87"/>
      <c r="D12" s="88"/>
    </row>
    <row r="13" spans="1:5" ht="21" customHeight="1" x14ac:dyDescent="0.3">
      <c r="A13" s="13" t="s">
        <v>31</v>
      </c>
      <c r="B13" s="24" t="s">
        <v>47</v>
      </c>
      <c r="C13" s="24" t="s">
        <v>48</v>
      </c>
      <c r="D13" s="25" t="s">
        <v>49</v>
      </c>
    </row>
    <row r="14" spans="1:5" x14ac:dyDescent="0.25">
      <c r="A14" s="15" t="s">
        <v>102</v>
      </c>
      <c r="B14" s="33">
        <v>1840</v>
      </c>
      <c r="C14" s="33">
        <v>2399.9</v>
      </c>
      <c r="D14" s="20">
        <v>2000</v>
      </c>
    </row>
    <row r="15" spans="1:5" x14ac:dyDescent="0.25">
      <c r="A15" s="15" t="s">
        <v>103</v>
      </c>
      <c r="B15" s="4">
        <v>13570</v>
      </c>
      <c r="C15" s="4">
        <v>13570</v>
      </c>
      <c r="D15" s="4">
        <v>13570</v>
      </c>
    </row>
    <row r="16" spans="1:5" x14ac:dyDescent="0.25">
      <c r="A16" s="15" t="s">
        <v>35</v>
      </c>
      <c r="B16" s="14">
        <f>5%*B14</f>
        <v>92</v>
      </c>
      <c r="C16" s="14">
        <f t="shared" ref="C16:D16" si="1">5%*C14</f>
        <v>119.995</v>
      </c>
      <c r="D16" s="14">
        <f t="shared" si="1"/>
        <v>100</v>
      </c>
    </row>
    <row r="17" spans="1:7" x14ac:dyDescent="0.25">
      <c r="A17" s="15" t="s">
        <v>29</v>
      </c>
      <c r="B17" s="14">
        <v>500</v>
      </c>
      <c r="C17" s="14">
        <v>500</v>
      </c>
      <c r="D17" s="16">
        <v>500</v>
      </c>
    </row>
    <row r="18" spans="1:7" ht="15.75" thickBot="1" x14ac:dyDescent="0.3">
      <c r="A18" s="17" t="s">
        <v>30</v>
      </c>
      <c r="B18" s="18">
        <f>SUM(B14:B17)</f>
        <v>16002</v>
      </c>
      <c r="C18" s="18">
        <f>SUM(C14:C17)</f>
        <v>16589.895</v>
      </c>
      <c r="D18" s="18">
        <f>SUM(D14:D17)</f>
        <v>16170</v>
      </c>
      <c r="E18" s="34">
        <f>AVERAGE(B18:D18)</f>
        <v>16253.965000000002</v>
      </c>
    </row>
    <row r="21" spans="1:7" ht="15.75" thickBot="1" x14ac:dyDescent="0.3">
      <c r="G21" t="s">
        <v>109</v>
      </c>
    </row>
    <row r="22" spans="1:7" ht="37.15" customHeight="1" thickBot="1" x14ac:dyDescent="0.3">
      <c r="A22" s="89" t="s">
        <v>4</v>
      </c>
      <c r="B22" s="90"/>
      <c r="C22" s="90"/>
      <c r="D22" s="91"/>
      <c r="G22" t="s">
        <v>108</v>
      </c>
    </row>
    <row r="23" spans="1:7" ht="18.75" x14ac:dyDescent="0.3">
      <c r="A23" s="13" t="s">
        <v>31</v>
      </c>
      <c r="B23" s="26" t="s">
        <v>113</v>
      </c>
      <c r="C23" s="26" t="s">
        <v>110</v>
      </c>
      <c r="D23" s="27" t="s">
        <v>112</v>
      </c>
    </row>
    <row r="24" spans="1:7" x14ac:dyDescent="0.25">
      <c r="A24" s="8" t="s">
        <v>37</v>
      </c>
      <c r="B24" s="4">
        <v>2945</v>
      </c>
      <c r="C24" s="4">
        <v>1350</v>
      </c>
      <c r="D24" s="9">
        <v>2100</v>
      </c>
    </row>
    <row r="25" spans="1:7" x14ac:dyDescent="0.25">
      <c r="A25" s="8" t="s">
        <v>103</v>
      </c>
      <c r="B25" s="4">
        <v>7500</v>
      </c>
      <c r="C25" s="4">
        <v>7500</v>
      </c>
      <c r="D25" s="4">
        <v>7500</v>
      </c>
    </row>
    <row r="26" spans="1:7" x14ac:dyDescent="0.25">
      <c r="A26" s="8" t="s">
        <v>35</v>
      </c>
      <c r="B26" s="4">
        <f>5%*B24</f>
        <v>147.25</v>
      </c>
      <c r="C26" s="4">
        <f t="shared" ref="C26:D26" si="2">5%*C24</f>
        <v>67.5</v>
      </c>
      <c r="D26" s="4">
        <f t="shared" si="2"/>
        <v>105</v>
      </c>
    </row>
    <row r="27" spans="1:7" ht="15.75" thickBot="1" x14ac:dyDescent="0.3">
      <c r="A27" s="10" t="s">
        <v>30</v>
      </c>
      <c r="B27" s="11">
        <f>SUM(B24:B26)</f>
        <v>10592.25</v>
      </c>
      <c r="C27" s="11">
        <f>SUM(C24:C26)</f>
        <v>8917.5</v>
      </c>
      <c r="D27" s="11">
        <f>SUM(D24:D26)</f>
        <v>9705</v>
      </c>
      <c r="E27" s="34">
        <f>AVERAGE(B27:D27)</f>
        <v>9738.25</v>
      </c>
    </row>
    <row r="30" spans="1:7" ht="15.75" thickBot="1" x14ac:dyDescent="0.3"/>
    <row r="31" spans="1:7" ht="40.9" customHeight="1" thickBot="1" x14ac:dyDescent="0.3">
      <c r="A31" s="89" t="s">
        <v>5</v>
      </c>
      <c r="B31" s="90"/>
      <c r="C31" s="90"/>
      <c r="D31" s="91"/>
    </row>
    <row r="32" spans="1:7" ht="18.75" x14ac:dyDescent="0.3">
      <c r="A32" s="13" t="s">
        <v>31</v>
      </c>
      <c r="B32" s="21" t="s">
        <v>114</v>
      </c>
      <c r="C32" s="21" t="s">
        <v>115</v>
      </c>
      <c r="D32" s="22" t="s">
        <v>111</v>
      </c>
    </row>
    <row r="33" spans="1:5" x14ac:dyDescent="0.25">
      <c r="A33" s="8" t="s">
        <v>27</v>
      </c>
      <c r="B33" s="4">
        <v>369</v>
      </c>
      <c r="C33" s="4">
        <v>2000</v>
      </c>
      <c r="D33" s="9">
        <v>200</v>
      </c>
    </row>
    <row r="34" spans="1:5" x14ac:dyDescent="0.25">
      <c r="A34" s="8" t="s">
        <v>103</v>
      </c>
      <c r="B34" s="4">
        <v>7500</v>
      </c>
      <c r="C34" s="4">
        <v>7500</v>
      </c>
      <c r="D34" s="4">
        <v>7500</v>
      </c>
    </row>
    <row r="35" spans="1:5" x14ac:dyDescent="0.25">
      <c r="A35" s="8" t="s">
        <v>35</v>
      </c>
      <c r="B35" s="4">
        <v>350</v>
      </c>
      <c r="C35" s="4">
        <v>325</v>
      </c>
      <c r="D35" s="9">
        <v>375</v>
      </c>
    </row>
    <row r="36" spans="1:5" ht="15.75" thickBot="1" x14ac:dyDescent="0.3">
      <c r="A36" s="10" t="s">
        <v>30</v>
      </c>
      <c r="B36" s="11">
        <f>SUM(B33:B35)</f>
        <v>8219</v>
      </c>
      <c r="C36" s="11">
        <f>SUM(C33:C35)</f>
        <v>9825</v>
      </c>
      <c r="D36" s="11">
        <f>SUM(D33:D35)</f>
        <v>8075</v>
      </c>
      <c r="E36" s="34">
        <f>AVERAGE(B36:D36)</f>
        <v>8706.3333333333339</v>
      </c>
    </row>
    <row r="39" spans="1:5" ht="15.75" thickBot="1" x14ac:dyDescent="0.3"/>
    <row r="40" spans="1:5" ht="39" customHeight="1" x14ac:dyDescent="0.25">
      <c r="A40" s="89" t="s">
        <v>6</v>
      </c>
      <c r="B40" s="90"/>
      <c r="C40" s="90"/>
      <c r="D40" s="91"/>
    </row>
    <row r="41" spans="1:5" ht="18.75" x14ac:dyDescent="0.3">
      <c r="A41" s="13" t="s">
        <v>31</v>
      </c>
      <c r="B41" s="5" t="s">
        <v>116</v>
      </c>
      <c r="C41" s="5" t="s">
        <v>117</v>
      </c>
      <c r="D41" s="23" t="s">
        <v>118</v>
      </c>
    </row>
    <row r="42" spans="1:5" x14ac:dyDescent="0.25">
      <c r="A42" s="8" t="s">
        <v>27</v>
      </c>
      <c r="B42" s="3">
        <v>17545</v>
      </c>
      <c r="C42" s="3">
        <v>18700</v>
      </c>
      <c r="D42" s="9">
        <v>11938</v>
      </c>
    </row>
    <row r="43" spans="1:5" x14ac:dyDescent="0.25">
      <c r="A43" s="8" t="s">
        <v>38</v>
      </c>
      <c r="B43" s="4">
        <v>0</v>
      </c>
      <c r="C43" s="4">
        <v>0</v>
      </c>
      <c r="D43" s="9">
        <v>0</v>
      </c>
    </row>
    <row r="44" spans="1:5" x14ac:dyDescent="0.25">
      <c r="A44" s="8" t="s">
        <v>39</v>
      </c>
      <c r="B44" s="4">
        <v>0</v>
      </c>
      <c r="C44" s="4">
        <v>0</v>
      </c>
      <c r="D44" s="9">
        <v>0</v>
      </c>
    </row>
    <row r="45" spans="1:5" x14ac:dyDescent="0.25">
      <c r="A45" s="8" t="s">
        <v>36</v>
      </c>
      <c r="B45" s="4">
        <v>0</v>
      </c>
      <c r="C45" s="4">
        <v>0</v>
      </c>
      <c r="D45" s="9">
        <v>0</v>
      </c>
    </row>
    <row r="46" spans="1:5" ht="15.75" thickBot="1" x14ac:dyDescent="0.3">
      <c r="A46" s="10" t="s">
        <v>30</v>
      </c>
      <c r="B46" s="11">
        <f>SUM(B42:B45)</f>
        <v>17545</v>
      </c>
      <c r="C46" s="11">
        <f t="shared" ref="C46:D46" si="3">SUM(C42:C45)</f>
        <v>18700</v>
      </c>
      <c r="D46" s="11">
        <f t="shared" si="3"/>
        <v>11938</v>
      </c>
      <c r="E46" s="34">
        <f>AVERAGE(B46:D46)</f>
        <v>16061</v>
      </c>
    </row>
    <row r="49" spans="1:5" ht="15.75" thickBot="1" x14ac:dyDescent="0.3"/>
    <row r="50" spans="1:5" ht="34.15" customHeight="1" thickBot="1" x14ac:dyDescent="0.3">
      <c r="A50" s="89" t="s">
        <v>7</v>
      </c>
      <c r="B50" s="90"/>
      <c r="C50" s="90"/>
      <c r="D50" s="91"/>
    </row>
    <row r="51" spans="1:5" ht="18.75" x14ac:dyDescent="0.3">
      <c r="A51" s="6" t="s">
        <v>31</v>
      </c>
      <c r="B51" s="21" t="s">
        <v>51</v>
      </c>
      <c r="C51" s="21" t="s">
        <v>119</v>
      </c>
      <c r="D51" s="22" t="s">
        <v>120</v>
      </c>
    </row>
    <row r="52" spans="1:5" x14ac:dyDescent="0.25">
      <c r="A52" s="8" t="s">
        <v>27</v>
      </c>
      <c r="B52" s="4">
        <f>125900*0.087</f>
        <v>10953.3</v>
      </c>
      <c r="C52" s="4">
        <f>64296*0.087</f>
        <v>5593.7519999999995</v>
      </c>
      <c r="D52" s="9">
        <f>62200*0.087</f>
        <v>5411.4</v>
      </c>
    </row>
    <row r="53" spans="1:5" x14ac:dyDescent="0.25">
      <c r="A53" s="8" t="s">
        <v>103</v>
      </c>
      <c r="B53" s="4">
        <v>779.88</v>
      </c>
      <c r="C53" s="4">
        <v>779.88</v>
      </c>
      <c r="D53" s="4">
        <v>779.88</v>
      </c>
    </row>
    <row r="54" spans="1:5" x14ac:dyDescent="0.25">
      <c r="A54" s="8" t="s">
        <v>35</v>
      </c>
      <c r="B54" s="4">
        <f>5%*B52</f>
        <v>547.66499999999996</v>
      </c>
      <c r="C54" s="4">
        <f t="shared" ref="C54:D54" si="4">5%*C52</f>
        <v>279.68759999999997</v>
      </c>
      <c r="D54" s="4">
        <f t="shared" si="4"/>
        <v>270.57</v>
      </c>
    </row>
    <row r="55" spans="1:5" ht="15.75" thickBot="1" x14ac:dyDescent="0.3">
      <c r="A55" s="10" t="s">
        <v>30</v>
      </c>
      <c r="B55" s="11">
        <f>SUM(B52:B54)</f>
        <v>12280.844999999998</v>
      </c>
      <c r="C55" s="11">
        <f>SUM(C52:C54)</f>
        <v>6653.3195999999998</v>
      </c>
      <c r="D55" s="11">
        <f>SUM(D52:D54)</f>
        <v>6461.8499999999995</v>
      </c>
      <c r="E55" s="34">
        <f>AVERAGE(B55:D55)</f>
        <v>8465.3381999999983</v>
      </c>
    </row>
    <row r="58" spans="1:5" ht="15.75" thickBot="1" x14ac:dyDescent="0.3"/>
    <row r="59" spans="1:5" ht="34.9" customHeight="1" thickBot="1" x14ac:dyDescent="0.3">
      <c r="A59" s="89" t="s">
        <v>8</v>
      </c>
      <c r="B59" s="90"/>
      <c r="C59" s="90"/>
      <c r="D59" s="91"/>
    </row>
    <row r="60" spans="1:5" ht="18.75" x14ac:dyDescent="0.3">
      <c r="A60" s="6" t="s">
        <v>31</v>
      </c>
      <c r="B60" s="21" t="s">
        <v>121</v>
      </c>
      <c r="C60" s="21" t="s">
        <v>52</v>
      </c>
      <c r="D60" s="22" t="s">
        <v>53</v>
      </c>
    </row>
    <row r="61" spans="1:5" x14ac:dyDescent="0.25">
      <c r="A61" s="8" t="s">
        <v>27</v>
      </c>
      <c r="B61" s="4">
        <v>308.11</v>
      </c>
      <c r="C61" s="4">
        <v>437.5</v>
      </c>
      <c r="D61" s="9">
        <v>630</v>
      </c>
    </row>
    <row r="62" spans="1:5" x14ac:dyDescent="0.25">
      <c r="A62" s="8" t="s">
        <v>103</v>
      </c>
      <c r="B62" s="4">
        <v>12500</v>
      </c>
      <c r="C62" s="4">
        <v>12500</v>
      </c>
      <c r="D62" s="9">
        <v>12500</v>
      </c>
    </row>
    <row r="63" spans="1:5" x14ac:dyDescent="0.25">
      <c r="A63" s="8" t="s">
        <v>35</v>
      </c>
      <c r="B63" s="4">
        <v>75</v>
      </c>
      <c r="C63" s="4">
        <v>60</v>
      </c>
      <c r="D63" s="9">
        <v>70</v>
      </c>
    </row>
    <row r="64" spans="1:5" ht="15.75" thickBot="1" x14ac:dyDescent="0.3">
      <c r="A64" s="10" t="s">
        <v>30</v>
      </c>
      <c r="B64" s="11">
        <f>SUM(B61:B63)</f>
        <v>12883.11</v>
      </c>
      <c r="C64" s="11">
        <f>SUM(C61:C63)</f>
        <v>12997.5</v>
      </c>
      <c r="D64" s="11">
        <f>SUM(D61:D63)</f>
        <v>13200</v>
      </c>
      <c r="E64" s="34">
        <f>AVERAGE(B64:D64)</f>
        <v>13026.87</v>
      </c>
    </row>
    <row r="66" spans="1:5" x14ac:dyDescent="0.25">
      <c r="B66">
        <f>246488/800</f>
        <v>308.11</v>
      </c>
    </row>
    <row r="67" spans="1:5" ht="15.75" thickBot="1" x14ac:dyDescent="0.3"/>
    <row r="68" spans="1:5" ht="42" customHeight="1" thickBot="1" x14ac:dyDescent="0.3">
      <c r="A68" s="89" t="s">
        <v>9</v>
      </c>
      <c r="B68" s="90"/>
      <c r="C68" s="90"/>
      <c r="D68" s="91"/>
    </row>
    <row r="69" spans="1:5" ht="18.75" x14ac:dyDescent="0.3">
      <c r="A69" s="30" t="s">
        <v>31</v>
      </c>
      <c r="B69" s="21" t="s">
        <v>54</v>
      </c>
      <c r="C69" s="21" t="s">
        <v>55</v>
      </c>
      <c r="D69" s="22" t="s">
        <v>56</v>
      </c>
    </row>
    <row r="70" spans="1:5" x14ac:dyDescent="0.25">
      <c r="A70" s="8" t="s">
        <v>27</v>
      </c>
      <c r="B70" s="4">
        <f>55833</f>
        <v>55833</v>
      </c>
      <c r="C70" s="4">
        <f>50000</f>
        <v>50000</v>
      </c>
      <c r="D70" s="4">
        <f>52000</f>
        <v>52000</v>
      </c>
    </row>
    <row r="71" spans="1:5" x14ac:dyDescent="0.25">
      <c r="A71" s="8" t="s">
        <v>103</v>
      </c>
      <c r="B71" s="4">
        <v>18000</v>
      </c>
      <c r="C71" s="4">
        <v>18000</v>
      </c>
      <c r="D71" s="4">
        <v>18000</v>
      </c>
    </row>
    <row r="72" spans="1:5" x14ac:dyDescent="0.25">
      <c r="A72" s="8" t="s">
        <v>35</v>
      </c>
      <c r="B72" s="4">
        <f>B70*5%</f>
        <v>2791.65</v>
      </c>
      <c r="C72" s="4">
        <f>C70*5%</f>
        <v>2500</v>
      </c>
      <c r="D72" s="9">
        <f>D70*5%</f>
        <v>2600</v>
      </c>
    </row>
    <row r="73" spans="1:5" x14ac:dyDescent="0.25">
      <c r="A73" s="8" t="s">
        <v>40</v>
      </c>
      <c r="B73" s="4">
        <v>20000</v>
      </c>
      <c r="C73" s="4">
        <v>20000</v>
      </c>
      <c r="D73" s="9">
        <v>20000</v>
      </c>
    </row>
    <row r="74" spans="1:5" ht="15.75" thickBot="1" x14ac:dyDescent="0.3">
      <c r="A74" s="10" t="s">
        <v>30</v>
      </c>
      <c r="B74" s="11">
        <f>SUM(B70:B73)</f>
        <v>96624.65</v>
      </c>
      <c r="C74" s="11">
        <f>SUM(C70:C73)</f>
        <v>90500</v>
      </c>
      <c r="D74" s="11">
        <f>SUM(D70:D73)</f>
        <v>92600</v>
      </c>
      <c r="E74" s="34">
        <f>AVERAGE(B74:D74)</f>
        <v>93241.55</v>
      </c>
    </row>
    <row r="77" spans="1:5" ht="15.75" thickBot="1" x14ac:dyDescent="0.3"/>
    <row r="78" spans="1:5" ht="30" customHeight="1" thickBot="1" x14ac:dyDescent="0.3">
      <c r="A78" s="92" t="s">
        <v>10</v>
      </c>
      <c r="B78" s="93"/>
      <c r="C78" s="93"/>
      <c r="D78" s="94"/>
    </row>
    <row r="79" spans="1:5" ht="18.75" x14ac:dyDescent="0.3">
      <c r="A79" s="6" t="s">
        <v>31</v>
      </c>
      <c r="B79" s="28" t="s">
        <v>57</v>
      </c>
      <c r="C79" s="28" t="s">
        <v>58</v>
      </c>
      <c r="D79" s="29" t="s">
        <v>59</v>
      </c>
    </row>
    <row r="80" spans="1:5" x14ac:dyDescent="0.25">
      <c r="A80" s="8" t="s">
        <v>27</v>
      </c>
      <c r="B80" s="4">
        <v>5000</v>
      </c>
      <c r="C80" s="4">
        <v>4500</v>
      </c>
      <c r="D80" s="9">
        <v>4800</v>
      </c>
    </row>
    <row r="81" spans="1:5" x14ac:dyDescent="0.25">
      <c r="A81" s="8" t="s">
        <v>103</v>
      </c>
      <c r="B81" s="4">
        <v>250</v>
      </c>
      <c r="C81" s="4">
        <v>250</v>
      </c>
      <c r="D81" s="9">
        <v>250</v>
      </c>
    </row>
    <row r="82" spans="1:5" x14ac:dyDescent="0.25">
      <c r="A82" s="8" t="s">
        <v>35</v>
      </c>
      <c r="B82" s="4">
        <v>250</v>
      </c>
      <c r="C82" s="4">
        <v>225</v>
      </c>
      <c r="D82" s="9">
        <v>240</v>
      </c>
    </row>
    <row r="83" spans="1:5" x14ac:dyDescent="0.25">
      <c r="A83" s="8" t="s">
        <v>41</v>
      </c>
      <c r="B83" s="4">
        <v>10000</v>
      </c>
      <c r="C83" s="4">
        <v>10000</v>
      </c>
      <c r="D83" s="9">
        <v>10000</v>
      </c>
    </row>
    <row r="84" spans="1:5" ht="15.75" thickBot="1" x14ac:dyDescent="0.3">
      <c r="A84" s="10" t="s">
        <v>30</v>
      </c>
      <c r="B84" s="11">
        <f>SUM(B80:B83)</f>
        <v>15500</v>
      </c>
      <c r="C84" s="11">
        <f>SUM(C80:C83)</f>
        <v>14975</v>
      </c>
      <c r="D84" s="11">
        <f>SUM(D80:D83)</f>
        <v>15290</v>
      </c>
      <c r="E84" s="34">
        <f>AVERAGE(B84:D84)</f>
        <v>15255</v>
      </c>
    </row>
    <row r="87" spans="1:5" ht="15.75" thickBot="1" x14ac:dyDescent="0.3"/>
    <row r="88" spans="1:5" ht="30" customHeight="1" thickBot="1" x14ac:dyDescent="0.3">
      <c r="A88" s="89" t="s">
        <v>11</v>
      </c>
      <c r="B88" s="90"/>
      <c r="C88" s="90"/>
      <c r="D88" s="91"/>
    </row>
    <row r="89" spans="1:5" ht="18.75" x14ac:dyDescent="0.3">
      <c r="A89" s="30" t="s">
        <v>31</v>
      </c>
      <c r="B89" s="21" t="s">
        <v>60</v>
      </c>
      <c r="C89" s="21" t="s">
        <v>61</v>
      </c>
      <c r="D89" s="22" t="s">
        <v>62</v>
      </c>
    </row>
    <row r="90" spans="1:5" x14ac:dyDescent="0.25">
      <c r="A90" s="8" t="s">
        <v>27</v>
      </c>
      <c r="B90" s="4">
        <v>6500</v>
      </c>
      <c r="C90" s="4">
        <v>6000</v>
      </c>
      <c r="D90" s="9">
        <v>6200</v>
      </c>
    </row>
    <row r="91" spans="1:5" x14ac:dyDescent="0.25">
      <c r="A91" s="8" t="s">
        <v>42</v>
      </c>
      <c r="B91" s="4">
        <v>250</v>
      </c>
      <c r="C91" s="4">
        <v>250</v>
      </c>
      <c r="D91" s="9">
        <v>250</v>
      </c>
    </row>
    <row r="92" spans="1:5" x14ac:dyDescent="0.25">
      <c r="A92" s="8" t="s">
        <v>39</v>
      </c>
      <c r="B92" s="4">
        <v>325</v>
      </c>
      <c r="C92" s="4">
        <v>300</v>
      </c>
      <c r="D92" s="9">
        <v>310</v>
      </c>
    </row>
    <row r="93" spans="1:5" x14ac:dyDescent="0.25">
      <c r="A93" s="8" t="s">
        <v>41</v>
      </c>
      <c r="B93" s="4">
        <v>10000</v>
      </c>
      <c r="C93" s="4">
        <v>10000</v>
      </c>
      <c r="D93" s="9">
        <v>10000</v>
      </c>
    </row>
    <row r="94" spans="1:5" ht="15.75" thickBot="1" x14ac:dyDescent="0.3">
      <c r="A94" s="10" t="s">
        <v>30</v>
      </c>
      <c r="B94" s="11">
        <f>SUM(B90:B93)</f>
        <v>17075</v>
      </c>
      <c r="C94" s="11">
        <f>SUM(C90:C93)</f>
        <v>16550</v>
      </c>
      <c r="D94" s="11">
        <f>SUM(D90:D93)</f>
        <v>16760</v>
      </c>
      <c r="E94" s="34">
        <f>AVERAGE(B94:D94)</f>
        <v>16795</v>
      </c>
    </row>
    <row r="97" spans="1:5" ht="15.75" thickBot="1" x14ac:dyDescent="0.3"/>
    <row r="98" spans="1:5" ht="34.9" customHeight="1" thickBot="1" x14ac:dyDescent="0.3">
      <c r="A98" s="89" t="s">
        <v>12</v>
      </c>
      <c r="B98" s="90"/>
      <c r="C98" s="90"/>
      <c r="D98" s="91"/>
    </row>
    <row r="99" spans="1:5" ht="18.75" x14ac:dyDescent="0.3">
      <c r="A99" s="30" t="s">
        <v>31</v>
      </c>
      <c r="B99" s="21" t="s">
        <v>63</v>
      </c>
      <c r="C99" s="21" t="s">
        <v>64</v>
      </c>
      <c r="D99" s="22" t="s">
        <v>65</v>
      </c>
    </row>
    <row r="100" spans="1:5" x14ac:dyDescent="0.25">
      <c r="A100" s="8" t="s">
        <v>27</v>
      </c>
      <c r="B100" s="4">
        <v>4000</v>
      </c>
      <c r="C100" s="4">
        <v>3800</v>
      </c>
      <c r="D100" s="9">
        <v>4100</v>
      </c>
    </row>
    <row r="101" spans="1:5" x14ac:dyDescent="0.25">
      <c r="A101" s="8" t="s">
        <v>42</v>
      </c>
      <c r="B101" s="4">
        <v>200</v>
      </c>
      <c r="C101" s="4">
        <v>200</v>
      </c>
      <c r="D101" s="4">
        <v>200</v>
      </c>
    </row>
    <row r="102" spans="1:5" x14ac:dyDescent="0.25">
      <c r="A102" s="8" t="s">
        <v>39</v>
      </c>
      <c r="B102" s="4">
        <v>200</v>
      </c>
      <c r="C102" s="4">
        <v>190</v>
      </c>
      <c r="D102" s="9">
        <v>205</v>
      </c>
    </row>
    <row r="103" spans="1:5" x14ac:dyDescent="0.25">
      <c r="A103" s="8" t="s">
        <v>104</v>
      </c>
      <c r="B103" s="4">
        <v>10000</v>
      </c>
      <c r="C103" s="4">
        <v>10000</v>
      </c>
      <c r="D103" s="9">
        <v>10000</v>
      </c>
    </row>
    <row r="104" spans="1:5" ht="15.75" thickBot="1" x14ac:dyDescent="0.3">
      <c r="A104" s="10" t="s">
        <v>30</v>
      </c>
      <c r="B104" s="11">
        <f>SUM(B100:B103)</f>
        <v>14400</v>
      </c>
      <c r="C104" s="11">
        <f>SUM(C100:C103)</f>
        <v>14190</v>
      </c>
      <c r="D104" s="11">
        <f>SUM(D100:D103)</f>
        <v>14505</v>
      </c>
      <c r="E104" s="34">
        <f>AVERAGE(B104:D104)</f>
        <v>14365</v>
      </c>
    </row>
    <row r="107" spans="1:5" ht="15.75" thickBot="1" x14ac:dyDescent="0.3"/>
    <row r="108" spans="1:5" ht="33" customHeight="1" thickBot="1" x14ac:dyDescent="0.3">
      <c r="A108" s="89" t="s">
        <v>13</v>
      </c>
      <c r="B108" s="90"/>
      <c r="C108" s="90"/>
      <c r="D108" s="91"/>
    </row>
    <row r="109" spans="1:5" ht="18.75" x14ac:dyDescent="0.3">
      <c r="A109" s="30" t="s">
        <v>31</v>
      </c>
      <c r="B109" s="21" t="s">
        <v>66</v>
      </c>
      <c r="C109" s="21" t="s">
        <v>67</v>
      </c>
      <c r="D109" s="22" t="s">
        <v>68</v>
      </c>
    </row>
    <row r="110" spans="1:5" x14ac:dyDescent="0.25">
      <c r="A110" s="8" t="s">
        <v>27</v>
      </c>
      <c r="B110" s="4">
        <v>3500</v>
      </c>
      <c r="C110" s="4">
        <v>3200</v>
      </c>
      <c r="D110" s="9">
        <v>3800</v>
      </c>
    </row>
    <row r="111" spans="1:5" x14ac:dyDescent="0.25">
      <c r="A111" s="8" t="s">
        <v>42</v>
      </c>
      <c r="B111" s="4">
        <v>300</v>
      </c>
      <c r="C111" s="4">
        <v>300</v>
      </c>
      <c r="D111" s="4">
        <v>300</v>
      </c>
    </row>
    <row r="112" spans="1:5" x14ac:dyDescent="0.25">
      <c r="A112" s="8" t="s">
        <v>39</v>
      </c>
      <c r="B112" s="4">
        <v>175</v>
      </c>
      <c r="C112" s="4">
        <v>160</v>
      </c>
      <c r="D112" s="9">
        <v>190</v>
      </c>
    </row>
    <row r="113" spans="1:5" x14ac:dyDescent="0.25">
      <c r="A113" s="8" t="s">
        <v>104</v>
      </c>
      <c r="B113" s="4">
        <v>10000</v>
      </c>
      <c r="C113" s="4">
        <v>10000</v>
      </c>
      <c r="D113" s="9">
        <v>10000</v>
      </c>
    </row>
    <row r="114" spans="1:5" ht="15.75" thickBot="1" x14ac:dyDescent="0.3">
      <c r="A114" s="10" t="s">
        <v>30</v>
      </c>
      <c r="B114" s="11">
        <f>SUM(B110:B113)</f>
        <v>13975</v>
      </c>
      <c r="C114" s="11">
        <f>SUM(C110:C113)</f>
        <v>13660</v>
      </c>
      <c r="D114" s="11">
        <f>SUM(D110:D113)</f>
        <v>14290</v>
      </c>
      <c r="E114" s="34">
        <f>AVERAGE(B114:D114)</f>
        <v>13975</v>
      </c>
    </row>
    <row r="117" spans="1:5" ht="15.75" thickBot="1" x14ac:dyDescent="0.3"/>
    <row r="118" spans="1:5" ht="30" customHeight="1" thickBot="1" x14ac:dyDescent="0.3">
      <c r="A118" s="89" t="s">
        <v>14</v>
      </c>
      <c r="B118" s="90"/>
      <c r="C118" s="90"/>
      <c r="D118" s="91"/>
    </row>
    <row r="119" spans="1:5" ht="18.75" x14ac:dyDescent="0.3">
      <c r="A119" s="30" t="s">
        <v>31</v>
      </c>
      <c r="B119" s="21" t="s">
        <v>69</v>
      </c>
      <c r="C119" s="21" t="s">
        <v>70</v>
      </c>
      <c r="D119" s="22" t="s">
        <v>99</v>
      </c>
    </row>
    <row r="120" spans="1:5" x14ac:dyDescent="0.25">
      <c r="A120" s="8" t="s">
        <v>27</v>
      </c>
      <c r="B120" s="4">
        <v>2500</v>
      </c>
      <c r="C120" s="4">
        <v>2200</v>
      </c>
      <c r="D120" s="9">
        <v>2800</v>
      </c>
    </row>
    <row r="121" spans="1:5" x14ac:dyDescent="0.25">
      <c r="A121" s="8" t="s">
        <v>42</v>
      </c>
      <c r="B121" s="4">
        <v>200</v>
      </c>
      <c r="C121" s="4">
        <v>200</v>
      </c>
      <c r="D121" s="4">
        <v>200</v>
      </c>
    </row>
    <row r="122" spans="1:5" x14ac:dyDescent="0.25">
      <c r="A122" s="8" t="s">
        <v>39</v>
      </c>
      <c r="B122" s="4">
        <v>125</v>
      </c>
      <c r="C122" s="4">
        <v>110</v>
      </c>
      <c r="D122" s="9">
        <v>140</v>
      </c>
    </row>
    <row r="123" spans="1:5" x14ac:dyDescent="0.25">
      <c r="A123" s="8" t="s">
        <v>104</v>
      </c>
      <c r="B123" s="4">
        <v>10000</v>
      </c>
      <c r="C123" s="4">
        <v>10000</v>
      </c>
      <c r="D123" s="9">
        <v>10000</v>
      </c>
    </row>
    <row r="124" spans="1:5" ht="15.75" thickBot="1" x14ac:dyDescent="0.3">
      <c r="A124" s="10" t="s">
        <v>30</v>
      </c>
      <c r="B124" s="11">
        <f>SUM(B120:B123)</f>
        <v>12825</v>
      </c>
      <c r="C124" s="11">
        <f>SUM(C120:C123)</f>
        <v>12510</v>
      </c>
      <c r="D124" s="11">
        <f>SUM(D120:D123)</f>
        <v>13140</v>
      </c>
      <c r="E124" s="34">
        <f>AVERAGE(B124:D124)</f>
        <v>12825</v>
      </c>
    </row>
    <row r="127" spans="1:5" ht="15.75" thickBot="1" x14ac:dyDescent="0.3"/>
    <row r="128" spans="1:5" ht="33" customHeight="1" thickBot="1" x14ac:dyDescent="0.3">
      <c r="A128" s="89" t="s">
        <v>15</v>
      </c>
      <c r="B128" s="90"/>
      <c r="C128" s="90"/>
      <c r="D128" s="91"/>
    </row>
    <row r="129" spans="1:5" ht="18.75" x14ac:dyDescent="0.3">
      <c r="A129" s="30" t="s">
        <v>31</v>
      </c>
      <c r="B129" s="21" t="s">
        <v>71</v>
      </c>
      <c r="C129" s="21" t="s">
        <v>72</v>
      </c>
      <c r="D129" s="22" t="s">
        <v>73</v>
      </c>
    </row>
    <row r="130" spans="1:5" x14ac:dyDescent="0.25">
      <c r="A130" s="8" t="s">
        <v>27</v>
      </c>
      <c r="B130" s="4">
        <v>3340</v>
      </c>
      <c r="C130" s="4">
        <v>2800</v>
      </c>
      <c r="D130" s="9">
        <v>3200</v>
      </c>
    </row>
    <row r="131" spans="1:5" x14ac:dyDescent="0.25">
      <c r="A131" s="8" t="s">
        <v>42</v>
      </c>
      <c r="B131" s="4">
        <v>5000</v>
      </c>
      <c r="C131" s="4">
        <v>5000</v>
      </c>
      <c r="D131" s="4">
        <v>5000</v>
      </c>
    </row>
    <row r="132" spans="1:5" x14ac:dyDescent="0.25">
      <c r="A132" s="8" t="s">
        <v>39</v>
      </c>
      <c r="B132" s="4">
        <v>150</v>
      </c>
      <c r="C132" s="4">
        <v>140</v>
      </c>
      <c r="D132" s="9">
        <v>160</v>
      </c>
    </row>
    <row r="133" spans="1:5" x14ac:dyDescent="0.25">
      <c r="A133" s="8" t="s">
        <v>36</v>
      </c>
      <c r="B133" s="4">
        <v>10000</v>
      </c>
      <c r="C133" s="4">
        <v>10000</v>
      </c>
      <c r="D133" s="9">
        <v>10000</v>
      </c>
    </row>
    <row r="134" spans="1:5" ht="15.75" thickBot="1" x14ac:dyDescent="0.3">
      <c r="A134" s="10" t="s">
        <v>30</v>
      </c>
      <c r="B134" s="11">
        <f>SUM(B130:B133)</f>
        <v>18490</v>
      </c>
      <c r="C134" s="11">
        <f>SUM(C130:C133)</f>
        <v>17940</v>
      </c>
      <c r="D134" s="11">
        <f>SUM(D130:D133)</f>
        <v>18360</v>
      </c>
      <c r="E134" s="34">
        <f>AVERAGE(B134:D134)</f>
        <v>18263.333333333332</v>
      </c>
    </row>
    <row r="137" spans="1:5" ht="15.75" thickBot="1" x14ac:dyDescent="0.3"/>
    <row r="138" spans="1:5" ht="28.15" customHeight="1" thickBot="1" x14ac:dyDescent="0.3">
      <c r="A138" s="89" t="s">
        <v>16</v>
      </c>
      <c r="B138" s="90"/>
      <c r="C138" s="90"/>
      <c r="D138" s="91"/>
    </row>
    <row r="139" spans="1:5" ht="18.75" x14ac:dyDescent="0.3">
      <c r="A139" s="30" t="s">
        <v>31</v>
      </c>
      <c r="B139" s="21" t="s">
        <v>50</v>
      </c>
      <c r="C139" s="21" t="s">
        <v>74</v>
      </c>
      <c r="D139" s="22" t="s">
        <v>75</v>
      </c>
    </row>
    <row r="140" spans="1:5" x14ac:dyDescent="0.25">
      <c r="A140" s="8" t="s">
        <v>27</v>
      </c>
      <c r="B140" s="4">
        <v>3900</v>
      </c>
      <c r="C140" s="4">
        <v>4500</v>
      </c>
      <c r="D140" s="9">
        <v>6950</v>
      </c>
    </row>
    <row r="141" spans="1:5" x14ac:dyDescent="0.25">
      <c r="A141" s="8" t="s">
        <v>43</v>
      </c>
      <c r="B141" s="4">
        <v>5000</v>
      </c>
      <c r="C141" s="4">
        <v>5000</v>
      </c>
      <c r="D141" s="4">
        <v>5000</v>
      </c>
    </row>
    <row r="142" spans="1:5" x14ac:dyDescent="0.25">
      <c r="A142" s="8" t="s">
        <v>39</v>
      </c>
      <c r="B142" s="4">
        <v>195</v>
      </c>
      <c r="C142" s="4">
        <v>225</v>
      </c>
      <c r="D142" s="9">
        <v>348</v>
      </c>
    </row>
    <row r="143" spans="1:5" x14ac:dyDescent="0.25">
      <c r="A143" s="8" t="s">
        <v>105</v>
      </c>
      <c r="B143" s="4">
        <v>5000</v>
      </c>
      <c r="C143" s="4">
        <v>5000</v>
      </c>
      <c r="D143" s="9">
        <v>5000</v>
      </c>
    </row>
    <row r="144" spans="1:5" ht="15.75" thickBot="1" x14ac:dyDescent="0.3">
      <c r="A144" s="10" t="s">
        <v>30</v>
      </c>
      <c r="B144" s="11">
        <f>SUM(B140:B143)</f>
        <v>14095</v>
      </c>
      <c r="C144" s="11">
        <f>SUM(C140:C143)</f>
        <v>14725</v>
      </c>
      <c r="D144" s="11">
        <f>SUM(D140:D143)</f>
        <v>17298</v>
      </c>
      <c r="E144" s="34">
        <f>AVERAGE(B144:D144)</f>
        <v>15372.666666666666</v>
      </c>
    </row>
    <row r="147" spans="1:5" ht="15.75" thickBot="1" x14ac:dyDescent="0.3"/>
    <row r="148" spans="1:5" ht="31.15" customHeight="1" thickBot="1" x14ac:dyDescent="0.3">
      <c r="A148" s="89" t="s">
        <v>17</v>
      </c>
      <c r="B148" s="90"/>
      <c r="C148" s="90"/>
      <c r="D148" s="91"/>
    </row>
    <row r="149" spans="1:5" ht="18.75" x14ac:dyDescent="0.3">
      <c r="A149" s="30" t="s">
        <v>31</v>
      </c>
      <c r="B149" s="21" t="s">
        <v>100</v>
      </c>
      <c r="C149" s="21" t="s">
        <v>76</v>
      </c>
      <c r="D149" s="22" t="s">
        <v>77</v>
      </c>
    </row>
    <row r="150" spans="1:5" x14ac:dyDescent="0.25">
      <c r="A150" s="8" t="s">
        <v>27</v>
      </c>
      <c r="B150" s="4">
        <v>15000</v>
      </c>
      <c r="C150" s="4">
        <v>12000</v>
      </c>
      <c r="D150" s="9">
        <v>18000</v>
      </c>
    </row>
    <row r="151" spans="1:5" x14ac:dyDescent="0.25">
      <c r="A151" s="8" t="s">
        <v>42</v>
      </c>
      <c r="B151" s="4">
        <v>5000</v>
      </c>
      <c r="C151" s="4">
        <v>5000</v>
      </c>
      <c r="D151" s="4">
        <v>5000</v>
      </c>
    </row>
    <row r="152" spans="1:5" x14ac:dyDescent="0.25">
      <c r="A152" s="8" t="s">
        <v>39</v>
      </c>
      <c r="B152" s="4">
        <v>750</v>
      </c>
      <c r="C152" s="4">
        <v>600</v>
      </c>
      <c r="D152" s="9">
        <v>900</v>
      </c>
    </row>
    <row r="153" spans="1:5" ht="15.75" thickBot="1" x14ac:dyDescent="0.3">
      <c r="A153" s="10" t="s">
        <v>30</v>
      </c>
      <c r="B153" s="11">
        <f>SUM(B150:B152)</f>
        <v>20750</v>
      </c>
      <c r="C153" s="11">
        <f>SUM(C150:C152)</f>
        <v>17600</v>
      </c>
      <c r="D153" s="11">
        <f>SUM(D150:D152)</f>
        <v>23900</v>
      </c>
      <c r="E153" s="34">
        <f>AVERAGE(B153:D153)</f>
        <v>20750</v>
      </c>
    </row>
    <row r="156" spans="1:5" ht="15.75" thickBot="1" x14ac:dyDescent="0.3"/>
    <row r="157" spans="1:5" ht="31.9" customHeight="1" thickBot="1" x14ac:dyDescent="0.3">
      <c r="A157" s="89" t="s">
        <v>18</v>
      </c>
      <c r="B157" s="90"/>
      <c r="C157" s="90"/>
      <c r="D157" s="91"/>
    </row>
    <row r="158" spans="1:5" ht="18.75" x14ac:dyDescent="0.3">
      <c r="A158" s="30" t="s">
        <v>31</v>
      </c>
      <c r="B158" s="21" t="s">
        <v>83</v>
      </c>
      <c r="C158" s="21" t="s">
        <v>82</v>
      </c>
      <c r="D158" s="22" t="s">
        <v>78</v>
      </c>
    </row>
    <row r="159" spans="1:5" x14ac:dyDescent="0.25">
      <c r="A159" s="8" t="s">
        <v>27</v>
      </c>
      <c r="B159" s="4">
        <v>500000</v>
      </c>
      <c r="C159" s="4">
        <v>450000</v>
      </c>
      <c r="D159" s="9">
        <v>550000</v>
      </c>
    </row>
    <row r="160" spans="1:5" x14ac:dyDescent="0.25">
      <c r="A160" s="8" t="s">
        <v>42</v>
      </c>
      <c r="B160" s="4">
        <v>50000</v>
      </c>
      <c r="C160" s="4">
        <v>50000</v>
      </c>
      <c r="D160" s="4">
        <v>50000</v>
      </c>
    </row>
    <row r="161" spans="1:5" x14ac:dyDescent="0.25">
      <c r="A161" s="8" t="s">
        <v>39</v>
      </c>
      <c r="B161" s="4">
        <v>25000</v>
      </c>
      <c r="C161" s="4">
        <v>22500</v>
      </c>
      <c r="D161" s="9">
        <v>27500</v>
      </c>
    </row>
    <row r="162" spans="1:5" ht="15.75" thickBot="1" x14ac:dyDescent="0.3">
      <c r="A162" s="10" t="s">
        <v>30</v>
      </c>
      <c r="B162" s="11">
        <f>SUM(B159:B161)</f>
        <v>575000</v>
      </c>
      <c r="C162" s="11">
        <f>SUM(C159:C161)</f>
        <v>522500</v>
      </c>
      <c r="D162" s="11">
        <f>SUM(D159:D161)</f>
        <v>627500</v>
      </c>
      <c r="E162" s="34">
        <f>AVERAGE(B162:D162)</f>
        <v>575000</v>
      </c>
    </row>
    <row r="165" spans="1:5" ht="15.75" thickBot="1" x14ac:dyDescent="0.3"/>
    <row r="166" spans="1:5" ht="31.9" customHeight="1" thickBot="1" x14ac:dyDescent="0.3">
      <c r="A166" s="89" t="s">
        <v>19</v>
      </c>
      <c r="B166" s="90"/>
      <c r="C166" s="90"/>
      <c r="D166" s="91"/>
    </row>
    <row r="167" spans="1:5" ht="18.75" x14ac:dyDescent="0.3">
      <c r="A167" s="6" t="s">
        <v>31</v>
      </c>
      <c r="B167" s="21" t="s">
        <v>79</v>
      </c>
      <c r="C167" s="21" t="s">
        <v>80</v>
      </c>
      <c r="D167" s="22" t="s">
        <v>81</v>
      </c>
    </row>
    <row r="168" spans="1:5" x14ac:dyDescent="0.25">
      <c r="A168" s="8" t="s">
        <v>27</v>
      </c>
      <c r="B168" s="4">
        <v>300000</v>
      </c>
      <c r="C168" s="4">
        <v>250000</v>
      </c>
      <c r="D168" s="9">
        <v>350000</v>
      </c>
    </row>
    <row r="169" spans="1:5" x14ac:dyDescent="0.25">
      <c r="A169" s="8" t="s">
        <v>42</v>
      </c>
      <c r="B169" s="4">
        <v>20000</v>
      </c>
      <c r="C169" s="4">
        <v>20000</v>
      </c>
      <c r="D169" s="4">
        <v>20000</v>
      </c>
    </row>
    <row r="170" spans="1:5" x14ac:dyDescent="0.25">
      <c r="A170" s="8" t="s">
        <v>39</v>
      </c>
      <c r="B170" s="4">
        <v>15000</v>
      </c>
      <c r="C170" s="4">
        <v>12500</v>
      </c>
      <c r="D170" s="9">
        <v>17500</v>
      </c>
    </row>
    <row r="171" spans="1:5" ht="15.75" thickBot="1" x14ac:dyDescent="0.3">
      <c r="A171" s="10" t="s">
        <v>30</v>
      </c>
      <c r="B171" s="11">
        <f>SUM(B168:B170)</f>
        <v>335000</v>
      </c>
      <c r="C171" s="11">
        <f>SUM(C168:C170)</f>
        <v>282500</v>
      </c>
      <c r="D171" s="11">
        <f>SUM(D168:D170)</f>
        <v>387500</v>
      </c>
      <c r="E171" s="34">
        <f>AVERAGE(B171:D171)</f>
        <v>335000</v>
      </c>
    </row>
    <row r="174" spans="1:5" ht="15.75" thickBot="1" x14ac:dyDescent="0.3"/>
    <row r="175" spans="1:5" ht="33" customHeight="1" thickBot="1" x14ac:dyDescent="0.3">
      <c r="A175" s="89" t="s">
        <v>20</v>
      </c>
      <c r="B175" s="90"/>
      <c r="C175" s="90"/>
      <c r="D175" s="91"/>
    </row>
    <row r="176" spans="1:5" ht="18.75" x14ac:dyDescent="0.3">
      <c r="A176" s="30" t="s">
        <v>31</v>
      </c>
      <c r="B176" s="21" t="s">
        <v>84</v>
      </c>
      <c r="C176" s="21" t="s">
        <v>85</v>
      </c>
      <c r="D176" s="22" t="s">
        <v>86</v>
      </c>
    </row>
    <row r="177" spans="1:5" x14ac:dyDescent="0.25">
      <c r="A177" s="8" t="s">
        <v>27</v>
      </c>
      <c r="B177" s="4">
        <v>100000</v>
      </c>
      <c r="C177" s="4">
        <v>90000</v>
      </c>
      <c r="D177" s="9">
        <v>110000</v>
      </c>
    </row>
    <row r="178" spans="1:5" x14ac:dyDescent="0.25">
      <c r="A178" s="8" t="s">
        <v>42</v>
      </c>
      <c r="B178" s="4">
        <v>20000</v>
      </c>
      <c r="C178" s="4">
        <v>20000</v>
      </c>
      <c r="D178" s="4">
        <v>20000</v>
      </c>
    </row>
    <row r="179" spans="1:5" x14ac:dyDescent="0.25">
      <c r="A179" s="8" t="s">
        <v>39</v>
      </c>
      <c r="B179" s="4">
        <v>5000</v>
      </c>
      <c r="C179" s="4">
        <v>4500</v>
      </c>
      <c r="D179" s="9">
        <v>5500</v>
      </c>
    </row>
    <row r="180" spans="1:5" ht="15.75" thickBot="1" x14ac:dyDescent="0.3">
      <c r="A180" s="10" t="s">
        <v>30</v>
      </c>
      <c r="B180" s="11">
        <f>SUM(B177:B179)</f>
        <v>125000</v>
      </c>
      <c r="C180" s="11">
        <f>SUM(C177:C179)</f>
        <v>114500</v>
      </c>
      <c r="D180" s="11">
        <f>SUM(D177:D179)</f>
        <v>135500</v>
      </c>
      <c r="E180" s="34">
        <f>AVERAGE(B180:D180)</f>
        <v>125000</v>
      </c>
    </row>
    <row r="183" spans="1:5" ht="15.75" thickBot="1" x14ac:dyDescent="0.3"/>
    <row r="184" spans="1:5" ht="27" customHeight="1" thickBot="1" x14ac:dyDescent="0.3">
      <c r="A184" s="89" t="s">
        <v>21</v>
      </c>
      <c r="B184" s="90"/>
      <c r="C184" s="90"/>
      <c r="D184" s="91"/>
    </row>
    <row r="185" spans="1:5" ht="18.75" x14ac:dyDescent="0.3">
      <c r="A185" s="30" t="s">
        <v>31</v>
      </c>
      <c r="B185" s="21" t="s">
        <v>87</v>
      </c>
      <c r="C185" s="21" t="s">
        <v>88</v>
      </c>
      <c r="D185" s="22" t="s">
        <v>89</v>
      </c>
    </row>
    <row r="186" spans="1:5" x14ac:dyDescent="0.25">
      <c r="A186" s="8" t="s">
        <v>44</v>
      </c>
      <c r="B186" s="4">
        <v>9000</v>
      </c>
      <c r="C186" s="4">
        <v>9000</v>
      </c>
      <c r="D186" s="4">
        <v>9000</v>
      </c>
    </row>
    <row r="187" spans="1:5" x14ac:dyDescent="0.25">
      <c r="A187" s="8" t="s">
        <v>103</v>
      </c>
      <c r="B187" s="4">
        <v>1500</v>
      </c>
      <c r="C187" s="4">
        <v>1500</v>
      </c>
      <c r="D187" s="4">
        <v>1500</v>
      </c>
    </row>
    <row r="188" spans="1:5" x14ac:dyDescent="0.25">
      <c r="A188" s="8" t="s">
        <v>39</v>
      </c>
      <c r="B188" s="4">
        <v>25</v>
      </c>
      <c r="C188" s="4">
        <v>20</v>
      </c>
      <c r="D188" s="9">
        <v>30</v>
      </c>
    </row>
    <row r="189" spans="1:5" ht="15.75" thickBot="1" x14ac:dyDescent="0.3">
      <c r="A189" s="10" t="s">
        <v>30</v>
      </c>
      <c r="B189" s="11">
        <f>SUM(B186:B188)</f>
        <v>10525</v>
      </c>
      <c r="C189" s="11">
        <f>SUM(C186:C188)</f>
        <v>10520</v>
      </c>
      <c r="D189" s="11">
        <f>SUM(D186:D188)</f>
        <v>10530</v>
      </c>
      <c r="E189" s="34">
        <f>AVERAGE(B189:D189)</f>
        <v>10525</v>
      </c>
    </row>
    <row r="191" spans="1:5" ht="15.75" thickBot="1" x14ac:dyDescent="0.3"/>
    <row r="192" spans="1:5" ht="37.9" customHeight="1" thickBot="1" x14ac:dyDescent="0.3">
      <c r="A192" s="89" t="s">
        <v>22</v>
      </c>
      <c r="B192" s="90"/>
      <c r="C192" s="90"/>
      <c r="D192" s="91"/>
    </row>
    <row r="193" spans="1:5" ht="18.75" x14ac:dyDescent="0.3">
      <c r="A193" s="30" t="s">
        <v>31</v>
      </c>
      <c r="B193" s="21" t="s">
        <v>90</v>
      </c>
      <c r="C193" s="21" t="s">
        <v>91</v>
      </c>
      <c r="D193" s="22" t="s">
        <v>92</v>
      </c>
    </row>
    <row r="194" spans="1:5" x14ac:dyDescent="0.25">
      <c r="A194" s="8" t="s">
        <v>45</v>
      </c>
      <c r="B194" s="4">
        <v>500000</v>
      </c>
      <c r="C194" s="4">
        <v>450000</v>
      </c>
      <c r="D194" s="9">
        <v>550000</v>
      </c>
    </row>
    <row r="195" spans="1:5" x14ac:dyDescent="0.25">
      <c r="A195" s="8" t="s">
        <v>42</v>
      </c>
      <c r="B195" s="4">
        <v>200000</v>
      </c>
      <c r="C195" s="4">
        <v>200000</v>
      </c>
      <c r="D195" s="9">
        <v>200000</v>
      </c>
    </row>
    <row r="196" spans="1:5" x14ac:dyDescent="0.25">
      <c r="A196" s="8" t="s">
        <v>39</v>
      </c>
      <c r="B196" s="4">
        <v>25000</v>
      </c>
      <c r="C196" s="4">
        <v>22500</v>
      </c>
      <c r="D196" s="9">
        <v>27500</v>
      </c>
    </row>
    <row r="197" spans="1:5" x14ac:dyDescent="0.25">
      <c r="A197" s="8" t="s">
        <v>46</v>
      </c>
      <c r="B197" s="4">
        <v>100000</v>
      </c>
      <c r="C197" s="4">
        <v>100000</v>
      </c>
      <c r="D197" s="9">
        <v>100000</v>
      </c>
    </row>
    <row r="198" spans="1:5" ht="15.75" thickBot="1" x14ac:dyDescent="0.3">
      <c r="A198" s="10" t="s">
        <v>30</v>
      </c>
      <c r="B198" s="11">
        <v>825000</v>
      </c>
      <c r="C198" s="11">
        <v>772500</v>
      </c>
      <c r="D198" s="12">
        <v>877500</v>
      </c>
      <c r="E198" s="34">
        <f>AVERAGE(B198:D198)</f>
        <v>825000</v>
      </c>
    </row>
    <row r="201" spans="1:5" ht="15.75" thickBot="1" x14ac:dyDescent="0.3"/>
    <row r="202" spans="1:5" ht="30" customHeight="1" thickBot="1" x14ac:dyDescent="0.3">
      <c r="A202" s="92" t="s">
        <v>23</v>
      </c>
      <c r="B202" s="93"/>
      <c r="C202" s="93"/>
      <c r="D202" s="94"/>
    </row>
    <row r="203" spans="1:5" ht="18.75" x14ac:dyDescent="0.3">
      <c r="A203" s="31" t="s">
        <v>31</v>
      </c>
      <c r="B203" s="28" t="s">
        <v>93</v>
      </c>
      <c r="C203" s="28" t="s">
        <v>94</v>
      </c>
      <c r="D203" s="29" t="s">
        <v>95</v>
      </c>
    </row>
    <row r="204" spans="1:5" x14ac:dyDescent="0.25">
      <c r="A204" s="8" t="s">
        <v>45</v>
      </c>
      <c r="B204" s="4">
        <v>300000</v>
      </c>
      <c r="C204" s="4">
        <v>250000</v>
      </c>
      <c r="D204" s="9">
        <v>350000</v>
      </c>
    </row>
    <row r="205" spans="1:5" x14ac:dyDescent="0.25">
      <c r="A205" s="8" t="s">
        <v>42</v>
      </c>
      <c r="B205" s="4">
        <v>300000</v>
      </c>
      <c r="C205" s="4">
        <v>300000</v>
      </c>
      <c r="D205" s="4">
        <v>300000</v>
      </c>
    </row>
    <row r="206" spans="1:5" x14ac:dyDescent="0.25">
      <c r="A206" s="8" t="s">
        <v>39</v>
      </c>
      <c r="B206" s="4">
        <v>50000</v>
      </c>
      <c r="C206" s="4">
        <v>50000</v>
      </c>
      <c r="D206" s="9">
        <v>50000</v>
      </c>
    </row>
    <row r="207" spans="1:5" ht="15.75" thickBot="1" x14ac:dyDescent="0.3">
      <c r="A207" s="10" t="s">
        <v>30</v>
      </c>
      <c r="B207" s="11">
        <f>SUM(B204:B206)</f>
        <v>650000</v>
      </c>
      <c r="C207" s="11">
        <f>SUM(C204:C206)</f>
        <v>600000</v>
      </c>
      <c r="D207" s="11">
        <f>SUM(D204:D206)</f>
        <v>700000</v>
      </c>
      <c r="E207" s="34">
        <f>AVERAGE(B207:D207)</f>
        <v>650000</v>
      </c>
    </row>
    <row r="210" spans="1:5" ht="15.75" thickBot="1" x14ac:dyDescent="0.3"/>
    <row r="211" spans="1:5" ht="30" customHeight="1" thickBot="1" x14ac:dyDescent="0.3">
      <c r="A211" s="92" t="s">
        <v>24</v>
      </c>
      <c r="B211" s="93"/>
      <c r="C211" s="93"/>
      <c r="D211" s="94"/>
    </row>
    <row r="212" spans="1:5" ht="18.75" x14ac:dyDescent="0.3">
      <c r="A212" s="31" t="s">
        <v>31</v>
      </c>
      <c r="B212" s="28" t="s">
        <v>96</v>
      </c>
      <c r="C212" s="28" t="s">
        <v>98</v>
      </c>
      <c r="D212" s="29" t="s">
        <v>97</v>
      </c>
    </row>
    <row r="213" spans="1:5" x14ac:dyDescent="0.25">
      <c r="A213" s="8" t="s">
        <v>45</v>
      </c>
      <c r="B213" s="4">
        <v>5000</v>
      </c>
      <c r="C213" s="4">
        <v>4000</v>
      </c>
      <c r="D213" s="9">
        <v>6000</v>
      </c>
    </row>
    <row r="214" spans="1:5" x14ac:dyDescent="0.25">
      <c r="A214" s="8" t="s">
        <v>103</v>
      </c>
      <c r="B214" s="4">
        <v>17000</v>
      </c>
      <c r="C214" s="4">
        <v>17000</v>
      </c>
      <c r="D214" s="4">
        <v>17000</v>
      </c>
    </row>
    <row r="215" spans="1:5" x14ac:dyDescent="0.25">
      <c r="A215" s="8" t="s">
        <v>39</v>
      </c>
      <c r="B215" s="4">
        <v>250</v>
      </c>
      <c r="C215" s="4">
        <v>200</v>
      </c>
      <c r="D215" s="9">
        <v>300</v>
      </c>
    </row>
    <row r="216" spans="1:5" ht="15.75" thickBot="1" x14ac:dyDescent="0.3">
      <c r="A216" s="10" t="s">
        <v>30</v>
      </c>
      <c r="B216" s="11">
        <f>SUM(B213:B215)</f>
        <v>22250</v>
      </c>
      <c r="C216" s="11">
        <f>SUM(C213:C215)</f>
        <v>21200</v>
      </c>
      <c r="D216" s="11">
        <f>SUM(D213:D215)</f>
        <v>23300</v>
      </c>
      <c r="E216" s="34">
        <f>AVERAGE(B216:D216)</f>
        <v>22250</v>
      </c>
    </row>
    <row r="218" spans="1:5" ht="15.75" thickBot="1" x14ac:dyDescent="0.3"/>
    <row r="219" spans="1:5" ht="15.75" thickBot="1" x14ac:dyDescent="0.3">
      <c r="A219" s="92" t="s">
        <v>24</v>
      </c>
      <c r="B219" s="93"/>
      <c r="C219" s="93"/>
      <c r="D219" s="94"/>
    </row>
    <row r="220" spans="1:5" ht="18.75" x14ac:dyDescent="0.3">
      <c r="A220" s="31" t="s">
        <v>31</v>
      </c>
      <c r="B220" s="28" t="s">
        <v>96</v>
      </c>
      <c r="C220" s="28" t="s">
        <v>98</v>
      </c>
      <c r="D220" s="29" t="s">
        <v>97</v>
      </c>
    </row>
    <row r="221" spans="1:5" x14ac:dyDescent="0.25">
      <c r="A221" s="8" t="s">
        <v>45</v>
      </c>
      <c r="B221" s="4">
        <v>5000</v>
      </c>
      <c r="C221" s="4">
        <v>4000</v>
      </c>
      <c r="D221" s="9">
        <v>6000</v>
      </c>
    </row>
    <row r="222" spans="1:5" x14ac:dyDescent="0.25">
      <c r="A222" s="8" t="s">
        <v>103</v>
      </c>
      <c r="B222" s="4">
        <v>17000</v>
      </c>
      <c r="C222" s="4">
        <v>17000</v>
      </c>
      <c r="D222" s="4">
        <v>17000</v>
      </c>
    </row>
    <row r="223" spans="1:5" x14ac:dyDescent="0.25">
      <c r="A223" s="8" t="s">
        <v>39</v>
      </c>
      <c r="B223" s="4">
        <v>250</v>
      </c>
      <c r="C223" s="4">
        <v>200</v>
      </c>
      <c r="D223" s="9">
        <v>300</v>
      </c>
    </row>
    <row r="224" spans="1:5" ht="15.75" thickBot="1" x14ac:dyDescent="0.3">
      <c r="A224" s="10" t="s">
        <v>30</v>
      </c>
      <c r="B224" s="11">
        <f>SUM(B221:B223)</f>
        <v>22250</v>
      </c>
      <c r="C224" s="11">
        <f>SUM(C221:C223)</f>
        <v>21200</v>
      </c>
      <c r="D224" s="11">
        <f>SUM(D221:D223)</f>
        <v>23300</v>
      </c>
      <c r="E224" s="34">
        <f>AVERAGE(B224:D224)</f>
        <v>22250</v>
      </c>
    </row>
    <row r="226" spans="1:5" ht="15.75" thickBot="1" x14ac:dyDescent="0.3"/>
    <row r="227" spans="1:5" ht="15.75" thickBot="1" x14ac:dyDescent="0.3">
      <c r="A227" s="92" t="s">
        <v>161</v>
      </c>
      <c r="B227" s="93"/>
      <c r="C227" s="93"/>
      <c r="D227" s="94"/>
    </row>
    <row r="228" spans="1:5" ht="18.75" x14ac:dyDescent="0.3">
      <c r="A228" s="31" t="s">
        <v>31</v>
      </c>
      <c r="B228" s="28" t="s">
        <v>132</v>
      </c>
      <c r="C228" s="28" t="s">
        <v>133</v>
      </c>
      <c r="D228" s="29" t="s">
        <v>134</v>
      </c>
    </row>
    <row r="229" spans="1:5" x14ac:dyDescent="0.25">
      <c r="A229" s="8" t="s">
        <v>27</v>
      </c>
      <c r="B229" s="4">
        <v>549900</v>
      </c>
      <c r="C229" s="4">
        <v>640000</v>
      </c>
      <c r="D229" s="9">
        <v>715800</v>
      </c>
    </row>
    <row r="230" spans="1:5" x14ac:dyDescent="0.25">
      <c r="A230" s="8" t="s">
        <v>103</v>
      </c>
      <c r="B230" s="4">
        <v>150000</v>
      </c>
      <c r="C230" s="4">
        <v>150000</v>
      </c>
      <c r="D230" s="4">
        <v>150000</v>
      </c>
    </row>
    <row r="231" spans="1:5" x14ac:dyDescent="0.25">
      <c r="A231" s="8" t="s">
        <v>39</v>
      </c>
      <c r="B231" s="4">
        <v>10900</v>
      </c>
      <c r="C231" s="4">
        <v>15000</v>
      </c>
      <c r="D231" s="9">
        <v>13900</v>
      </c>
    </row>
    <row r="232" spans="1:5" ht="15.75" thickBot="1" x14ac:dyDescent="0.3">
      <c r="A232" s="10" t="s">
        <v>30</v>
      </c>
      <c r="B232" s="11">
        <f>SUM(B229:B231)</f>
        <v>710800</v>
      </c>
      <c r="C232" s="11">
        <f>SUM(C229:C231)</f>
        <v>805000</v>
      </c>
      <c r="D232" s="11">
        <f>SUM(D229:D231)</f>
        <v>879700</v>
      </c>
      <c r="E232" s="34">
        <f>AVERAGE(B232:D232)</f>
        <v>798500</v>
      </c>
    </row>
    <row r="234" spans="1:5" ht="15.75" thickBot="1" x14ac:dyDescent="0.3"/>
    <row r="235" spans="1:5" ht="33" customHeight="1" thickBot="1" x14ac:dyDescent="0.3">
      <c r="A235" s="89" t="s">
        <v>135</v>
      </c>
      <c r="B235" s="90"/>
      <c r="C235" s="90"/>
      <c r="D235" s="91"/>
    </row>
    <row r="236" spans="1:5" ht="18.75" x14ac:dyDescent="0.3">
      <c r="A236" s="30" t="s">
        <v>31</v>
      </c>
      <c r="B236" s="21" t="s">
        <v>157</v>
      </c>
      <c r="C236" s="21" t="s">
        <v>158</v>
      </c>
      <c r="D236" s="22" t="s">
        <v>159</v>
      </c>
    </row>
    <row r="237" spans="1:5" x14ac:dyDescent="0.25">
      <c r="A237" s="8" t="s">
        <v>27</v>
      </c>
      <c r="B237" s="4">
        <v>970000</v>
      </c>
      <c r="C237" s="4">
        <v>955000</v>
      </c>
      <c r="D237" s="9">
        <v>940000</v>
      </c>
    </row>
    <row r="238" spans="1:5" x14ac:dyDescent="0.25">
      <c r="A238" s="8" t="s">
        <v>136</v>
      </c>
      <c r="B238" s="4">
        <v>180000</v>
      </c>
      <c r="C238" s="4">
        <v>210000</v>
      </c>
      <c r="D238" s="4">
        <v>200000</v>
      </c>
    </row>
    <row r="239" spans="1:5" x14ac:dyDescent="0.25">
      <c r="A239" s="8" t="s">
        <v>137</v>
      </c>
      <c r="B239" s="4">
        <v>200000</v>
      </c>
      <c r="C239" s="4">
        <v>230000</v>
      </c>
      <c r="D239" s="4">
        <v>220000</v>
      </c>
    </row>
    <row r="240" spans="1:5" x14ac:dyDescent="0.25">
      <c r="A240" s="8" t="s">
        <v>42</v>
      </c>
      <c r="B240" s="4">
        <v>89000</v>
      </c>
      <c r="C240" s="4">
        <v>95000</v>
      </c>
      <c r="D240" s="9">
        <v>90000</v>
      </c>
    </row>
    <row r="241" spans="1:5" x14ac:dyDescent="0.25">
      <c r="A241" s="8" t="s">
        <v>39</v>
      </c>
      <c r="B241" s="4">
        <v>45000</v>
      </c>
      <c r="C241" s="4">
        <v>50000</v>
      </c>
      <c r="D241" s="9">
        <v>48000</v>
      </c>
    </row>
    <row r="242" spans="1:5" ht="15.75" thickBot="1" x14ac:dyDescent="0.3">
      <c r="A242" s="10" t="s">
        <v>30</v>
      </c>
      <c r="B242" s="11">
        <f>SUM(B237:B241)</f>
        <v>1484000</v>
      </c>
      <c r="C242" s="11">
        <f>SUM(C237:C241)</f>
        <v>1540000</v>
      </c>
      <c r="D242" s="11">
        <f>SUM(D237:D241)</f>
        <v>1498000</v>
      </c>
      <c r="E242" s="34">
        <f>AVERAGE(B242:D242)</f>
        <v>1507333.3333333333</v>
      </c>
    </row>
    <row r="244" spans="1:5" ht="15.75" thickBot="1" x14ac:dyDescent="0.3"/>
    <row r="245" spans="1:5" ht="15.75" thickBot="1" x14ac:dyDescent="0.3">
      <c r="A245" s="92" t="s">
        <v>131</v>
      </c>
      <c r="B245" s="93"/>
      <c r="C245" s="93"/>
      <c r="D245" s="94"/>
    </row>
    <row r="246" spans="1:5" ht="18.75" x14ac:dyDescent="0.3">
      <c r="A246" s="31" t="s">
        <v>31</v>
      </c>
      <c r="B246" s="28" t="s">
        <v>141</v>
      </c>
      <c r="C246" s="28" t="s">
        <v>133</v>
      </c>
      <c r="D246" s="29" t="s">
        <v>134</v>
      </c>
    </row>
    <row r="247" spans="1:5" x14ac:dyDescent="0.25">
      <c r="A247" s="8" t="s">
        <v>27</v>
      </c>
      <c r="B247" s="4">
        <v>41000</v>
      </c>
      <c r="C247" s="4">
        <v>33000</v>
      </c>
      <c r="D247" s="9">
        <v>35900</v>
      </c>
    </row>
    <row r="248" spans="1:5" x14ac:dyDescent="0.25">
      <c r="A248" s="8" t="s">
        <v>103</v>
      </c>
      <c r="B248" s="4">
        <v>400</v>
      </c>
      <c r="C248" s="4">
        <v>450</v>
      </c>
      <c r="D248" s="4">
        <v>300</v>
      </c>
    </row>
    <row r="249" spans="1:5" x14ac:dyDescent="0.25">
      <c r="A249" s="8" t="s">
        <v>39</v>
      </c>
      <c r="B249" s="4">
        <v>550</v>
      </c>
      <c r="C249" s="4">
        <v>550</v>
      </c>
      <c r="D249" s="9">
        <v>500</v>
      </c>
    </row>
    <row r="250" spans="1:5" ht="15.75" thickBot="1" x14ac:dyDescent="0.3">
      <c r="A250" s="10" t="s">
        <v>30</v>
      </c>
      <c r="B250" s="11">
        <f>SUM(B247:B249)</f>
        <v>41950</v>
      </c>
      <c r="C250" s="11">
        <f>SUM(C247:C249)</f>
        <v>34000</v>
      </c>
      <c r="D250" s="11">
        <f>SUM(D247:D249)</f>
        <v>36700</v>
      </c>
      <c r="E250" s="34">
        <f>AVERAGE(B250:D250)</f>
        <v>37550</v>
      </c>
    </row>
    <row r="252" spans="1:5" ht="15.75" thickBot="1" x14ac:dyDescent="0.3"/>
    <row r="253" spans="1:5" ht="15.75" thickBot="1" x14ac:dyDescent="0.3">
      <c r="A253" s="92" t="s">
        <v>142</v>
      </c>
      <c r="B253" s="93"/>
      <c r="C253" s="93"/>
      <c r="D253" s="94"/>
    </row>
    <row r="254" spans="1:5" ht="18.75" x14ac:dyDescent="0.3">
      <c r="A254" s="31" t="s">
        <v>31</v>
      </c>
      <c r="B254" s="28" t="s">
        <v>143</v>
      </c>
      <c r="C254" s="28" t="s">
        <v>144</v>
      </c>
      <c r="D254" s="29" t="s">
        <v>145</v>
      </c>
    </row>
    <row r="255" spans="1:5" x14ac:dyDescent="0.25">
      <c r="A255" s="8" t="s">
        <v>27</v>
      </c>
      <c r="B255" s="4">
        <v>33300</v>
      </c>
      <c r="C255" s="4">
        <v>35640</v>
      </c>
      <c r="D255" s="9">
        <v>33150</v>
      </c>
    </row>
    <row r="256" spans="1:5" x14ac:dyDescent="0.25">
      <c r="A256" s="8" t="s">
        <v>103</v>
      </c>
      <c r="B256" s="4">
        <v>1900</v>
      </c>
      <c r="C256" s="4">
        <v>2200</v>
      </c>
      <c r="D256" s="4">
        <v>2000</v>
      </c>
    </row>
    <row r="257" spans="1:5" x14ac:dyDescent="0.25">
      <c r="A257" s="8" t="s">
        <v>39</v>
      </c>
      <c r="B257" s="4">
        <v>980</v>
      </c>
      <c r="C257" s="4">
        <v>1000</v>
      </c>
      <c r="D257" s="9">
        <v>1050</v>
      </c>
    </row>
    <row r="258" spans="1:5" ht="15.75" thickBot="1" x14ac:dyDescent="0.3">
      <c r="A258" s="10" t="s">
        <v>30</v>
      </c>
      <c r="B258" s="11">
        <f>SUM(B255:B257)</f>
        <v>36180</v>
      </c>
      <c r="C258" s="11">
        <f>SUM(C255:C257)</f>
        <v>38840</v>
      </c>
      <c r="D258" s="11">
        <f>SUM(D255:D257)</f>
        <v>36200</v>
      </c>
      <c r="E258" s="34">
        <f>AVERAGE(B258:D258)</f>
        <v>37073.333333333336</v>
      </c>
    </row>
    <row r="260" spans="1:5" ht="15.75" thickBot="1" x14ac:dyDescent="0.3"/>
    <row r="261" spans="1:5" ht="31.9" customHeight="1" thickBot="1" x14ac:dyDescent="0.3">
      <c r="A261" s="89" t="s">
        <v>146</v>
      </c>
      <c r="B261" s="90"/>
      <c r="C261" s="90"/>
      <c r="D261" s="91"/>
    </row>
    <row r="262" spans="1:5" ht="18.75" x14ac:dyDescent="0.3">
      <c r="A262" s="6" t="s">
        <v>31</v>
      </c>
      <c r="B262" s="21" t="s">
        <v>147</v>
      </c>
      <c r="C262" s="21" t="s">
        <v>151</v>
      </c>
      <c r="D262" s="22" t="s">
        <v>152</v>
      </c>
    </row>
    <row r="263" spans="1:5" x14ac:dyDescent="0.25">
      <c r="A263" s="8" t="s">
        <v>27</v>
      </c>
      <c r="B263" s="4">
        <v>1300000</v>
      </c>
      <c r="C263" s="4">
        <v>1220000</v>
      </c>
      <c r="D263" s="9">
        <v>1398000</v>
      </c>
    </row>
    <row r="264" spans="1:5" x14ac:dyDescent="0.25">
      <c r="A264" s="8" t="s">
        <v>42</v>
      </c>
      <c r="B264" s="4">
        <v>300000</v>
      </c>
      <c r="C264" s="4">
        <v>290000</v>
      </c>
      <c r="D264" s="4">
        <v>315000</v>
      </c>
    </row>
    <row r="265" spans="1:5" x14ac:dyDescent="0.25">
      <c r="A265" s="8" t="s">
        <v>39</v>
      </c>
      <c r="B265" s="4">
        <v>28900</v>
      </c>
      <c r="C265" s="4">
        <v>30000</v>
      </c>
      <c r="D265" s="9">
        <v>25000</v>
      </c>
    </row>
    <row r="266" spans="1:5" ht="15.75" thickBot="1" x14ac:dyDescent="0.3">
      <c r="A266" s="10" t="s">
        <v>30</v>
      </c>
      <c r="B266" s="11">
        <f>SUM(B263:B265)</f>
        <v>1628900</v>
      </c>
      <c r="C266" s="11">
        <f>SUM(C263:C265)</f>
        <v>1540000</v>
      </c>
      <c r="D266" s="11">
        <f>SUM(D263:D265)</f>
        <v>1738000</v>
      </c>
      <c r="E266" s="34">
        <f>AVERAGE(B266:D266)</f>
        <v>1635633.3333333333</v>
      </c>
    </row>
    <row r="268" spans="1:5" ht="15.75" thickBot="1" x14ac:dyDescent="0.3"/>
    <row r="269" spans="1:5" ht="31.9" customHeight="1" thickBot="1" x14ac:dyDescent="0.3">
      <c r="A269" s="89" t="s">
        <v>126</v>
      </c>
      <c r="B269" s="90"/>
      <c r="C269" s="90"/>
      <c r="D269" s="91"/>
    </row>
    <row r="270" spans="1:5" ht="18.75" x14ac:dyDescent="0.3">
      <c r="A270" s="6" t="s">
        <v>31</v>
      </c>
      <c r="B270" s="21" t="s">
        <v>148</v>
      </c>
      <c r="C270" s="21" t="s">
        <v>149</v>
      </c>
      <c r="D270" s="22" t="s">
        <v>150</v>
      </c>
    </row>
    <row r="271" spans="1:5" x14ac:dyDescent="0.25">
      <c r="A271" s="8" t="s">
        <v>27</v>
      </c>
      <c r="B271" s="4">
        <v>68000</v>
      </c>
      <c r="C271" s="4">
        <v>65000</v>
      </c>
      <c r="D271" s="9">
        <v>70000</v>
      </c>
    </row>
    <row r="272" spans="1:5" x14ac:dyDescent="0.25">
      <c r="A272" s="8" t="s">
        <v>42</v>
      </c>
      <c r="B272" s="4">
        <v>7500</v>
      </c>
      <c r="C272" s="4">
        <v>7000</v>
      </c>
      <c r="D272" s="4">
        <v>6900</v>
      </c>
    </row>
    <row r="273" spans="1:5" x14ac:dyDescent="0.25">
      <c r="A273" s="8" t="s">
        <v>39</v>
      </c>
      <c r="B273" s="4">
        <v>1700</v>
      </c>
      <c r="C273" s="4">
        <v>1250</v>
      </c>
      <c r="D273" s="9">
        <v>1500</v>
      </c>
    </row>
    <row r="274" spans="1:5" ht="15.75" thickBot="1" x14ac:dyDescent="0.3">
      <c r="A274" s="10" t="s">
        <v>30</v>
      </c>
      <c r="B274" s="11">
        <f>SUM(B271:B273)</f>
        <v>77200</v>
      </c>
      <c r="C274" s="11">
        <f>SUM(C271:C273)</f>
        <v>73250</v>
      </c>
      <c r="D274" s="11">
        <f>SUM(D271:D273)</f>
        <v>78400</v>
      </c>
      <c r="E274" s="34">
        <f>AVERAGE(B274:D274)</f>
        <v>76283.333333333328</v>
      </c>
    </row>
    <row r="276" spans="1:5" ht="15.75" thickBot="1" x14ac:dyDescent="0.3"/>
    <row r="277" spans="1:5" ht="31.9" customHeight="1" thickBot="1" x14ac:dyDescent="0.3">
      <c r="A277" s="89" t="s">
        <v>128</v>
      </c>
      <c r="B277" s="90"/>
      <c r="C277" s="90"/>
      <c r="D277" s="91"/>
    </row>
    <row r="278" spans="1:5" ht="18.75" x14ac:dyDescent="0.3">
      <c r="A278" s="6" t="s">
        <v>31</v>
      </c>
      <c r="B278" s="21" t="s">
        <v>151</v>
      </c>
      <c r="C278" s="22" t="s">
        <v>150</v>
      </c>
      <c r="D278" s="22" t="s">
        <v>153</v>
      </c>
    </row>
    <row r="279" spans="1:5" x14ac:dyDescent="0.25">
      <c r="A279" s="8" t="s">
        <v>27</v>
      </c>
      <c r="B279" s="4">
        <v>190000</v>
      </c>
      <c r="C279" s="4">
        <v>205900</v>
      </c>
      <c r="D279" s="9">
        <v>211000</v>
      </c>
    </row>
    <row r="280" spans="1:5" x14ac:dyDescent="0.25">
      <c r="A280" s="8" t="s">
        <v>42</v>
      </c>
      <c r="B280" s="4">
        <v>12900</v>
      </c>
      <c r="C280" s="4">
        <v>15000</v>
      </c>
      <c r="D280" s="4">
        <v>14900</v>
      </c>
    </row>
    <row r="281" spans="1:5" x14ac:dyDescent="0.25">
      <c r="A281" s="8" t="s">
        <v>39</v>
      </c>
      <c r="B281" s="4">
        <v>5400</v>
      </c>
      <c r="C281" s="4">
        <v>5100</v>
      </c>
      <c r="D281" s="9">
        <v>4900</v>
      </c>
    </row>
    <row r="282" spans="1:5" ht="15.75" thickBot="1" x14ac:dyDescent="0.3">
      <c r="A282" s="10" t="s">
        <v>30</v>
      </c>
      <c r="B282" s="11">
        <f>SUM(B279:B281)</f>
        <v>208300</v>
      </c>
      <c r="C282" s="11">
        <f>SUM(C279:C281)</f>
        <v>226000</v>
      </c>
      <c r="D282" s="11">
        <f>SUM(D279:D281)</f>
        <v>230800</v>
      </c>
      <c r="E282" s="34">
        <f>AVERAGE(B282:D282)</f>
        <v>221700</v>
      </c>
    </row>
    <row r="284" spans="1:5" ht="15.75" thickBot="1" x14ac:dyDescent="0.3"/>
    <row r="285" spans="1:5" ht="31.9" customHeight="1" thickBot="1" x14ac:dyDescent="0.3">
      <c r="A285" s="89" t="s">
        <v>130</v>
      </c>
      <c r="B285" s="90"/>
      <c r="C285" s="90"/>
      <c r="D285" s="91"/>
    </row>
    <row r="286" spans="1:5" ht="18.75" x14ac:dyDescent="0.3">
      <c r="A286" s="6" t="s">
        <v>31</v>
      </c>
      <c r="B286" s="21" t="s">
        <v>147</v>
      </c>
      <c r="C286" s="21" t="s">
        <v>151</v>
      </c>
      <c r="D286" s="22" t="s">
        <v>152</v>
      </c>
    </row>
    <row r="287" spans="1:5" x14ac:dyDescent="0.25">
      <c r="A287" s="8" t="s">
        <v>27</v>
      </c>
      <c r="B287" s="4">
        <v>150000</v>
      </c>
      <c r="C287" s="4">
        <v>162000</v>
      </c>
      <c r="D287" s="9">
        <v>175000</v>
      </c>
    </row>
    <row r="288" spans="1:5" x14ac:dyDescent="0.25">
      <c r="A288" s="8" t="s">
        <v>42</v>
      </c>
      <c r="B288" s="4">
        <v>21000</v>
      </c>
      <c r="C288" s="4">
        <v>20000</v>
      </c>
      <c r="D288" s="4">
        <v>30000</v>
      </c>
    </row>
    <row r="289" spans="1:5" x14ac:dyDescent="0.25">
      <c r="A289" s="8" t="s">
        <v>39</v>
      </c>
      <c r="B289" s="4">
        <v>3000</v>
      </c>
      <c r="C289" s="4">
        <v>3500</v>
      </c>
      <c r="D289" s="9">
        <v>3250</v>
      </c>
    </row>
    <row r="290" spans="1:5" ht="15.75" thickBot="1" x14ac:dyDescent="0.3">
      <c r="A290" s="10" t="s">
        <v>30</v>
      </c>
      <c r="B290" s="11">
        <f>SUM(B287:B289)</f>
        <v>174000</v>
      </c>
      <c r="C290" s="11">
        <f>SUM(C287:C289)</f>
        <v>185500</v>
      </c>
      <c r="D290" s="11">
        <f>SUM(D287:D289)</f>
        <v>208250</v>
      </c>
      <c r="E290" s="34">
        <f>AVERAGE(B290:D290)</f>
        <v>189250</v>
      </c>
    </row>
    <row r="292" spans="1:5" ht="15.75" thickBot="1" x14ac:dyDescent="0.3"/>
    <row r="293" spans="1:5" ht="40.15" customHeight="1" x14ac:dyDescent="0.25">
      <c r="A293" s="86" t="s">
        <v>160</v>
      </c>
      <c r="B293" s="87"/>
      <c r="C293" s="87"/>
      <c r="D293" s="88"/>
    </row>
    <row r="294" spans="1:5" ht="18.75" x14ac:dyDescent="0.3">
      <c r="A294" s="6" t="s">
        <v>31</v>
      </c>
      <c r="B294" s="2" t="s">
        <v>32</v>
      </c>
      <c r="C294" s="2" t="s">
        <v>154</v>
      </c>
      <c r="D294" s="7" t="s">
        <v>113</v>
      </c>
    </row>
    <row r="295" spans="1:5" x14ac:dyDescent="0.25">
      <c r="A295" s="8" t="s">
        <v>27</v>
      </c>
      <c r="B295" s="19">
        <v>184000</v>
      </c>
      <c r="C295" s="19">
        <v>169000</v>
      </c>
      <c r="D295" s="32">
        <v>178000</v>
      </c>
    </row>
    <row r="296" spans="1:5" x14ac:dyDescent="0.25">
      <c r="A296" s="8" t="s">
        <v>103</v>
      </c>
      <c r="B296" s="4">
        <v>13570</v>
      </c>
      <c r="C296" s="4">
        <v>13570</v>
      </c>
      <c r="D296" s="4">
        <v>13570</v>
      </c>
    </row>
    <row r="297" spans="1:5" x14ac:dyDescent="0.25">
      <c r="A297" s="8" t="s">
        <v>39</v>
      </c>
      <c r="B297" s="4">
        <f>5%*B295</f>
        <v>9200</v>
      </c>
      <c r="C297" s="4">
        <f t="shared" ref="C297:D297" si="5">5%*C295</f>
        <v>8450</v>
      </c>
      <c r="D297" s="4">
        <f t="shared" si="5"/>
        <v>8900</v>
      </c>
    </row>
    <row r="298" spans="1:5" ht="15.75" thickBot="1" x14ac:dyDescent="0.3">
      <c r="A298" s="10" t="s">
        <v>30</v>
      </c>
      <c r="B298" s="11">
        <f>SUM(B295:B297)</f>
        <v>206770</v>
      </c>
      <c r="C298" s="11">
        <f>SUM(C295:C297)</f>
        <v>191020</v>
      </c>
      <c r="D298" s="11">
        <f>SUM(D295:D297)</f>
        <v>200470</v>
      </c>
      <c r="E298" s="34">
        <f>AVERAGE(B298:D298)</f>
        <v>199420</v>
      </c>
    </row>
    <row r="300" spans="1:5" ht="15.75" thickBot="1" x14ac:dyDescent="0.3"/>
    <row r="301" spans="1:5" ht="40.15" customHeight="1" x14ac:dyDescent="0.25">
      <c r="A301" s="86" t="s">
        <v>127</v>
      </c>
      <c r="B301" s="87"/>
      <c r="C301" s="87"/>
      <c r="D301" s="88"/>
    </row>
    <row r="302" spans="1:5" ht="18.75" x14ac:dyDescent="0.3">
      <c r="A302" s="6" t="s">
        <v>31</v>
      </c>
      <c r="B302" s="28" t="s">
        <v>83</v>
      </c>
      <c r="C302" s="28" t="s">
        <v>155</v>
      </c>
      <c r="D302" s="29" t="s">
        <v>145</v>
      </c>
    </row>
    <row r="303" spans="1:5" x14ac:dyDescent="0.25">
      <c r="A303" s="8" t="s">
        <v>156</v>
      </c>
      <c r="B303" s="19">
        <v>160000</v>
      </c>
      <c r="C303" s="19">
        <v>155000</v>
      </c>
      <c r="D303" s="32">
        <v>169900</v>
      </c>
    </row>
    <row r="304" spans="1:5" x14ac:dyDescent="0.25">
      <c r="A304" s="8" t="s">
        <v>103</v>
      </c>
      <c r="B304" s="4">
        <v>20000</v>
      </c>
      <c r="C304" s="4">
        <v>24800</v>
      </c>
      <c r="D304" s="4">
        <v>23900</v>
      </c>
    </row>
    <row r="305" spans="1:5" x14ac:dyDescent="0.25">
      <c r="A305" s="8" t="s">
        <v>39</v>
      </c>
      <c r="B305" s="4">
        <v>10000</v>
      </c>
      <c r="C305" s="4">
        <f t="shared" ref="C305:D305" si="6">5%*C303</f>
        <v>7750</v>
      </c>
      <c r="D305" s="4">
        <f t="shared" si="6"/>
        <v>8495</v>
      </c>
    </row>
    <row r="306" spans="1:5" ht="15.75" thickBot="1" x14ac:dyDescent="0.3">
      <c r="A306" s="10" t="s">
        <v>30</v>
      </c>
      <c r="B306" s="11">
        <f>SUM(B303:B305)</f>
        <v>190000</v>
      </c>
      <c r="C306" s="11">
        <f>SUM(C303:C305)</f>
        <v>187550</v>
      </c>
      <c r="D306" s="11">
        <f>SUM(D303:D305)</f>
        <v>202295</v>
      </c>
      <c r="E306" s="34">
        <f>AVERAGE(B306:D306)</f>
        <v>193281.66666666666</v>
      </c>
    </row>
  </sheetData>
  <mergeCells count="34">
    <mergeCell ref="A108:D108"/>
    <mergeCell ref="A118:D118"/>
    <mergeCell ref="A128:D128"/>
    <mergeCell ref="A59:D59"/>
    <mergeCell ref="A68:D68"/>
    <mergeCell ref="A78:D78"/>
    <mergeCell ref="A88:D88"/>
    <mergeCell ref="A98:D98"/>
    <mergeCell ref="A50:D50"/>
    <mergeCell ref="A2:D2"/>
    <mergeCell ref="A12:D12"/>
    <mergeCell ref="A22:D22"/>
    <mergeCell ref="A31:D31"/>
    <mergeCell ref="A40:D40"/>
    <mergeCell ref="A245:D245"/>
    <mergeCell ref="A253:D253"/>
    <mergeCell ref="A138:D138"/>
    <mergeCell ref="A148:D148"/>
    <mergeCell ref="A157:D157"/>
    <mergeCell ref="A175:D175"/>
    <mergeCell ref="A184:D184"/>
    <mergeCell ref="A166:D166"/>
    <mergeCell ref="A192:D192"/>
    <mergeCell ref="A202:D202"/>
    <mergeCell ref="A211:D211"/>
    <mergeCell ref="A227:D227"/>
    <mergeCell ref="A235:D235"/>
    <mergeCell ref="A219:D219"/>
    <mergeCell ref="A293:D293"/>
    <mergeCell ref="A301:D301"/>
    <mergeCell ref="A261:D261"/>
    <mergeCell ref="A269:D269"/>
    <mergeCell ref="A277:D277"/>
    <mergeCell ref="A285:D28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TECNICA</vt:lpstr>
      <vt:lpstr>APUs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sarag</cp:lastModifiedBy>
  <dcterms:created xsi:type="dcterms:W3CDTF">2025-05-21T17:25:08Z</dcterms:created>
  <dcterms:modified xsi:type="dcterms:W3CDTF">2025-11-19T23:10:12Z</dcterms:modified>
</cp:coreProperties>
</file>