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FONDO DE DESARROLLO LOCAL ANTONIO NARIÑO\LICITACION  FDLAN-LP-005-2025 EVENTOS\DOCUMENTOS PARA PUBLICAR\"/>
    </mc:Choice>
  </mc:AlternateContent>
  <xr:revisionPtr revIDLastSave="0" documentId="13_ncr:1_{1BF706DB-61F2-4EA3-88C8-A161E9C0F866}" xr6:coauthVersionLast="47" xr6:coauthVersionMax="47" xr10:uidLastSave="{00000000-0000-0000-0000-000000000000}"/>
  <bookViews>
    <workbookView xWindow="20370" yWindow="-120" windowWidth="29040" windowHeight="15720" tabRatio="900" firstSheet="1" activeTab="3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TRATAMIENTO'!$B$2:$X$45</definedName>
    <definedName name="_xlnm.Print_Area" localSheetId="0">CONTEXTO!$B$2:$F$19</definedName>
    <definedName name="_xlnm.Print_Area" localSheetId="2">EVALUACION!$B$2:$L$66</definedName>
    <definedName name="_xlnm.Print_Area" localSheetId="3">'EVALUACION CON CONTROLES'!$B$2:$R$53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TRATAMIENTO'!$B$49:$B$51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15" l="1"/>
  <c r="L32" i="15" s="1"/>
  <c r="J32" i="15"/>
  <c r="I32" i="15"/>
  <c r="G32" i="15"/>
  <c r="C32" i="15"/>
  <c r="B32" i="15"/>
  <c r="K33" i="11"/>
  <c r="L33" i="11" s="1"/>
  <c r="B6" i="6"/>
  <c r="B6" i="15"/>
  <c r="T26" i="6"/>
  <c r="X22" i="6"/>
  <c r="W22" i="6"/>
  <c r="V22" i="6"/>
  <c r="U22" i="6"/>
  <c r="T22" i="6"/>
  <c r="S22" i="6"/>
  <c r="I22" i="6"/>
  <c r="H22" i="6"/>
  <c r="F22" i="6"/>
  <c r="E22" i="6"/>
  <c r="S16" i="6"/>
  <c r="X16" i="6"/>
  <c r="W16" i="6"/>
  <c r="V16" i="6"/>
  <c r="U16" i="6"/>
  <c r="T16" i="6"/>
  <c r="I16" i="6"/>
  <c r="H16" i="6"/>
  <c r="F16" i="6"/>
  <c r="E16" i="6"/>
  <c r="X15" i="6"/>
  <c r="W15" i="6"/>
  <c r="V15" i="6"/>
  <c r="U15" i="6"/>
  <c r="T15" i="6"/>
  <c r="N15" i="6"/>
  <c r="F15" i="6"/>
  <c r="E15" i="6"/>
  <c r="X14" i="6"/>
  <c r="W14" i="6"/>
  <c r="V14" i="6"/>
  <c r="U14" i="6"/>
  <c r="T14" i="6"/>
  <c r="S14" i="6"/>
  <c r="N14" i="6"/>
  <c r="C19" i="15"/>
  <c r="E14" i="6"/>
  <c r="F14" i="6"/>
  <c r="J27" i="15"/>
  <c r="I27" i="15"/>
  <c r="K27" i="15" s="1"/>
  <c r="L27" i="15" s="1"/>
  <c r="R22" i="6" s="1"/>
  <c r="B27" i="15"/>
  <c r="D22" i="6" s="1"/>
  <c r="C17" i="15"/>
  <c r="C12" i="6" s="1"/>
  <c r="J19" i="15"/>
  <c r="J20" i="15"/>
  <c r="J21" i="15"/>
  <c r="P16" i="6" s="1"/>
  <c r="I19" i="15"/>
  <c r="I20" i="15"/>
  <c r="I21" i="15"/>
  <c r="O16" i="6" s="1"/>
  <c r="C21" i="15"/>
  <c r="C20" i="15"/>
  <c r="B21" i="15"/>
  <c r="D16" i="6" s="1"/>
  <c r="B20" i="15"/>
  <c r="D15" i="6" s="1"/>
  <c r="B19" i="15"/>
  <c r="D14" i="6" s="1"/>
  <c r="K32" i="11"/>
  <c r="L32" i="11" s="1"/>
  <c r="K26" i="6" s="1"/>
  <c r="K28" i="11"/>
  <c r="J22" i="6" s="1"/>
  <c r="L21" i="11"/>
  <c r="K15" i="6" s="1"/>
  <c r="L20" i="11"/>
  <c r="K14" i="6" s="1"/>
  <c r="K19" i="11"/>
  <c r="J13" i="6" s="1"/>
  <c r="I16" i="15"/>
  <c r="O11" i="6" s="1"/>
  <c r="J16" i="15"/>
  <c r="P11" i="6" s="1"/>
  <c r="C16" i="15"/>
  <c r="C11" i="6" s="1"/>
  <c r="F11" i="6" s="1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H14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B18" i="15"/>
  <c r="D13" i="6" s="1"/>
  <c r="C18" i="15"/>
  <c r="C13" i="6" s="1"/>
  <c r="I18" i="15"/>
  <c r="J18" i="15"/>
  <c r="P13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I29" i="15"/>
  <c r="O24" i="6" s="1"/>
  <c r="J29" i="15"/>
  <c r="P24" i="6" s="1"/>
  <c r="B30" i="15"/>
  <c r="D25" i="6" s="1"/>
  <c r="C30" i="15"/>
  <c r="C25" i="6" s="1"/>
  <c r="I30" i="15"/>
  <c r="O25" i="6" s="1"/>
  <c r="J30" i="15"/>
  <c r="P25" i="6" s="1"/>
  <c r="B31" i="15"/>
  <c r="D26" i="6" s="1"/>
  <c r="C31" i="15"/>
  <c r="C26" i="6" s="1"/>
  <c r="O26" i="6"/>
  <c r="P26" i="6"/>
  <c r="B17" i="15"/>
  <c r="D12" i="6" s="1"/>
  <c r="I17" i="15"/>
  <c r="J17" i="15"/>
  <c r="P12" i="6" s="1"/>
  <c r="K31" i="11"/>
  <c r="J25" i="6" s="1"/>
  <c r="K30" i="11"/>
  <c r="L30" i="11" s="1"/>
  <c r="K24" i="6" s="1"/>
  <c r="K29" i="11"/>
  <c r="J23" i="6" s="1"/>
  <c r="K27" i="11"/>
  <c r="J21" i="6" s="1"/>
  <c r="K26" i="11"/>
  <c r="L26" i="11" s="1"/>
  <c r="K20" i="6" s="1"/>
  <c r="K25" i="11"/>
  <c r="L25" i="11" s="1"/>
  <c r="K19" i="6" s="1"/>
  <c r="K24" i="11"/>
  <c r="L24" i="11" s="1"/>
  <c r="K18" i="6" s="1"/>
  <c r="K23" i="11"/>
  <c r="L23" i="11" s="1"/>
  <c r="K17" i="6" s="1"/>
  <c r="K22" i="11"/>
  <c r="L22" i="11" s="1"/>
  <c r="K16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L19" i="11" l="1"/>
  <c r="K21" i="15"/>
  <c r="J16" i="6"/>
  <c r="L28" i="11"/>
  <c r="K22" i="6" s="1"/>
  <c r="K20" i="15"/>
  <c r="L20" i="15" s="1"/>
  <c r="R15" i="6" s="1"/>
  <c r="K19" i="15"/>
  <c r="L19" i="15" s="1"/>
  <c r="R14" i="6" s="1"/>
  <c r="K24" i="15"/>
  <c r="Q19" i="6" s="1"/>
  <c r="J18" i="6"/>
  <c r="L27" i="11"/>
  <c r="K21" i="6" s="1"/>
  <c r="K13" i="6"/>
  <c r="J19" i="6"/>
  <c r="K26" i="15"/>
  <c r="L26" i="15" s="1"/>
  <c r="R21" i="6" s="1"/>
  <c r="L18" i="11"/>
  <c r="K12" i="6" s="1"/>
  <c r="J24" i="6"/>
  <c r="F20" i="6"/>
  <c r="E20" i="6"/>
  <c r="E26" i="6"/>
  <c r="F26" i="6"/>
  <c r="F23" i="6"/>
  <c r="E23" i="6"/>
  <c r="F25" i="6"/>
  <c r="E25" i="6"/>
  <c r="E19" i="6"/>
  <c r="F19" i="6"/>
  <c r="F24" i="6"/>
  <c r="E24" i="6"/>
  <c r="F21" i="6"/>
  <c r="E21" i="6"/>
  <c r="K28" i="15"/>
  <c r="J26" i="6"/>
  <c r="K31" i="15"/>
  <c r="L31" i="15" s="1"/>
  <c r="R26" i="6" s="1"/>
  <c r="K30" i="15"/>
  <c r="K29" i="15"/>
  <c r="K25" i="15"/>
  <c r="L25" i="15" s="1"/>
  <c r="R20" i="6" s="1"/>
  <c r="K23" i="15"/>
  <c r="E11" i="6"/>
  <c r="L29" i="11"/>
  <c r="K23" i="6" s="1"/>
  <c r="J17" i="6"/>
  <c r="K17" i="15"/>
  <c r="L17" i="15" s="1"/>
  <c r="R12" i="6" s="1"/>
  <c r="K22" i="15"/>
  <c r="L22" i="15" s="1"/>
  <c r="R17" i="6" s="1"/>
  <c r="K18" i="15"/>
  <c r="Q13" i="6" s="1"/>
  <c r="L31" i="11"/>
  <c r="K25" i="6" s="1"/>
  <c r="E12" i="6"/>
  <c r="F12" i="6"/>
  <c r="E18" i="6"/>
  <c r="F18" i="6"/>
  <c r="F17" i="6"/>
  <c r="E17" i="6"/>
  <c r="E13" i="6"/>
  <c r="F13" i="6"/>
  <c r="K16" i="15"/>
  <c r="L17" i="11"/>
  <c r="K11" i="6" s="1"/>
  <c r="O12" i="6"/>
  <c r="O13" i="6"/>
  <c r="J20" i="6"/>
  <c r="L24" i="15" l="1"/>
  <c r="R19" i="6" s="1"/>
  <c r="L21" i="15"/>
  <c r="R16" i="6" s="1"/>
  <c r="Q16" i="6"/>
  <c r="Q21" i="6"/>
  <c r="Q26" i="6"/>
  <c r="Q20" i="6"/>
  <c r="Q17" i="6"/>
  <c r="L18" i="15"/>
  <c r="R13" i="6" s="1"/>
  <c r="Q12" i="6"/>
  <c r="Q18" i="6"/>
  <c r="L23" i="15"/>
  <c r="R18" i="6" s="1"/>
  <c r="L29" i="15"/>
  <c r="R24" i="6" s="1"/>
  <c r="Q24" i="6"/>
  <c r="Q23" i="6"/>
  <c r="L28" i="15"/>
  <c r="R23" i="6" s="1"/>
  <c r="Q25" i="6"/>
  <c r="L30" i="15"/>
  <c r="R25" i="6" s="1"/>
  <c r="Q11" i="6"/>
  <c r="L16" i="15"/>
  <c r="R11" i="6" s="1"/>
</calcChain>
</file>

<file path=xl/sharedStrings.xml><?xml version="1.0" encoding="utf-8"?>
<sst xmlns="http://schemas.openxmlformats.org/spreadsheetml/2006/main" count="575" uniqueCount="204">
  <si>
    <t>Catastrófico</t>
  </si>
  <si>
    <t>Moderado</t>
  </si>
  <si>
    <t>Probabilidad</t>
  </si>
  <si>
    <t>Impacto</t>
  </si>
  <si>
    <t>Regulatorios</t>
  </si>
  <si>
    <t>%</t>
  </si>
  <si>
    <t>Financieros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</si>
  <si>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</si>
  <si>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</si>
  <si>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</si>
  <si>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</si>
  <si>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</si>
  <si>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</si>
  <si>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</si>
  <si>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</si>
  <si>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</si>
  <si>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</si>
  <si>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</si>
  <si>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</si>
  <si>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</si>
  <si>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</si>
  <si>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</si>
  <si>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</si>
  <si>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</si>
  <si>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</si>
  <si>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</si>
  <si>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</si>
  <si>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</si>
  <si>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</si>
  <si>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</si>
  <si>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</si>
  <si>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</si>
  <si>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</si>
  <si>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</si>
  <si>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Ambientales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</si>
  <si>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</si>
  <si>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</si>
  <si>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</si>
  <si>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</si>
  <si>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</si>
  <si>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</si>
  <si>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>Ausencia de fundamentación de la justificación y conveniencia de la contratación</t>
  </si>
  <si>
    <t>Requisitos habilitantes que impidan la selección objetiva</t>
  </si>
  <si>
    <t>No aprobación o demoras en la expedición vigencias futuras</t>
  </si>
  <si>
    <t>Apertura de procesos sin disponibilidad  presupuestal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</si>
  <si>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</si>
  <si>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</si>
  <si>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</si>
  <si>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</si>
  <si>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</si>
  <si>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</si>
  <si>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</si>
  <si>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</si>
  <si>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</si>
  <si>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</si>
  <si>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</si>
  <si>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</si>
  <si>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</si>
  <si>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</si>
  <si>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</si>
  <si>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</si>
  <si>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</si>
  <si>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</si>
  <si>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</si>
  <si>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</si>
  <si>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</si>
  <si>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</si>
  <si>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</si>
  <si>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</si>
  <si>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</si>
  <si>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Programación de obra</t>
  </si>
  <si>
    <t>Incumplimiento derivado del trámite de los permisos con autoridades ambientales, la obtención de los mismos, paz y salvos</t>
  </si>
  <si>
    <t>Inadecuada identificación de las condiciones contractuales</t>
  </si>
  <si>
    <t>De la naturaleza</t>
  </si>
  <si>
    <t>Eventos naturales tales como lluvias, inundaciones y sequias entre otros</t>
  </si>
  <si>
    <t>Nuevos desarrollos técnologicos o estandares que influyen en la ejecución del contrato</t>
  </si>
  <si>
    <t>Obsolecencia técnologica</t>
  </si>
  <si>
    <t>Técnologicos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</si>
  <si>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</si>
  <si>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</si>
  <si>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</si>
  <si>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</si>
  <si>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</si>
  <si>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</si>
  <si>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</si>
  <si>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</si>
  <si>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</si>
  <si>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</si>
  <si>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</si>
  <si>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</si>
  <si>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</si>
  <si>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</si>
  <si>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</si>
  <si>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</si>
  <si>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</si>
  <si>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</si>
  <si>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</si>
  <si>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</si>
  <si>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</si>
  <si>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</si>
  <si>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Calidad  de  las  obras</t>
  </si>
  <si>
    <t>Riesgo   geológico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</si>
  <si>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</si>
  <si>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</si>
  <si>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</si>
  <si>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</si>
  <si>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</si>
  <si>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</si>
  <si>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</si>
  <si>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</si>
  <si>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</si>
  <si>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</si>
  <si>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</si>
  <si>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</si>
  <si>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</si>
  <si>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</si>
  <si>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</si>
  <si>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</si>
  <si>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</si>
  <si>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</si>
  <si>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</si>
  <si>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</si>
  <si>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</si>
  <si>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</si>
  <si>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</si>
  <si>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</si>
  <si>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</si>
  <si>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</si>
  <si>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</si>
  <si>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</si>
  <si>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</si>
  <si>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</si>
  <si>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</si>
  <si>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</si>
  <si>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</si>
  <si>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</si>
  <si>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</si>
  <si>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</si>
  <si>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</si>
  <si>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</si>
  <si>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</si>
  <si>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</si>
  <si>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</si>
  <si>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</si>
  <si>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</si>
  <si>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</si>
  <si>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</si>
  <si>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</si>
  <si>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</si>
  <si>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</si>
  <si>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</si>
  <si>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</si>
  <si>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</si>
  <si>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</si>
  <si>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</si>
  <si>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</si>
  <si>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</si>
  <si>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</si>
  <si>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</si>
  <si>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</si>
  <si>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Retrazos para la selección del contratista</t>
  </si>
  <si>
    <t>Incumplimiento del objeto contractual</t>
  </si>
  <si>
    <t>Baja calidad en el servicio contratado</t>
  </si>
  <si>
    <t>Afectación económica del presupuesto asignado al contrato</t>
  </si>
  <si>
    <t>Adecuada identificacion de los requisitos habilitantes</t>
  </si>
  <si>
    <t>Etapa de planeación</t>
  </si>
  <si>
    <t>Estudio previo de la modalidad de contratación a seleccionar</t>
  </si>
  <si>
    <t>Dentro del período de la etapa de planeación</t>
  </si>
  <si>
    <t>Objetividad en la planeación de los requisitos habilitantes</t>
  </si>
  <si>
    <t>Manejo del proceso por especialistas en el área de contratación pública</t>
  </si>
  <si>
    <t>Etapa de selección</t>
  </si>
  <si>
    <t>Dentro del período de la etapa de selección</t>
  </si>
  <si>
    <t>Imparcialidad en el proceso de contratación</t>
  </si>
  <si>
    <t>Etapa de contratación</t>
  </si>
  <si>
    <t>Dentro del período de la etapa de contratación</t>
  </si>
  <si>
    <t>Etapa de ejecución</t>
  </si>
  <si>
    <t>Dentro del período de la etapa de ejecución</t>
  </si>
  <si>
    <t>Son hechos impredecibles</t>
  </si>
  <si>
    <t>Sí</t>
  </si>
  <si>
    <t>Retrazo en el inicio de ejecución del contrato</t>
  </si>
  <si>
    <t>Desequilibrio económico del contrato.</t>
  </si>
  <si>
    <t>Retrazo en el inicio de ejecución del contrato.</t>
  </si>
  <si>
    <t>Afectación al aspecto económico del contrato.</t>
  </si>
  <si>
    <t>Afectación en la calidad del servicio prestado.</t>
  </si>
  <si>
    <t>Si</t>
  </si>
  <si>
    <t>Mayor énfasis en la revisión de estos temas.</t>
  </si>
  <si>
    <t>Estudio detallado de los proponentes (análisis de material probatorio allegado por estos)</t>
  </si>
  <si>
    <t>Mayor exigencia en el cumplimiento de los requisitos al contratista.</t>
  </si>
  <si>
    <t>Seguimiento permanente a las labores de ejecución del contrato.</t>
  </si>
  <si>
    <t>Incumplimiento en el objeto contractual</t>
  </si>
  <si>
    <t>Inconvenientes y/o situaciones adversas en la ejecucion del sservicio requerido</t>
  </si>
  <si>
    <t>Retrazo en la ejecución del contrato, por inasistencia  de los funcionarios y/o por situacion de orden publico</t>
  </si>
  <si>
    <t>Inconvenientes y/o situaciones adversas en la ejecucion del servicio requerido</t>
  </si>
  <si>
    <t>Oficina de Planeación FDLAN</t>
  </si>
  <si>
    <t>Oficina de Planeación FDLAN / Oficina de Contratación FDLAN</t>
  </si>
  <si>
    <t>Supervisión y Apoyo a la Supervisión FDLAN</t>
  </si>
  <si>
    <t>Declaratoria del proceso de selección desierto</t>
  </si>
  <si>
    <t>No ejecución del PAA 2025 y metas PDLAN</t>
  </si>
  <si>
    <r>
      <t xml:space="preserve">Objeto del Proceso de Contratación: El contrato que se pretende celebrar tendrá por objeto </t>
    </r>
    <r>
      <rPr>
        <b/>
        <i/>
        <u/>
        <sz val="12"/>
        <rFont val="Garamond"/>
        <family val="1"/>
      </rPr>
      <t>“PRESTAR LOS SERVICIOS PARA LA ORGANIZACIÓN Y EJECUCIÓN DE EVENTOS, ASÍ COMO EL DESARROLLO DE ACTIVIDADES LOGÍSTICAS EN EL MARCO DE LA ESTRATEGIA DE PRESUPUESTOS PARTICIPATIVOS DE LA LOCALIDAD DE ANTONIO NARIÑO, EN ATENCIÓN A LOS PROYECTOS NO. 2340, 2264, 2335, 2320, 2353, 2465, 2260, 2353 Y 2296, DANDO CUMPLIMIENTO A LAS METAS ESTABLECIDAS EN LA VIGENCIA 2025 DEL PLAN DE DESARROLLO LOCAL.”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</si>
  <si>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
</t>
    </r>
  </si>
  <si>
    <r>
      <t xml:space="preserve">Ciudadanía que se beneficia del Proceso de Contratación:
</t>
    </r>
    <r>
      <rPr>
        <sz val="12"/>
        <rFont val="Garamond"/>
        <family val="1"/>
      </rPr>
      <t>Agentes internos (funcionarios, pasantes) y externos (contratistas, visitantes y usuarios externos en general)
Agentes externos</t>
    </r>
    <r>
      <rPr>
        <b/>
        <sz val="12"/>
        <rFont val="Garamond"/>
        <family val="1"/>
      </rPr>
      <t xml:space="preserve"> (Organismos de control, veedurías ciudadanas), agentes internos (supervisores, funcionarios y demás usuarios). </t>
    </r>
  </si>
  <si>
    <r>
      <t xml:space="preserve">Objeto Contractual: </t>
    </r>
    <r>
      <rPr>
        <b/>
        <i/>
        <sz val="18"/>
        <rFont val="Garamond"/>
        <family val="1"/>
      </rPr>
      <t>“PRESTAR LOS SERVICIOS PARA LA ORGANIZACIÓN Y EJECUCIÓN DE EVENTOS, ASÍ COMO EL DESARROLLO DE ACTIVIDADES LOGÍSTICAS EN EL MARCO DE LA ESTRATEGIA DE PRESUPUESTOS PARTICIPATIVOS DE LA LOCALIDAD DE ANTONIO NARIÑO, EN ATENCIÓN A LOS PROYECTOS NO. 2340, 2264, 2335, 2320, 2353, 2465, 2260, 2353 Y 2296, DANDO CUMPLIMIENTO A LAS METAS ESTABLECIDAS EN LA VIGENCIA 2025 DEL PLAN DE DESARROLLO LOCAL.”</t>
    </r>
  </si>
  <si>
    <t>Afectación en la realización de actividades</t>
  </si>
  <si>
    <t>Supervisión y Apoyo a la Supervisión FDLAN y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</si>
</sst>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b/>
      <i/>
      <sz val="18"/>
      <name val="Garamond"/>
      <family val="1"/>
    </font>
    <font>
      <b/>
      <i/>
      <u/>
      <sz val="12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9" fontId="7" fillId="0" borderId="34" xfId="0" applyNumberFormat="1" applyFont="1" applyBorder="1" applyAlignment="1">
      <alignment horizontal="center" vertical="center" textRotation="90" wrapText="1"/>
    </xf>
    <xf numFmtId="9" fontId="7" fillId="0" borderId="3" xfId="0" applyNumberFormat="1" applyFont="1" applyBorder="1" applyAlignment="1">
      <alignment horizontal="center" vertical="center" textRotation="90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5" borderId="14" xfId="0" applyFont="1" applyFill="1" applyBorder="1" applyAlignment="1">
      <alignment vertical="center"/>
    </xf>
    <xf numFmtId="0" fontId="17" fillId="5" borderId="6" xfId="0" applyFont="1" applyFill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B8" sqref="B8:F8"/>
    </sheetView>
  </sheetViews>
  <sheetFormatPr baseColWidth="10" defaultRowHeight="12.75" x14ac:dyDescent="0.2"/>
  <cols>
    <col min="1" max="1" width="2.5703125" customWidth="1"/>
    <col min="2" max="2" width="42" customWidth="1"/>
    <col min="3" max="3" width="71.42578125" customWidth="1"/>
    <col min="4" max="4" width="36.5703125" customWidth="1"/>
    <col min="5" max="5" width="28.42578125" customWidth="1"/>
    <col min="6" max="6" width="35.85546875" customWidth="1"/>
    <col min="7" max="7" width="2.5703125" customWidth="1"/>
  </cols>
  <sheetData>
    <row r="1" spans="2:6" ht="14.25" customHeight="1" x14ac:dyDescent="0.2"/>
    <row r="2" spans="2:6" ht="84" customHeight="1" x14ac:dyDescent="0.2">
      <c r="B2" s="150"/>
      <c r="C2" s="160" t="s">
        <v>138</v>
      </c>
      <c r="D2" s="161"/>
      <c r="E2" s="162"/>
      <c r="F2" s="169" t="s">
        <v>159</v>
      </c>
    </row>
    <row r="3" spans="2:6" ht="42.75" customHeight="1" x14ac:dyDescent="0.2">
      <c r="B3" s="150"/>
      <c r="C3" s="163"/>
      <c r="D3" s="164"/>
      <c r="E3" s="165"/>
      <c r="F3" s="170"/>
    </row>
    <row r="4" spans="2:6" ht="41.25" customHeight="1" x14ac:dyDescent="0.2">
      <c r="B4" s="150"/>
      <c r="C4" s="166"/>
      <c r="D4" s="167"/>
      <c r="E4" s="168"/>
      <c r="F4" s="158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51" t="s">
        <v>126</v>
      </c>
      <c r="C6" s="152"/>
      <c r="D6" s="152"/>
      <c r="E6" s="152"/>
      <c r="F6" s="153"/>
    </row>
    <row r="7" spans="2:6" ht="78.75" customHeight="1" x14ac:dyDescent="0.2">
      <c r="B7" s="157" t="s">
        <v>139</v>
      </c>
      <c r="C7" s="158"/>
      <c r="D7" s="158"/>
      <c r="E7" s="158"/>
      <c r="F7" s="159"/>
    </row>
    <row r="8" spans="2:6" ht="42.75" customHeight="1" x14ac:dyDescent="0.2">
      <c r="B8" s="154" t="s">
        <v>198</v>
      </c>
      <c r="C8" s="155"/>
      <c r="D8" s="155"/>
      <c r="E8" s="155"/>
      <c r="F8" s="156"/>
    </row>
    <row r="9" spans="2:6" ht="34.5" customHeight="1" x14ac:dyDescent="0.2">
      <c r="B9" s="144" t="s">
        <v>199</v>
      </c>
      <c r="C9" s="145"/>
      <c r="D9" s="145"/>
      <c r="E9" s="145"/>
      <c r="F9" s="146"/>
    </row>
    <row r="10" spans="2:6" ht="57.95" customHeight="1" x14ac:dyDescent="0.2">
      <c r="B10" s="144" t="s">
        <v>200</v>
      </c>
      <c r="C10" s="145"/>
      <c r="D10" s="145"/>
      <c r="E10" s="145"/>
      <c r="F10" s="146"/>
    </row>
    <row r="11" spans="2:6" ht="72" customHeight="1" x14ac:dyDescent="0.2">
      <c r="B11" s="144" t="s">
        <v>152</v>
      </c>
      <c r="C11" s="145"/>
      <c r="D11" s="145"/>
      <c r="E11" s="145"/>
      <c r="F11" s="146"/>
    </row>
    <row r="12" spans="2:6" ht="34.5" customHeight="1" x14ac:dyDescent="0.2">
      <c r="B12" s="144" t="s">
        <v>153</v>
      </c>
      <c r="C12" s="145"/>
      <c r="D12" s="145"/>
      <c r="E12" s="145"/>
      <c r="F12" s="146"/>
    </row>
    <row r="13" spans="2:6" ht="44.25" customHeight="1" x14ac:dyDescent="0.2">
      <c r="B13" s="144" t="s">
        <v>140</v>
      </c>
      <c r="C13" s="145"/>
      <c r="D13" s="145"/>
      <c r="E13" s="145"/>
      <c r="F13" s="146"/>
    </row>
    <row r="14" spans="2:6" ht="26.25" customHeight="1" x14ac:dyDescent="0.2">
      <c r="B14" s="144" t="s">
        <v>141</v>
      </c>
      <c r="C14" s="145"/>
      <c r="D14" s="145"/>
      <c r="E14" s="145"/>
      <c r="F14" s="146"/>
    </row>
    <row r="15" spans="2:6" ht="22.5" customHeight="1" x14ac:dyDescent="0.2">
      <c r="B15" s="144" t="s">
        <v>142</v>
      </c>
      <c r="C15" s="145"/>
      <c r="D15" s="145"/>
      <c r="E15" s="145"/>
      <c r="F15" s="146"/>
    </row>
    <row r="16" spans="2:6" ht="33" customHeight="1" x14ac:dyDescent="0.2">
      <c r="B16" s="144" t="s">
        <v>154</v>
      </c>
      <c r="C16" s="145"/>
      <c r="D16" s="145"/>
      <c r="E16" s="145"/>
      <c r="F16" s="146"/>
    </row>
    <row r="17" spans="2:6" ht="36.75" customHeight="1" x14ac:dyDescent="0.2">
      <c r="B17" s="144" t="s">
        <v>156</v>
      </c>
      <c r="C17" s="145"/>
      <c r="D17" s="145"/>
      <c r="E17" s="145"/>
      <c r="F17" s="146"/>
    </row>
    <row r="18" spans="2:6" ht="26.25" customHeight="1" x14ac:dyDescent="0.2">
      <c r="B18" s="144" t="s">
        <v>155</v>
      </c>
      <c r="C18" s="145"/>
      <c r="D18" s="145"/>
      <c r="E18" s="145"/>
      <c r="F18" s="146"/>
    </row>
    <row r="19" spans="2:6" ht="27" customHeight="1" thickBot="1" x14ac:dyDescent="0.25">
      <c r="B19" s="147" t="s">
        <v>157</v>
      </c>
      <c r="C19" s="148"/>
      <c r="D19" s="148"/>
      <c r="E19" s="148"/>
      <c r="F19" s="149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43"/>
      <c r="C22" s="143"/>
      <c r="D22" s="143"/>
      <c r="E22" s="143"/>
      <c r="F22" s="143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1" zoomScale="85" zoomScaleNormal="85" zoomScalePageLayoutView="85" workbookViewId="0">
      <selection activeCell="C50" sqref="C50"/>
    </sheetView>
  </sheetViews>
  <sheetFormatPr baseColWidth="10" defaultRowHeight="12.75" x14ac:dyDescent="0.2"/>
  <cols>
    <col min="1" max="1" width="5.42578125" customWidth="1"/>
    <col min="2" max="2" width="57.85546875" customWidth="1"/>
    <col min="3" max="3" width="105.425781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50"/>
      <c r="C2" s="160" t="s">
        <v>137</v>
      </c>
      <c r="D2" s="161"/>
      <c r="E2" s="162"/>
      <c r="F2" s="169" t="s">
        <v>159</v>
      </c>
    </row>
    <row r="3" spans="2:6" ht="51" customHeight="1" x14ac:dyDescent="0.2">
      <c r="B3" s="150"/>
      <c r="C3" s="163"/>
      <c r="D3" s="164"/>
      <c r="E3" s="165"/>
      <c r="F3" s="170"/>
    </row>
    <row r="4" spans="2:6" ht="54" customHeight="1" x14ac:dyDescent="0.2">
      <c r="B4" s="150"/>
      <c r="C4" s="166"/>
      <c r="D4" s="167"/>
      <c r="E4" s="168"/>
      <c r="F4" s="158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86" t="s">
        <v>8</v>
      </c>
      <c r="C6" s="187"/>
      <c r="D6" s="187"/>
      <c r="E6" s="187"/>
      <c r="F6" s="188"/>
    </row>
    <row r="7" spans="2:6" ht="42.75" customHeight="1" x14ac:dyDescent="0.2">
      <c r="B7" s="189" t="s">
        <v>158</v>
      </c>
      <c r="C7" s="190"/>
      <c r="D7" s="190"/>
      <c r="E7" s="190"/>
      <c r="F7" s="190"/>
    </row>
    <row r="8" spans="2:6" ht="63" customHeight="1" x14ac:dyDescent="0.2">
      <c r="B8" s="191"/>
      <c r="C8" s="192"/>
      <c r="D8" s="192"/>
      <c r="E8" s="192"/>
      <c r="F8" s="192"/>
    </row>
    <row r="9" spans="2:6" ht="37.5" customHeight="1" x14ac:dyDescent="0.2">
      <c r="B9" s="191"/>
      <c r="C9" s="192"/>
      <c r="D9" s="192"/>
      <c r="E9" s="192"/>
      <c r="F9" s="192"/>
    </row>
    <row r="10" spans="2:6" ht="43.5" customHeight="1" x14ac:dyDescent="0.2">
      <c r="B10" s="191"/>
      <c r="C10" s="192"/>
      <c r="D10" s="192"/>
      <c r="E10" s="192"/>
      <c r="F10" s="192"/>
    </row>
    <row r="11" spans="2:6" ht="58.5" customHeight="1" x14ac:dyDescent="0.2">
      <c r="B11" s="191"/>
      <c r="C11" s="192"/>
      <c r="D11" s="192"/>
      <c r="E11" s="192"/>
      <c r="F11" s="192"/>
    </row>
    <row r="12" spans="2:6" ht="46.5" customHeight="1" x14ac:dyDescent="0.2">
      <c r="B12" s="191"/>
      <c r="C12" s="192"/>
      <c r="D12" s="192"/>
      <c r="E12" s="192"/>
      <c r="F12" s="192"/>
    </row>
    <row r="13" spans="2:6" ht="47.25" customHeight="1" x14ac:dyDescent="0.2">
      <c r="B13" s="191"/>
      <c r="C13" s="192"/>
      <c r="D13" s="192"/>
      <c r="E13" s="192"/>
      <c r="F13" s="192"/>
    </row>
    <row r="14" spans="2:6" ht="22.5" customHeight="1" thickBot="1" x14ac:dyDescent="0.25">
      <c r="B14" s="193"/>
      <c r="C14" s="194"/>
      <c r="D14" s="194"/>
      <c r="E14" s="194"/>
      <c r="F14" s="194"/>
    </row>
    <row r="15" spans="2:6" ht="16.5" customHeight="1" thickBot="1" x14ac:dyDescent="0.25">
      <c r="B15" s="179" t="s">
        <v>109</v>
      </c>
      <c r="C15" s="180"/>
      <c r="D15" s="180"/>
      <c r="E15" s="180"/>
      <c r="F15" s="181"/>
    </row>
    <row r="16" spans="2:6" ht="127.5" customHeight="1" x14ac:dyDescent="0.2">
      <c r="B16" s="195" t="s">
        <v>148</v>
      </c>
      <c r="C16" s="196"/>
      <c r="D16" s="196"/>
      <c r="E16" s="196"/>
      <c r="F16" s="197"/>
    </row>
    <row r="17" spans="2:6" ht="19.5" customHeight="1" x14ac:dyDescent="0.2">
      <c r="B17" s="49"/>
      <c r="C17" s="50" t="s">
        <v>38</v>
      </c>
      <c r="D17" s="177" t="s">
        <v>36</v>
      </c>
      <c r="E17" s="177" t="s">
        <v>37</v>
      </c>
      <c r="F17" s="175" t="s">
        <v>35</v>
      </c>
    </row>
    <row r="18" spans="2:6" ht="21" customHeight="1" x14ac:dyDescent="0.2">
      <c r="B18" s="49"/>
      <c r="C18" s="50" t="s">
        <v>83</v>
      </c>
      <c r="D18" s="178"/>
      <c r="E18" s="178"/>
      <c r="F18" s="176"/>
    </row>
    <row r="19" spans="2:6" ht="18.75" customHeight="1" x14ac:dyDescent="0.2">
      <c r="B19" s="51" t="s">
        <v>39</v>
      </c>
      <c r="C19" s="52"/>
      <c r="D19" s="53" t="s">
        <v>85</v>
      </c>
      <c r="E19" s="54" t="s">
        <v>87</v>
      </c>
      <c r="F19" s="55" t="s">
        <v>33</v>
      </c>
    </row>
    <row r="20" spans="2:6" ht="18.75" customHeight="1" x14ac:dyDescent="0.2">
      <c r="B20" s="56" t="s">
        <v>40</v>
      </c>
      <c r="C20" s="57"/>
      <c r="D20" s="58" t="s">
        <v>85</v>
      </c>
      <c r="E20" s="59" t="s">
        <v>87</v>
      </c>
      <c r="F20" s="60" t="s">
        <v>33</v>
      </c>
    </row>
    <row r="21" spans="2:6" ht="18.75" customHeight="1" x14ac:dyDescent="0.2">
      <c r="B21" s="56" t="s">
        <v>128</v>
      </c>
      <c r="C21" s="57"/>
      <c r="D21" s="58" t="s">
        <v>85</v>
      </c>
      <c r="E21" s="59" t="s">
        <v>87</v>
      </c>
      <c r="F21" s="60" t="s">
        <v>31</v>
      </c>
    </row>
    <row r="22" spans="2:6" ht="18.75" customHeight="1" x14ac:dyDescent="0.2">
      <c r="B22" s="56" t="s">
        <v>192</v>
      </c>
      <c r="C22" s="57"/>
      <c r="D22" s="58" t="s">
        <v>85</v>
      </c>
      <c r="E22" s="59" t="s">
        <v>87</v>
      </c>
      <c r="F22" s="60" t="s">
        <v>33</v>
      </c>
    </row>
    <row r="23" spans="2:6" ht="18.75" customHeight="1" x14ac:dyDescent="0.2">
      <c r="B23" s="56" t="s">
        <v>79</v>
      </c>
      <c r="C23" s="57"/>
      <c r="D23" s="58"/>
      <c r="E23" s="59"/>
      <c r="F23" s="60" t="s">
        <v>33</v>
      </c>
    </row>
    <row r="24" spans="2:6" ht="18.75" customHeight="1" x14ac:dyDescent="0.2">
      <c r="B24" s="56" t="s">
        <v>42</v>
      </c>
      <c r="C24" s="57"/>
      <c r="D24" s="58" t="s">
        <v>85</v>
      </c>
      <c r="E24" s="59" t="s">
        <v>87</v>
      </c>
      <c r="F24" s="60" t="s">
        <v>33</v>
      </c>
    </row>
    <row r="25" spans="2:6" ht="18.75" customHeight="1" x14ac:dyDescent="0.2">
      <c r="B25" s="56" t="s">
        <v>131</v>
      </c>
      <c r="C25" s="57"/>
      <c r="D25" s="58"/>
      <c r="E25" s="59"/>
      <c r="F25" s="61" t="s">
        <v>31</v>
      </c>
    </row>
    <row r="26" spans="2:6" ht="18.75" customHeight="1" x14ac:dyDescent="0.2">
      <c r="B26" s="56" t="s">
        <v>41</v>
      </c>
      <c r="C26" s="57"/>
      <c r="D26" s="58"/>
      <c r="E26" s="59"/>
      <c r="F26" s="60" t="s">
        <v>33</v>
      </c>
    </row>
    <row r="27" spans="2:6" ht="18.75" customHeight="1" x14ac:dyDescent="0.2">
      <c r="B27" s="56" t="s">
        <v>72</v>
      </c>
      <c r="C27" s="57"/>
      <c r="D27" s="58"/>
      <c r="E27" s="59"/>
      <c r="F27" s="60" t="s">
        <v>33</v>
      </c>
    </row>
    <row r="28" spans="2:6" ht="18.75" customHeight="1" x14ac:dyDescent="0.2">
      <c r="B28" s="56" t="s">
        <v>43</v>
      </c>
      <c r="C28" s="57"/>
      <c r="D28" s="58"/>
      <c r="E28" s="59"/>
      <c r="F28" s="60" t="s">
        <v>33</v>
      </c>
    </row>
    <row r="29" spans="2:6" ht="18.75" customHeight="1" x14ac:dyDescent="0.2">
      <c r="B29" s="62" t="s">
        <v>44</v>
      </c>
      <c r="C29" s="63"/>
      <c r="D29" s="58"/>
      <c r="E29" s="64"/>
      <c r="F29" s="65" t="s">
        <v>33</v>
      </c>
    </row>
    <row r="30" spans="2:6" ht="24" customHeight="1" x14ac:dyDescent="0.2">
      <c r="B30" s="49"/>
      <c r="C30" s="50" t="s">
        <v>80</v>
      </c>
      <c r="D30" s="66"/>
      <c r="E30" s="66"/>
      <c r="F30" s="67"/>
    </row>
    <row r="31" spans="2:6" ht="19.5" customHeight="1" x14ac:dyDescent="0.2">
      <c r="B31" s="51" t="s">
        <v>46</v>
      </c>
      <c r="C31" s="68"/>
      <c r="D31" s="53" t="s">
        <v>85</v>
      </c>
      <c r="E31" s="54" t="s">
        <v>87</v>
      </c>
      <c r="F31" s="55" t="s">
        <v>33</v>
      </c>
    </row>
    <row r="32" spans="2:6" ht="19.5" customHeight="1" x14ac:dyDescent="0.2">
      <c r="B32" s="171" t="s">
        <v>45</v>
      </c>
      <c r="C32" s="172"/>
      <c r="D32" s="58" t="s">
        <v>85</v>
      </c>
      <c r="E32" s="59" t="s">
        <v>87</v>
      </c>
      <c r="F32" s="60" t="s">
        <v>33</v>
      </c>
    </row>
    <row r="33" spans="2:6" ht="19.5" customHeight="1" x14ac:dyDescent="0.2">
      <c r="B33" s="171" t="s">
        <v>78</v>
      </c>
      <c r="C33" s="172"/>
      <c r="D33" s="58"/>
      <c r="E33" s="59"/>
      <c r="F33" s="60" t="s">
        <v>33</v>
      </c>
    </row>
    <row r="34" spans="2:6" ht="19.5" customHeight="1" x14ac:dyDescent="0.2">
      <c r="B34" s="56" t="s">
        <v>47</v>
      </c>
      <c r="C34" s="69"/>
      <c r="D34" s="58"/>
      <c r="E34" s="59"/>
      <c r="F34" s="60" t="s">
        <v>33</v>
      </c>
    </row>
    <row r="35" spans="2:6" ht="19.5" customHeight="1" x14ac:dyDescent="0.2">
      <c r="B35" s="56" t="s">
        <v>48</v>
      </c>
      <c r="C35" s="69"/>
      <c r="D35" s="58"/>
      <c r="E35" s="59"/>
      <c r="F35" s="60" t="s">
        <v>33</v>
      </c>
    </row>
    <row r="36" spans="2:6" ht="19.5" customHeight="1" x14ac:dyDescent="0.2">
      <c r="B36" s="171" t="s">
        <v>50</v>
      </c>
      <c r="C36" s="172"/>
      <c r="D36" s="58" t="s">
        <v>85</v>
      </c>
      <c r="E36" s="59" t="s">
        <v>88</v>
      </c>
      <c r="F36" s="60" t="s">
        <v>33</v>
      </c>
    </row>
    <row r="37" spans="2:6" ht="19.5" customHeight="1" x14ac:dyDescent="0.2">
      <c r="B37" s="184" t="s">
        <v>49</v>
      </c>
      <c r="C37" s="185"/>
      <c r="D37" s="71" t="s">
        <v>85</v>
      </c>
      <c r="E37" s="64" t="s">
        <v>87</v>
      </c>
      <c r="F37" s="65" t="s">
        <v>33</v>
      </c>
    </row>
    <row r="38" spans="2:6" ht="23.25" customHeight="1" x14ac:dyDescent="0.2">
      <c r="B38" s="49"/>
      <c r="C38" s="50" t="s">
        <v>81</v>
      </c>
      <c r="D38" s="72"/>
      <c r="E38" s="72"/>
      <c r="F38" s="73"/>
    </row>
    <row r="39" spans="2:6" ht="19.5" customHeight="1" x14ac:dyDescent="0.2">
      <c r="B39" s="182" t="s">
        <v>132</v>
      </c>
      <c r="C39" s="183"/>
      <c r="D39" s="53" t="s">
        <v>85</v>
      </c>
      <c r="E39" s="54" t="s">
        <v>88</v>
      </c>
      <c r="F39" s="55" t="s">
        <v>33</v>
      </c>
    </row>
    <row r="40" spans="2:6" ht="19.5" customHeight="1" x14ac:dyDescent="0.2">
      <c r="B40" s="74" t="s">
        <v>51</v>
      </c>
      <c r="C40" s="69"/>
      <c r="D40" s="58" t="s">
        <v>85</v>
      </c>
      <c r="E40" s="59" t="s">
        <v>88</v>
      </c>
      <c r="F40" s="60" t="s">
        <v>33</v>
      </c>
    </row>
    <row r="41" spans="2:6" ht="19.5" customHeight="1" x14ac:dyDescent="0.2">
      <c r="B41" s="171" t="s">
        <v>129</v>
      </c>
      <c r="C41" s="172"/>
      <c r="D41" s="58"/>
      <c r="E41" s="59"/>
      <c r="F41" s="60" t="s">
        <v>33</v>
      </c>
    </row>
    <row r="42" spans="2:6" ht="19.5" customHeight="1" x14ac:dyDescent="0.2">
      <c r="B42" s="56" t="s">
        <v>48</v>
      </c>
      <c r="C42" s="69"/>
      <c r="D42" s="58"/>
      <c r="E42" s="59"/>
      <c r="F42" s="60" t="s">
        <v>33</v>
      </c>
    </row>
    <row r="43" spans="2:6" ht="19.5" customHeight="1" x14ac:dyDescent="0.2">
      <c r="B43" s="62" t="s">
        <v>52</v>
      </c>
      <c r="C43" s="70"/>
      <c r="D43" s="71" t="s">
        <v>85</v>
      </c>
      <c r="E43" s="64" t="s">
        <v>88</v>
      </c>
      <c r="F43" s="65" t="s">
        <v>33</v>
      </c>
    </row>
    <row r="44" spans="2:6" ht="23.25" customHeight="1" x14ac:dyDescent="0.2">
      <c r="B44" s="49"/>
      <c r="C44" s="50" t="s">
        <v>82</v>
      </c>
      <c r="D44" s="75"/>
      <c r="E44" s="75"/>
      <c r="F44" s="76"/>
    </row>
    <row r="45" spans="2:6" ht="19.5" customHeight="1" x14ac:dyDescent="0.2">
      <c r="B45" s="182" t="s">
        <v>53</v>
      </c>
      <c r="C45" s="183"/>
      <c r="D45" s="58"/>
      <c r="E45" s="54"/>
      <c r="F45" s="77" t="s">
        <v>31</v>
      </c>
    </row>
    <row r="46" spans="2:6" ht="19.5" customHeight="1" x14ac:dyDescent="0.2">
      <c r="B46" s="171" t="s">
        <v>54</v>
      </c>
      <c r="C46" s="172"/>
      <c r="D46" s="58"/>
      <c r="E46" s="59"/>
      <c r="F46" s="78" t="s">
        <v>31</v>
      </c>
    </row>
    <row r="47" spans="2:6" ht="19.5" customHeight="1" x14ac:dyDescent="0.2">
      <c r="B47" s="171" t="s">
        <v>55</v>
      </c>
      <c r="C47" s="172"/>
      <c r="D47" s="58"/>
      <c r="E47" s="59"/>
      <c r="F47" s="78" t="s">
        <v>31</v>
      </c>
    </row>
    <row r="48" spans="2:6" ht="19.5" customHeight="1" x14ac:dyDescent="0.2">
      <c r="B48" s="171" t="s">
        <v>56</v>
      </c>
      <c r="C48" s="172"/>
      <c r="D48" s="58"/>
      <c r="E48" s="59"/>
      <c r="F48" s="78" t="s">
        <v>32</v>
      </c>
    </row>
    <row r="49" spans="2:6" ht="19.5" customHeight="1" x14ac:dyDescent="0.2">
      <c r="B49" s="171" t="s">
        <v>57</v>
      </c>
      <c r="C49" s="172"/>
      <c r="D49" s="58"/>
      <c r="E49" s="59"/>
      <c r="F49" s="78" t="s">
        <v>31</v>
      </c>
    </row>
    <row r="50" spans="2:6" ht="19.5" customHeight="1" x14ac:dyDescent="0.2">
      <c r="B50" s="56" t="s">
        <v>58</v>
      </c>
      <c r="C50" s="69"/>
      <c r="D50" s="58" t="s">
        <v>85</v>
      </c>
      <c r="E50" s="59" t="s">
        <v>88</v>
      </c>
      <c r="F50" s="78" t="s">
        <v>31</v>
      </c>
    </row>
    <row r="51" spans="2:6" ht="21" customHeight="1" x14ac:dyDescent="0.2">
      <c r="B51" s="56" t="s">
        <v>59</v>
      </c>
      <c r="C51" s="69"/>
      <c r="D51" s="58" t="s">
        <v>85</v>
      </c>
      <c r="E51" s="59" t="s">
        <v>88</v>
      </c>
      <c r="F51" s="78" t="s">
        <v>31</v>
      </c>
    </row>
    <row r="52" spans="2:6" ht="19.5" customHeight="1" x14ac:dyDescent="0.2">
      <c r="B52" s="171" t="s">
        <v>60</v>
      </c>
      <c r="C52" s="172"/>
      <c r="D52" s="58"/>
      <c r="E52" s="59"/>
      <c r="F52" s="78" t="s">
        <v>31</v>
      </c>
    </row>
    <row r="53" spans="2:6" ht="19.5" customHeight="1" x14ac:dyDescent="0.2">
      <c r="B53" s="171" t="s">
        <v>61</v>
      </c>
      <c r="C53" s="172"/>
      <c r="D53" s="58"/>
      <c r="E53" s="59"/>
      <c r="F53" s="78" t="s">
        <v>33</v>
      </c>
    </row>
    <row r="54" spans="2:6" ht="19.5" customHeight="1" x14ac:dyDescent="0.2">
      <c r="B54" s="171" t="s">
        <v>62</v>
      </c>
      <c r="C54" s="172"/>
      <c r="D54" s="58"/>
      <c r="E54" s="59"/>
      <c r="F54" s="78" t="s">
        <v>33</v>
      </c>
    </row>
    <row r="55" spans="2:6" ht="19.5" customHeight="1" x14ac:dyDescent="0.2">
      <c r="B55" s="171" t="s">
        <v>63</v>
      </c>
      <c r="C55" s="172"/>
      <c r="D55" s="58"/>
      <c r="E55" s="59"/>
      <c r="F55" s="78" t="s">
        <v>33</v>
      </c>
    </row>
    <row r="56" spans="2:6" ht="19.5" customHeight="1" x14ac:dyDescent="0.2">
      <c r="B56" s="171" t="s">
        <v>64</v>
      </c>
      <c r="C56" s="172"/>
      <c r="D56" s="58"/>
      <c r="E56" s="59"/>
      <c r="F56" s="78" t="s">
        <v>4</v>
      </c>
    </row>
    <row r="57" spans="2:6" ht="19.5" customHeight="1" x14ac:dyDescent="0.2">
      <c r="B57" s="171" t="s">
        <v>65</v>
      </c>
      <c r="C57" s="172"/>
      <c r="D57" s="58"/>
      <c r="E57" s="59"/>
      <c r="F57" s="78" t="s">
        <v>4</v>
      </c>
    </row>
    <row r="58" spans="2:6" ht="19.5" customHeight="1" x14ac:dyDescent="0.2">
      <c r="B58" s="56" t="s">
        <v>66</v>
      </c>
      <c r="C58" s="69"/>
      <c r="D58" s="58"/>
      <c r="E58" s="59"/>
      <c r="F58" s="78" t="s">
        <v>4</v>
      </c>
    </row>
    <row r="59" spans="2:6" ht="19.5" customHeight="1" x14ac:dyDescent="0.2">
      <c r="B59" s="171" t="s">
        <v>67</v>
      </c>
      <c r="C59" s="172"/>
      <c r="D59" s="58"/>
      <c r="E59" s="59"/>
      <c r="F59" s="78" t="s">
        <v>6</v>
      </c>
    </row>
    <row r="60" spans="2:6" ht="19.5" customHeight="1" x14ac:dyDescent="0.2">
      <c r="B60" s="171" t="s">
        <v>68</v>
      </c>
      <c r="C60" s="172"/>
      <c r="D60" s="58"/>
      <c r="E60" s="59"/>
      <c r="F60" s="60" t="s">
        <v>33</v>
      </c>
    </row>
    <row r="61" spans="2:6" ht="19.5" customHeight="1" x14ac:dyDescent="0.2">
      <c r="B61" s="173" t="s">
        <v>69</v>
      </c>
      <c r="C61" s="174"/>
      <c r="D61" s="58"/>
      <c r="E61" s="59"/>
      <c r="F61" s="60" t="s">
        <v>33</v>
      </c>
    </row>
    <row r="62" spans="2:6" ht="19.5" customHeight="1" x14ac:dyDescent="0.2">
      <c r="B62" s="173" t="s">
        <v>70</v>
      </c>
      <c r="C62" s="174"/>
      <c r="D62" s="58"/>
      <c r="E62" s="59"/>
      <c r="F62" s="60" t="s">
        <v>33</v>
      </c>
    </row>
    <row r="63" spans="2:6" ht="19.5" customHeight="1" x14ac:dyDescent="0.2">
      <c r="B63" s="173" t="s">
        <v>100</v>
      </c>
      <c r="C63" s="174"/>
      <c r="D63" s="58"/>
      <c r="E63" s="59"/>
      <c r="F63" s="60" t="s">
        <v>33</v>
      </c>
    </row>
    <row r="64" spans="2:6" ht="19.5" customHeight="1" x14ac:dyDescent="0.2">
      <c r="B64" s="56" t="s">
        <v>75</v>
      </c>
      <c r="C64" s="69"/>
      <c r="D64" s="58"/>
      <c r="E64" s="59"/>
      <c r="F64" s="60" t="s">
        <v>77</v>
      </c>
    </row>
    <row r="65" spans="2:6" ht="19.5" customHeight="1" x14ac:dyDescent="0.2">
      <c r="B65" s="171" t="s">
        <v>76</v>
      </c>
      <c r="C65" s="172"/>
      <c r="D65" s="58" t="s">
        <v>85</v>
      </c>
      <c r="E65" s="59" t="s">
        <v>88</v>
      </c>
      <c r="F65" s="60" t="s">
        <v>77</v>
      </c>
    </row>
    <row r="66" spans="2:6" ht="19.5" customHeight="1" x14ac:dyDescent="0.2">
      <c r="B66" s="56" t="s">
        <v>101</v>
      </c>
      <c r="C66" s="57"/>
      <c r="D66" s="58" t="s">
        <v>86</v>
      </c>
      <c r="E66" s="59" t="s">
        <v>88</v>
      </c>
      <c r="F66" s="78" t="s">
        <v>73</v>
      </c>
    </row>
    <row r="67" spans="2:6" ht="19.5" customHeight="1" x14ac:dyDescent="0.2">
      <c r="B67" s="56" t="s">
        <v>74</v>
      </c>
      <c r="C67" s="69"/>
      <c r="D67" s="58"/>
      <c r="E67" s="59"/>
      <c r="F67" s="78" t="s">
        <v>73</v>
      </c>
    </row>
    <row r="68" spans="2:6" ht="19.5" customHeight="1" thickBot="1" x14ac:dyDescent="0.25">
      <c r="B68" s="79" t="s">
        <v>71</v>
      </c>
      <c r="C68" s="80"/>
      <c r="D68" s="81"/>
      <c r="E68" s="82"/>
      <c r="F68" s="83" t="s">
        <v>34</v>
      </c>
    </row>
    <row r="73" spans="2:6" hidden="1" x14ac:dyDescent="0.2">
      <c r="B73" s="6" t="s">
        <v>86</v>
      </c>
    </row>
    <row r="74" spans="2:6" hidden="1" x14ac:dyDescent="0.2">
      <c r="B74" s="7" t="s">
        <v>84</v>
      </c>
    </row>
    <row r="75" spans="2:6" hidden="1" x14ac:dyDescent="0.2">
      <c r="B75" s="7" t="s">
        <v>85</v>
      </c>
    </row>
    <row r="76" spans="2:6" hidden="1" x14ac:dyDescent="0.2"/>
    <row r="77" spans="2:6" hidden="1" x14ac:dyDescent="0.2">
      <c r="B77" t="s">
        <v>87</v>
      </c>
    </row>
    <row r="78" spans="2:6" hidden="1" x14ac:dyDescent="0.2">
      <c r="B78" t="s">
        <v>88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71"/>
  <sheetViews>
    <sheetView showGridLines="0" topLeftCell="F27" zoomScale="85" zoomScaleNormal="85" zoomScalePageLayoutView="70" workbookViewId="0">
      <selection activeCell="K34" sqref="K34"/>
    </sheetView>
  </sheetViews>
  <sheetFormatPr baseColWidth="10" defaultRowHeight="12.75" x14ac:dyDescent="0.2"/>
  <cols>
    <col min="1" max="1" width="4.140625" customWidth="1"/>
    <col min="2" max="2" width="41.42578125" customWidth="1"/>
    <col min="3" max="3" width="25.140625" customWidth="1"/>
    <col min="4" max="4" width="14.5703125" customWidth="1"/>
    <col min="5" max="5" width="12.42578125" customWidth="1"/>
    <col min="6" max="6" width="18.42578125" customWidth="1"/>
    <col min="7" max="7" width="24.85546875" customWidth="1"/>
    <col min="8" max="8" width="31.42578125" style="10" customWidth="1"/>
    <col min="9" max="9" width="14.5703125" customWidth="1"/>
    <col min="10" max="10" width="11.85546875" customWidth="1"/>
    <col min="11" max="11" width="14" customWidth="1"/>
    <col min="12" max="12" width="15.425781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50"/>
      <c r="C2" s="160" t="s">
        <v>137</v>
      </c>
      <c r="D2" s="161"/>
      <c r="E2" s="161"/>
      <c r="F2" s="161"/>
      <c r="G2" s="161"/>
      <c r="H2" s="161"/>
      <c r="I2" s="161"/>
      <c r="J2" s="162"/>
      <c r="K2" s="237" t="s">
        <v>159</v>
      </c>
      <c r="L2" s="238"/>
    </row>
    <row r="3" spans="2:17" ht="42" customHeight="1" x14ac:dyDescent="0.2">
      <c r="B3" s="150"/>
      <c r="C3" s="163"/>
      <c r="D3" s="164"/>
      <c r="E3" s="164"/>
      <c r="F3" s="164"/>
      <c r="G3" s="164"/>
      <c r="H3" s="164"/>
      <c r="I3" s="164"/>
      <c r="J3" s="165"/>
      <c r="K3" s="239"/>
      <c r="L3" s="240"/>
    </row>
    <row r="4" spans="2:17" ht="36.75" customHeight="1" x14ac:dyDescent="0.2">
      <c r="B4" s="150"/>
      <c r="C4" s="166"/>
      <c r="D4" s="167"/>
      <c r="E4" s="167"/>
      <c r="F4" s="167"/>
      <c r="G4" s="167"/>
      <c r="H4" s="167"/>
      <c r="I4" s="167"/>
      <c r="J4" s="168"/>
      <c r="K4" s="241"/>
      <c r="L4" s="242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28" t="s">
        <v>201</v>
      </c>
      <c r="C6" s="229"/>
      <c r="D6" s="229"/>
      <c r="E6" s="229"/>
      <c r="F6" s="229"/>
      <c r="G6" s="229"/>
      <c r="H6" s="229"/>
      <c r="I6" s="229"/>
      <c r="J6" s="229"/>
      <c r="K6" s="229"/>
      <c r="L6" s="230"/>
      <c r="M6" s="1"/>
      <c r="N6" s="1"/>
      <c r="O6" s="1"/>
      <c r="P6" s="1"/>
      <c r="Q6" s="1"/>
    </row>
    <row r="7" spans="2:17" ht="24.75" customHeight="1" x14ac:dyDescent="0.2">
      <c r="B7" s="234" t="s">
        <v>109</v>
      </c>
      <c r="C7" s="235"/>
      <c r="D7" s="235"/>
      <c r="E7" s="235"/>
      <c r="F7" s="235"/>
      <c r="G7" s="235"/>
      <c r="H7" s="235"/>
      <c r="I7" s="235"/>
      <c r="J7" s="235"/>
      <c r="K7" s="235"/>
      <c r="L7" s="236"/>
    </row>
    <row r="8" spans="2:17" ht="18" customHeight="1" x14ac:dyDescent="0.25">
      <c r="B8" s="135" t="s">
        <v>151</v>
      </c>
      <c r="C8" s="136"/>
      <c r="D8" s="136"/>
      <c r="E8" s="136"/>
      <c r="F8" s="136"/>
      <c r="G8" s="136"/>
      <c r="H8" s="136"/>
      <c r="I8" s="136"/>
      <c r="J8" s="136"/>
      <c r="K8" s="136"/>
      <c r="L8" s="137"/>
    </row>
    <row r="9" spans="2:17" ht="15.75" x14ac:dyDescent="0.25">
      <c r="B9" s="135" t="s">
        <v>149</v>
      </c>
      <c r="C9" s="138"/>
      <c r="D9" s="138"/>
      <c r="E9" s="138"/>
      <c r="F9" s="138"/>
      <c r="G9" s="138"/>
      <c r="H9" s="138"/>
      <c r="I9" s="139"/>
      <c r="J9" s="138"/>
      <c r="K9" s="138"/>
      <c r="L9" s="140"/>
    </row>
    <row r="10" spans="2:17" ht="15.75" x14ac:dyDescent="0.25">
      <c r="B10" s="135" t="s">
        <v>144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40"/>
    </row>
    <row r="11" spans="2:17" ht="15.75" x14ac:dyDescent="0.25">
      <c r="B11" s="135" t="s">
        <v>145</v>
      </c>
      <c r="C11" s="138"/>
      <c r="D11" s="138"/>
      <c r="E11" s="138"/>
      <c r="F11" s="138"/>
      <c r="G11" s="138"/>
      <c r="H11" s="138"/>
      <c r="I11" s="138"/>
      <c r="J11" s="138"/>
      <c r="K11" s="138"/>
      <c r="L11" s="140"/>
    </row>
    <row r="12" spans="2:17" ht="18" customHeight="1" x14ac:dyDescent="0.2">
      <c r="B12" s="231" t="s">
        <v>143</v>
      </c>
      <c r="C12" s="232"/>
      <c r="D12" s="232"/>
      <c r="E12" s="232"/>
      <c r="F12" s="232"/>
      <c r="G12" s="232"/>
      <c r="H12" s="232"/>
      <c r="I12" s="232"/>
      <c r="J12" s="232"/>
      <c r="K12" s="232"/>
      <c r="L12" s="233"/>
    </row>
    <row r="13" spans="2:17" ht="15.75" x14ac:dyDescent="0.25">
      <c r="B13" s="135" t="s">
        <v>147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40"/>
    </row>
    <row r="14" spans="2:17" ht="7.5" customHeight="1" thickBot="1" x14ac:dyDescent="0.25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25">
      <c r="B15" s="225" t="s">
        <v>125</v>
      </c>
      <c r="C15" s="226"/>
      <c r="D15" s="226"/>
      <c r="E15" s="226"/>
      <c r="F15" s="226"/>
      <c r="G15" s="227"/>
      <c r="H15" s="222" t="s">
        <v>123</v>
      </c>
      <c r="I15" s="223"/>
      <c r="J15" s="223"/>
      <c r="K15" s="223"/>
      <c r="L15" s="224"/>
    </row>
    <row r="16" spans="2:17" ht="40.5" customHeight="1" thickBot="1" x14ac:dyDescent="0.25">
      <c r="B16" s="90" t="s">
        <v>89</v>
      </c>
      <c r="C16" s="243" t="s">
        <v>94</v>
      </c>
      <c r="D16" s="243"/>
      <c r="E16" s="243"/>
      <c r="F16" s="243"/>
      <c r="G16" s="243"/>
      <c r="H16" s="91" t="s">
        <v>95</v>
      </c>
      <c r="I16" s="91" t="s">
        <v>7</v>
      </c>
      <c r="J16" s="91" t="s">
        <v>3</v>
      </c>
      <c r="K16" s="91" t="s">
        <v>102</v>
      </c>
      <c r="L16" s="92" t="s">
        <v>97</v>
      </c>
    </row>
    <row r="17" spans="2:12" ht="53.25" customHeight="1" x14ac:dyDescent="0.2">
      <c r="B17" s="93" t="s">
        <v>83</v>
      </c>
      <c r="C17" s="216" t="s">
        <v>39</v>
      </c>
      <c r="D17" s="216"/>
      <c r="E17" s="216"/>
      <c r="F17" s="216"/>
      <c r="G17" s="216"/>
      <c r="H17" s="94" t="s">
        <v>197</v>
      </c>
      <c r="I17" s="95">
        <v>1</v>
      </c>
      <c r="J17" s="96">
        <v>5</v>
      </c>
      <c r="K17" s="96">
        <f>I17+J17</f>
        <v>6</v>
      </c>
      <c r="L17" s="97" t="str">
        <f t="shared" ref="L17:L33" si="0">IF(K17&lt;=4,"BAJO",IF(K17=5,"MEDIO",IF(K17=6,"ALTO",IF(K17=7,"ALTO","EXTREMO"))))</f>
        <v>ALTO</v>
      </c>
    </row>
    <row r="18" spans="2:12" ht="53.25" customHeight="1" x14ac:dyDescent="0.2">
      <c r="B18" s="98" t="s">
        <v>83</v>
      </c>
      <c r="C18" s="218" t="s">
        <v>40</v>
      </c>
      <c r="D18" s="218"/>
      <c r="E18" s="218"/>
      <c r="F18" s="218"/>
      <c r="G18" s="218"/>
      <c r="H18" s="99" t="s">
        <v>160</v>
      </c>
      <c r="I18" s="95">
        <v>1</v>
      </c>
      <c r="J18" s="96">
        <v>3</v>
      </c>
      <c r="K18" s="96">
        <f t="shared" ref="K18:K32" si="1">+I18+J18</f>
        <v>4</v>
      </c>
      <c r="L18" s="100" t="str">
        <f t="shared" si="0"/>
        <v>BAJO</v>
      </c>
    </row>
    <row r="19" spans="2:12" ht="53.25" customHeight="1" x14ac:dyDescent="0.2">
      <c r="B19" s="98" t="s">
        <v>83</v>
      </c>
      <c r="C19" s="218" t="s">
        <v>128</v>
      </c>
      <c r="D19" s="218"/>
      <c r="E19" s="218"/>
      <c r="F19" s="218"/>
      <c r="G19" s="218"/>
      <c r="H19" s="99" t="s">
        <v>180</v>
      </c>
      <c r="I19" s="95">
        <v>1</v>
      </c>
      <c r="J19" s="96">
        <v>4</v>
      </c>
      <c r="K19" s="100">
        <f t="shared" si="1"/>
        <v>5</v>
      </c>
      <c r="L19" s="100" t="str">
        <f t="shared" si="0"/>
        <v>MEDIO</v>
      </c>
    </row>
    <row r="20" spans="2:12" ht="53.25" customHeight="1" x14ac:dyDescent="0.2">
      <c r="B20" s="98" t="s">
        <v>83</v>
      </c>
      <c r="C20" s="218" t="s">
        <v>190</v>
      </c>
      <c r="D20" s="218"/>
      <c r="E20" s="218"/>
      <c r="F20" s="218"/>
      <c r="G20" s="218"/>
      <c r="H20" s="99" t="s">
        <v>191</v>
      </c>
      <c r="I20" s="95">
        <v>1</v>
      </c>
      <c r="J20" s="96">
        <v>3</v>
      </c>
      <c r="K20" s="100">
        <v>4</v>
      </c>
      <c r="L20" s="100" t="str">
        <f t="shared" si="0"/>
        <v>BAJO</v>
      </c>
    </row>
    <row r="21" spans="2:12" ht="53.25" customHeight="1" x14ac:dyDescent="0.2">
      <c r="B21" s="98" t="s">
        <v>83</v>
      </c>
      <c r="C21" s="218" t="s">
        <v>42</v>
      </c>
      <c r="D21" s="218"/>
      <c r="E21" s="218"/>
      <c r="F21" s="218"/>
      <c r="G21" s="218"/>
      <c r="H21" s="99" t="s">
        <v>160</v>
      </c>
      <c r="I21" s="95">
        <v>1</v>
      </c>
      <c r="J21" s="96">
        <v>3</v>
      </c>
      <c r="K21" s="100">
        <v>4</v>
      </c>
      <c r="L21" s="100" t="str">
        <f t="shared" si="0"/>
        <v>BAJO</v>
      </c>
    </row>
    <row r="22" spans="2:12" ht="53.25" customHeight="1" x14ac:dyDescent="0.2">
      <c r="B22" s="98" t="s">
        <v>80</v>
      </c>
      <c r="C22" s="218" t="s">
        <v>46</v>
      </c>
      <c r="D22" s="218"/>
      <c r="E22" s="218"/>
      <c r="F22" s="218"/>
      <c r="G22" s="218"/>
      <c r="H22" s="99" t="s">
        <v>161</v>
      </c>
      <c r="I22" s="95">
        <v>1</v>
      </c>
      <c r="J22" s="96">
        <v>5</v>
      </c>
      <c r="K22" s="96">
        <f t="shared" si="1"/>
        <v>6</v>
      </c>
      <c r="L22" s="100" t="str">
        <f t="shared" si="0"/>
        <v>ALTO</v>
      </c>
    </row>
    <row r="23" spans="2:12" ht="53.25" customHeight="1" x14ac:dyDescent="0.2">
      <c r="B23" s="98" t="s">
        <v>80</v>
      </c>
      <c r="C23" s="218" t="s">
        <v>45</v>
      </c>
      <c r="D23" s="218"/>
      <c r="E23" s="218"/>
      <c r="F23" s="218"/>
      <c r="G23" s="218"/>
      <c r="H23" s="99" t="s">
        <v>162</v>
      </c>
      <c r="I23" s="95">
        <v>1</v>
      </c>
      <c r="J23" s="96">
        <v>5</v>
      </c>
      <c r="K23" s="96">
        <f t="shared" si="1"/>
        <v>6</v>
      </c>
      <c r="L23" s="100" t="str">
        <f t="shared" si="0"/>
        <v>ALTO</v>
      </c>
    </row>
    <row r="24" spans="2:12" ht="53.25" customHeight="1" x14ac:dyDescent="0.2">
      <c r="B24" s="98" t="s">
        <v>80</v>
      </c>
      <c r="C24" s="218" t="s">
        <v>50</v>
      </c>
      <c r="D24" s="218"/>
      <c r="E24" s="218"/>
      <c r="F24" s="218"/>
      <c r="G24" s="218"/>
      <c r="H24" s="99" t="s">
        <v>196</v>
      </c>
      <c r="I24" s="95">
        <v>1</v>
      </c>
      <c r="J24" s="96">
        <v>3</v>
      </c>
      <c r="K24" s="96">
        <f t="shared" si="1"/>
        <v>4</v>
      </c>
      <c r="L24" s="100" t="str">
        <f t="shared" si="0"/>
        <v>BAJO</v>
      </c>
    </row>
    <row r="25" spans="2:12" ht="53.25" customHeight="1" x14ac:dyDescent="0.2">
      <c r="B25" s="98" t="s">
        <v>80</v>
      </c>
      <c r="C25" s="218" t="s">
        <v>49</v>
      </c>
      <c r="D25" s="218"/>
      <c r="E25" s="218"/>
      <c r="F25" s="218"/>
      <c r="G25" s="218"/>
      <c r="H25" s="99" t="s">
        <v>163</v>
      </c>
      <c r="I25" s="95">
        <v>1</v>
      </c>
      <c r="J25" s="96">
        <v>3</v>
      </c>
      <c r="K25" s="96">
        <f t="shared" si="1"/>
        <v>4</v>
      </c>
      <c r="L25" s="100" t="str">
        <f t="shared" si="0"/>
        <v>BAJO</v>
      </c>
    </row>
    <row r="26" spans="2:12" ht="53.25" customHeight="1" x14ac:dyDescent="0.2">
      <c r="B26" s="98" t="s">
        <v>81</v>
      </c>
      <c r="C26" s="218" t="s">
        <v>132</v>
      </c>
      <c r="D26" s="218"/>
      <c r="E26" s="218"/>
      <c r="F26" s="218"/>
      <c r="G26" s="218"/>
      <c r="H26" s="99" t="s">
        <v>179</v>
      </c>
      <c r="I26" s="95">
        <v>1</v>
      </c>
      <c r="J26" s="96">
        <v>4</v>
      </c>
      <c r="K26" s="96">
        <f t="shared" si="1"/>
        <v>5</v>
      </c>
      <c r="L26" s="100" t="str">
        <f t="shared" si="0"/>
        <v>MEDIO</v>
      </c>
    </row>
    <row r="27" spans="2:12" ht="53.25" customHeight="1" x14ac:dyDescent="0.2">
      <c r="B27" s="98" t="s">
        <v>81</v>
      </c>
      <c r="C27" s="218" t="s">
        <v>51</v>
      </c>
      <c r="D27" s="218"/>
      <c r="E27" s="218"/>
      <c r="F27" s="218"/>
      <c r="G27" s="218"/>
      <c r="H27" s="99" t="s">
        <v>181</v>
      </c>
      <c r="I27" s="95">
        <v>1</v>
      </c>
      <c r="J27" s="96">
        <v>3</v>
      </c>
      <c r="K27" s="96">
        <f t="shared" si="1"/>
        <v>4</v>
      </c>
      <c r="L27" s="100" t="str">
        <f t="shared" si="0"/>
        <v>BAJO</v>
      </c>
    </row>
    <row r="28" spans="2:12" ht="53.25" customHeight="1" x14ac:dyDescent="0.2">
      <c r="B28" s="98" t="s">
        <v>81</v>
      </c>
      <c r="C28" s="218" t="s">
        <v>52</v>
      </c>
      <c r="D28" s="218"/>
      <c r="E28" s="218"/>
      <c r="F28" s="218"/>
      <c r="G28" s="218"/>
      <c r="H28" s="99" t="s">
        <v>179</v>
      </c>
      <c r="I28" s="95">
        <v>1</v>
      </c>
      <c r="J28" s="96">
        <v>3</v>
      </c>
      <c r="K28" s="96">
        <f t="shared" si="1"/>
        <v>4</v>
      </c>
      <c r="L28" s="100" t="str">
        <f t="shared" si="0"/>
        <v>BAJO</v>
      </c>
    </row>
    <row r="29" spans="2:12" ht="53.25" customHeight="1" x14ac:dyDescent="0.2">
      <c r="B29" s="98" t="s">
        <v>82</v>
      </c>
      <c r="C29" s="218" t="s">
        <v>58</v>
      </c>
      <c r="D29" s="218"/>
      <c r="E29" s="218"/>
      <c r="F29" s="218"/>
      <c r="G29" s="218"/>
      <c r="H29" s="99" t="s">
        <v>182</v>
      </c>
      <c r="I29" s="95">
        <v>2</v>
      </c>
      <c r="J29" s="96">
        <v>4</v>
      </c>
      <c r="K29" s="96">
        <f t="shared" si="1"/>
        <v>6</v>
      </c>
      <c r="L29" s="100" t="str">
        <f t="shared" si="0"/>
        <v>ALTO</v>
      </c>
    </row>
    <row r="30" spans="2:12" ht="73.5" customHeight="1" x14ac:dyDescent="0.2">
      <c r="B30" s="98" t="s">
        <v>82</v>
      </c>
      <c r="C30" s="218" t="s">
        <v>59</v>
      </c>
      <c r="D30" s="218"/>
      <c r="E30" s="218"/>
      <c r="F30" s="218"/>
      <c r="G30" s="218"/>
      <c r="H30" s="99" t="s">
        <v>183</v>
      </c>
      <c r="I30" s="95">
        <v>4</v>
      </c>
      <c r="J30" s="96">
        <v>4</v>
      </c>
      <c r="K30" s="96">
        <f t="shared" si="1"/>
        <v>8</v>
      </c>
      <c r="L30" s="100" t="str">
        <f t="shared" si="0"/>
        <v>EXTREMO</v>
      </c>
    </row>
    <row r="31" spans="2:12" ht="53.25" customHeight="1" x14ac:dyDescent="0.2">
      <c r="B31" s="98" t="s">
        <v>82</v>
      </c>
      <c r="C31" s="218" t="s">
        <v>76</v>
      </c>
      <c r="D31" s="218"/>
      <c r="E31" s="218"/>
      <c r="F31" s="218"/>
      <c r="G31" s="218"/>
      <c r="H31" s="99" t="s">
        <v>183</v>
      </c>
      <c r="I31" s="95">
        <v>4</v>
      </c>
      <c r="J31" s="96">
        <v>4</v>
      </c>
      <c r="K31" s="96">
        <f t="shared" si="1"/>
        <v>8</v>
      </c>
      <c r="L31" s="100" t="str">
        <f t="shared" si="0"/>
        <v>EXTREMO</v>
      </c>
    </row>
    <row r="32" spans="2:12" ht="53.25" customHeight="1" x14ac:dyDescent="0.2">
      <c r="B32" s="98" t="s">
        <v>82</v>
      </c>
      <c r="C32" s="219" t="s">
        <v>62</v>
      </c>
      <c r="D32" s="220"/>
      <c r="E32" s="220"/>
      <c r="F32" s="220"/>
      <c r="G32" s="221"/>
      <c r="H32" s="99" t="s">
        <v>183</v>
      </c>
      <c r="I32" s="95">
        <v>3</v>
      </c>
      <c r="J32" s="96">
        <v>4</v>
      </c>
      <c r="K32" s="96">
        <f t="shared" si="1"/>
        <v>7</v>
      </c>
      <c r="L32" s="100" t="str">
        <f t="shared" si="0"/>
        <v>ALTO</v>
      </c>
    </row>
    <row r="33" spans="2:14" ht="53.25" customHeight="1" x14ac:dyDescent="0.2">
      <c r="B33" s="98" t="s">
        <v>82</v>
      </c>
      <c r="C33" s="219" t="s">
        <v>74</v>
      </c>
      <c r="D33" s="220"/>
      <c r="E33" s="220"/>
      <c r="F33" s="220"/>
      <c r="G33" s="221"/>
      <c r="H33" s="99" t="s">
        <v>202</v>
      </c>
      <c r="I33" s="95">
        <v>3</v>
      </c>
      <c r="J33" s="96">
        <v>3</v>
      </c>
      <c r="K33" s="96">
        <f>I33+J33</f>
        <v>6</v>
      </c>
      <c r="L33" s="100" t="str">
        <f t="shared" si="0"/>
        <v>ALTO</v>
      </c>
    </row>
    <row r="34" spans="2:14" ht="53.25" customHeight="1" x14ac:dyDescent="0.2">
      <c r="B34" s="98"/>
      <c r="C34" s="218"/>
      <c r="D34" s="218"/>
      <c r="E34" s="218"/>
      <c r="F34" s="218"/>
      <c r="G34" s="218"/>
      <c r="H34" s="99"/>
      <c r="I34" s="95"/>
      <c r="J34" s="96"/>
      <c r="K34" s="96"/>
      <c r="L34" s="100"/>
    </row>
    <row r="35" spans="2:14" ht="53.25" customHeight="1" x14ac:dyDescent="0.2">
      <c r="B35" s="98"/>
      <c r="C35" s="219"/>
      <c r="D35" s="220"/>
      <c r="E35" s="220"/>
      <c r="F35" s="220"/>
      <c r="G35" s="221"/>
      <c r="H35" s="99"/>
      <c r="I35" s="95"/>
      <c r="J35" s="96"/>
      <c r="K35" s="96"/>
      <c r="L35" s="100"/>
    </row>
    <row r="36" spans="2:14" ht="53.25" customHeight="1" x14ac:dyDescent="0.2">
      <c r="B36" s="98"/>
      <c r="C36" s="218"/>
      <c r="D36" s="218"/>
      <c r="E36" s="218"/>
      <c r="F36" s="218"/>
      <c r="G36" s="218"/>
      <c r="H36" s="99"/>
      <c r="I36" s="95"/>
      <c r="J36" s="96"/>
      <c r="K36" s="96"/>
      <c r="L36" s="100"/>
    </row>
    <row r="37" spans="2:14" ht="53.25" customHeight="1" x14ac:dyDescent="0.2">
      <c r="B37" s="98"/>
      <c r="C37" s="218"/>
      <c r="D37" s="218"/>
      <c r="E37" s="218"/>
      <c r="F37" s="218"/>
      <c r="G37" s="218"/>
      <c r="H37" s="99"/>
      <c r="I37" s="95"/>
      <c r="J37" s="96"/>
      <c r="K37" s="96"/>
      <c r="L37" s="100"/>
    </row>
    <row r="38" spans="2:14" ht="53.25" customHeight="1" x14ac:dyDescent="0.2">
      <c r="B38" s="98"/>
      <c r="C38" s="218"/>
      <c r="D38" s="218"/>
      <c r="E38" s="218"/>
      <c r="F38" s="218"/>
      <c r="G38" s="218"/>
      <c r="H38" s="99"/>
      <c r="I38" s="95"/>
      <c r="J38" s="96"/>
      <c r="K38" s="96"/>
      <c r="L38" s="100"/>
    </row>
    <row r="39" spans="2:14" ht="53.25" customHeight="1" thickBot="1" x14ac:dyDescent="0.25">
      <c r="B39" s="101"/>
      <c r="C39" s="244"/>
      <c r="D39" s="244"/>
      <c r="E39" s="244"/>
      <c r="F39" s="244"/>
      <c r="G39" s="244"/>
      <c r="H39" s="102"/>
      <c r="I39" s="103"/>
      <c r="J39" s="104"/>
      <c r="K39" s="104"/>
      <c r="L39" s="105"/>
    </row>
    <row r="40" spans="2:14" ht="12.75" customHeight="1" x14ac:dyDescent="0.2">
      <c r="B40" s="106"/>
      <c r="C40" s="107"/>
      <c r="D40" s="107"/>
      <c r="E40" s="107"/>
      <c r="F40" s="107"/>
      <c r="G40" s="107"/>
      <c r="H40" s="107"/>
      <c r="I40" s="107"/>
      <c r="J40" s="107"/>
      <c r="K40" s="107"/>
      <c r="L40" s="108"/>
    </row>
    <row r="41" spans="2:14" x14ac:dyDescent="0.2">
      <c r="B41" s="84"/>
      <c r="C41" s="208"/>
      <c r="D41" s="208"/>
      <c r="E41" s="208"/>
      <c r="F41" s="85"/>
      <c r="G41" s="85"/>
      <c r="H41" s="201"/>
      <c r="I41" s="201"/>
      <c r="J41" s="85"/>
      <c r="K41" s="85"/>
      <c r="L41" s="86"/>
    </row>
    <row r="42" spans="2:14" ht="19.5" customHeight="1" x14ac:dyDescent="0.2">
      <c r="B42" s="215" t="s">
        <v>2</v>
      </c>
      <c r="C42" s="199" t="s">
        <v>15</v>
      </c>
      <c r="D42" s="199"/>
      <c r="E42" s="109" t="s">
        <v>14</v>
      </c>
      <c r="F42" s="85"/>
      <c r="G42" s="217" t="s">
        <v>3</v>
      </c>
      <c r="H42" s="110" t="s">
        <v>20</v>
      </c>
      <c r="I42" s="110" t="s">
        <v>14</v>
      </c>
      <c r="J42" s="85"/>
      <c r="K42" s="85"/>
      <c r="L42" s="86"/>
    </row>
    <row r="43" spans="2:14" ht="21" customHeight="1" x14ac:dyDescent="0.2">
      <c r="B43" s="215"/>
      <c r="C43" s="198" t="s">
        <v>9</v>
      </c>
      <c r="D43" s="198"/>
      <c r="E43" s="111">
        <v>1</v>
      </c>
      <c r="F43" s="85"/>
      <c r="G43" s="217"/>
      <c r="H43" s="111" t="s">
        <v>17</v>
      </c>
      <c r="I43" s="112">
        <v>1</v>
      </c>
      <c r="J43" s="85"/>
      <c r="K43" s="85"/>
      <c r="L43" s="86"/>
    </row>
    <row r="44" spans="2:14" ht="15.75" customHeight="1" x14ac:dyDescent="0.2">
      <c r="B44" s="215"/>
      <c r="C44" s="198" t="s">
        <v>10</v>
      </c>
      <c r="D44" s="198"/>
      <c r="E44" s="111">
        <v>2</v>
      </c>
      <c r="F44" s="85"/>
      <c r="G44" s="217"/>
      <c r="H44" s="111" t="s">
        <v>18</v>
      </c>
      <c r="I44" s="112">
        <v>2</v>
      </c>
      <c r="J44" s="85"/>
      <c r="K44" s="85"/>
      <c r="L44" s="86"/>
      <c r="N44" s="5"/>
    </row>
    <row r="45" spans="2:14" ht="24.75" customHeight="1" x14ac:dyDescent="0.2">
      <c r="B45" s="215"/>
      <c r="C45" s="198" t="s">
        <v>11</v>
      </c>
      <c r="D45" s="198"/>
      <c r="E45" s="111">
        <v>3</v>
      </c>
      <c r="F45" s="85"/>
      <c r="G45" s="217"/>
      <c r="H45" s="111" t="s">
        <v>1</v>
      </c>
      <c r="I45" s="112">
        <v>3</v>
      </c>
      <c r="J45" s="85"/>
      <c r="K45" s="85"/>
      <c r="L45" s="86"/>
    </row>
    <row r="46" spans="2:14" ht="18" customHeight="1" x14ac:dyDescent="0.2">
      <c r="B46" s="215"/>
      <c r="C46" s="198" t="s">
        <v>12</v>
      </c>
      <c r="D46" s="198"/>
      <c r="E46" s="111">
        <v>4</v>
      </c>
      <c r="F46" s="85"/>
      <c r="G46" s="217"/>
      <c r="H46" s="111" t="s">
        <v>19</v>
      </c>
      <c r="I46" s="112">
        <v>4</v>
      </c>
      <c r="J46" s="85"/>
      <c r="K46" s="85"/>
      <c r="L46" s="86"/>
    </row>
    <row r="47" spans="2:14" ht="29.25" customHeight="1" x14ac:dyDescent="0.2">
      <c r="B47" s="215"/>
      <c r="C47" s="198" t="s">
        <v>13</v>
      </c>
      <c r="D47" s="198"/>
      <c r="E47" s="111">
        <v>5</v>
      </c>
      <c r="F47" s="85"/>
      <c r="G47" s="217"/>
      <c r="H47" s="111" t="s">
        <v>0</v>
      </c>
      <c r="I47" s="112">
        <v>5</v>
      </c>
      <c r="J47" s="85"/>
      <c r="K47" s="85"/>
      <c r="L47" s="86"/>
    </row>
    <row r="48" spans="2:14" ht="16.5" customHeight="1" x14ac:dyDescent="0.2">
      <c r="B48" s="113"/>
      <c r="C48" s="114"/>
      <c r="D48" s="114"/>
      <c r="E48" s="114"/>
      <c r="F48" s="85"/>
      <c r="G48" s="114"/>
      <c r="H48" s="114"/>
      <c r="I48" s="114"/>
      <c r="J48" s="114"/>
      <c r="K48" s="114"/>
      <c r="L48" s="86"/>
    </row>
    <row r="49" spans="2:12" ht="16.5" customHeight="1" x14ac:dyDescent="0.2">
      <c r="B49" s="113"/>
      <c r="C49" s="201" t="s">
        <v>22</v>
      </c>
      <c r="D49" s="201"/>
      <c r="E49" s="201"/>
      <c r="F49" s="201"/>
      <c r="G49" s="201"/>
      <c r="H49" s="204"/>
      <c r="I49" s="204"/>
      <c r="J49" s="204"/>
      <c r="K49" s="204"/>
      <c r="L49" s="86"/>
    </row>
    <row r="50" spans="2:12" ht="69.75" customHeight="1" x14ac:dyDescent="0.2">
      <c r="B50" s="113"/>
      <c r="C50" s="198" t="s">
        <v>111</v>
      </c>
      <c r="D50" s="198"/>
      <c r="E50" s="198"/>
      <c r="F50" s="111" t="s">
        <v>113</v>
      </c>
      <c r="G50" s="111" t="s">
        <v>120</v>
      </c>
      <c r="H50" s="111" t="s">
        <v>118</v>
      </c>
      <c r="I50" s="198" t="s">
        <v>116</v>
      </c>
      <c r="J50" s="198"/>
      <c r="K50" s="198" t="s">
        <v>114</v>
      </c>
      <c r="L50" s="207"/>
    </row>
    <row r="51" spans="2:12" ht="69.75" customHeight="1" x14ac:dyDescent="0.2">
      <c r="B51" s="113"/>
      <c r="C51" s="198" t="s">
        <v>112</v>
      </c>
      <c r="D51" s="198"/>
      <c r="E51" s="198"/>
      <c r="F51" s="111" t="s">
        <v>122</v>
      </c>
      <c r="G51" s="111" t="s">
        <v>121</v>
      </c>
      <c r="H51" s="111" t="s">
        <v>119</v>
      </c>
      <c r="I51" s="198" t="s">
        <v>117</v>
      </c>
      <c r="J51" s="198"/>
      <c r="K51" s="198" t="s">
        <v>115</v>
      </c>
      <c r="L51" s="207"/>
    </row>
    <row r="52" spans="2:12" x14ac:dyDescent="0.2">
      <c r="B52" s="84"/>
      <c r="C52" s="199" t="s">
        <v>23</v>
      </c>
      <c r="D52" s="199"/>
      <c r="E52" s="199" t="s">
        <v>14</v>
      </c>
      <c r="F52" s="115" t="s">
        <v>17</v>
      </c>
      <c r="G52" s="115" t="s">
        <v>18</v>
      </c>
      <c r="H52" s="116" t="s">
        <v>1</v>
      </c>
      <c r="I52" s="210" t="s">
        <v>19</v>
      </c>
      <c r="J52" s="210"/>
      <c r="K52" s="199" t="s">
        <v>0</v>
      </c>
      <c r="L52" s="205"/>
    </row>
    <row r="53" spans="2:12" x14ac:dyDescent="0.2">
      <c r="B53" s="84"/>
      <c r="C53" s="199"/>
      <c r="D53" s="199"/>
      <c r="E53" s="199"/>
      <c r="F53" s="117">
        <v>1</v>
      </c>
      <c r="G53" s="117">
        <v>2</v>
      </c>
      <c r="H53" s="117">
        <v>3</v>
      </c>
      <c r="I53" s="200">
        <v>4</v>
      </c>
      <c r="J53" s="200"/>
      <c r="K53" s="200">
        <v>5</v>
      </c>
      <c r="L53" s="206"/>
    </row>
    <row r="54" spans="2:12" ht="19.5" customHeight="1" x14ac:dyDescent="0.2">
      <c r="B54" s="84"/>
      <c r="C54" s="198" t="s">
        <v>9</v>
      </c>
      <c r="D54" s="198"/>
      <c r="E54" s="118">
        <v>1</v>
      </c>
      <c r="F54" s="119">
        <v>2</v>
      </c>
      <c r="G54" s="119">
        <v>3</v>
      </c>
      <c r="H54" s="119">
        <v>4</v>
      </c>
      <c r="I54" s="202">
        <v>5</v>
      </c>
      <c r="J54" s="202"/>
      <c r="K54" s="203">
        <v>6</v>
      </c>
      <c r="L54" s="211"/>
    </row>
    <row r="55" spans="2:12" ht="21.75" customHeight="1" x14ac:dyDescent="0.2">
      <c r="B55" s="84"/>
      <c r="C55" s="198" t="s">
        <v>10</v>
      </c>
      <c r="D55" s="198"/>
      <c r="E55" s="118">
        <v>2</v>
      </c>
      <c r="F55" s="119">
        <v>3</v>
      </c>
      <c r="G55" s="119">
        <v>4</v>
      </c>
      <c r="H55" s="120">
        <v>5</v>
      </c>
      <c r="I55" s="203">
        <v>6</v>
      </c>
      <c r="J55" s="203"/>
      <c r="K55" s="212">
        <v>7</v>
      </c>
      <c r="L55" s="213"/>
    </row>
    <row r="56" spans="2:12" ht="26.25" customHeight="1" x14ac:dyDescent="0.2">
      <c r="B56" s="84"/>
      <c r="C56" s="198" t="s">
        <v>11</v>
      </c>
      <c r="D56" s="198"/>
      <c r="E56" s="118">
        <v>3</v>
      </c>
      <c r="F56" s="119">
        <v>4</v>
      </c>
      <c r="G56" s="120">
        <v>5</v>
      </c>
      <c r="H56" s="121">
        <v>6</v>
      </c>
      <c r="I56" s="203">
        <v>7</v>
      </c>
      <c r="J56" s="203"/>
      <c r="K56" s="209">
        <v>8</v>
      </c>
      <c r="L56" s="214"/>
    </row>
    <row r="57" spans="2:12" ht="21" customHeight="1" x14ac:dyDescent="0.2">
      <c r="B57" s="84"/>
      <c r="C57" s="198" t="s">
        <v>12</v>
      </c>
      <c r="D57" s="198"/>
      <c r="E57" s="118">
        <v>4</v>
      </c>
      <c r="F57" s="120">
        <v>5</v>
      </c>
      <c r="G57" s="121">
        <v>6</v>
      </c>
      <c r="H57" s="121">
        <v>7</v>
      </c>
      <c r="I57" s="209">
        <v>8</v>
      </c>
      <c r="J57" s="209"/>
      <c r="K57" s="209">
        <v>9</v>
      </c>
      <c r="L57" s="214"/>
    </row>
    <row r="58" spans="2:12" ht="27" customHeight="1" x14ac:dyDescent="0.2">
      <c r="B58" s="84"/>
      <c r="C58" s="198" t="s">
        <v>13</v>
      </c>
      <c r="D58" s="198"/>
      <c r="E58" s="118">
        <v>5</v>
      </c>
      <c r="F58" s="121">
        <v>6</v>
      </c>
      <c r="G58" s="121">
        <v>7</v>
      </c>
      <c r="H58" s="122">
        <v>8</v>
      </c>
      <c r="I58" s="209">
        <v>9</v>
      </c>
      <c r="J58" s="209"/>
      <c r="K58" s="209">
        <v>10</v>
      </c>
      <c r="L58" s="214"/>
    </row>
    <row r="59" spans="2:12" x14ac:dyDescent="0.2">
      <c r="B59" s="84"/>
      <c r="C59" s="85"/>
      <c r="D59" s="85"/>
      <c r="E59" s="85"/>
      <c r="F59" s="85"/>
      <c r="G59" s="85"/>
      <c r="H59" s="85"/>
      <c r="I59" s="85"/>
      <c r="J59" s="85"/>
      <c r="K59" s="85"/>
      <c r="L59" s="86"/>
    </row>
    <row r="60" spans="2:12" ht="19.5" customHeight="1" x14ac:dyDescent="0.2">
      <c r="B60" s="84"/>
      <c r="C60" s="85"/>
      <c r="D60" s="85"/>
      <c r="E60" s="85"/>
      <c r="F60" s="85"/>
      <c r="G60" s="201" t="s">
        <v>16</v>
      </c>
      <c r="H60" s="201"/>
      <c r="I60" s="85"/>
      <c r="J60" s="85"/>
      <c r="K60" s="85"/>
      <c r="L60" s="86"/>
    </row>
    <row r="61" spans="2:12" ht="18" customHeight="1" x14ac:dyDescent="0.2">
      <c r="B61" s="84"/>
      <c r="C61" s="85"/>
      <c r="D61" s="85"/>
      <c r="E61" s="85"/>
      <c r="F61" s="85"/>
      <c r="G61" s="115" t="s">
        <v>22</v>
      </c>
      <c r="H61" s="123" t="s">
        <v>23</v>
      </c>
      <c r="I61" s="85"/>
      <c r="J61" s="85"/>
      <c r="K61" s="85"/>
      <c r="L61" s="86"/>
    </row>
    <row r="62" spans="2:12" ht="18" customHeight="1" x14ac:dyDescent="0.2">
      <c r="B62" s="84"/>
      <c r="C62" s="85"/>
      <c r="D62" s="85"/>
      <c r="E62" s="85"/>
      <c r="F62" s="85"/>
      <c r="G62" s="122" t="s">
        <v>24</v>
      </c>
      <c r="H62" s="124" t="s">
        <v>25</v>
      </c>
      <c r="I62" s="85"/>
      <c r="J62" s="85"/>
      <c r="K62" s="85"/>
      <c r="L62" s="86"/>
    </row>
    <row r="63" spans="2:12" ht="18" customHeight="1" x14ac:dyDescent="0.2">
      <c r="B63" s="84"/>
      <c r="C63" s="85"/>
      <c r="D63" s="85"/>
      <c r="E63" s="85"/>
      <c r="F63" s="85"/>
      <c r="G63" s="121" t="s">
        <v>26</v>
      </c>
      <c r="H63" s="124" t="s">
        <v>27</v>
      </c>
      <c r="I63" s="85"/>
      <c r="J63" s="85"/>
      <c r="K63" s="85"/>
      <c r="L63" s="86"/>
    </row>
    <row r="64" spans="2:12" ht="18" customHeight="1" x14ac:dyDescent="0.2">
      <c r="B64" s="84"/>
      <c r="C64" s="85"/>
      <c r="D64" s="85"/>
      <c r="E64" s="85"/>
      <c r="F64" s="85"/>
      <c r="G64" s="120">
        <v>5</v>
      </c>
      <c r="H64" s="124" t="s">
        <v>28</v>
      </c>
      <c r="I64" s="85"/>
      <c r="J64" s="85"/>
      <c r="K64" s="85"/>
      <c r="L64" s="86"/>
    </row>
    <row r="65" spans="2:12" ht="18" customHeight="1" x14ac:dyDescent="0.2">
      <c r="B65" s="84"/>
      <c r="C65" s="85"/>
      <c r="D65" s="85"/>
      <c r="E65" s="85"/>
      <c r="F65" s="85"/>
      <c r="G65" s="119" t="s">
        <v>29</v>
      </c>
      <c r="H65" s="124" t="s">
        <v>30</v>
      </c>
      <c r="I65" s="85"/>
      <c r="J65" s="85"/>
      <c r="K65" s="85"/>
      <c r="L65" s="86"/>
    </row>
    <row r="66" spans="2:12" ht="13.5" thickBot="1" x14ac:dyDescent="0.25">
      <c r="B66" s="87"/>
      <c r="C66" s="88"/>
      <c r="D66" s="88"/>
      <c r="E66" s="88"/>
      <c r="F66" s="88"/>
      <c r="G66" s="88"/>
      <c r="H66" s="88"/>
      <c r="I66" s="88"/>
      <c r="J66" s="88"/>
      <c r="K66" s="88"/>
      <c r="L66" s="89"/>
    </row>
    <row r="70" spans="2:12" hidden="1" x14ac:dyDescent="0.2">
      <c r="B70" s="7" t="s">
        <v>123</v>
      </c>
    </row>
    <row r="71" spans="2:12" hidden="1" x14ac:dyDescent="0.2">
      <c r="B71" s="7" t="s">
        <v>124</v>
      </c>
    </row>
  </sheetData>
  <mergeCells count="71">
    <mergeCell ref="C38:G38"/>
    <mergeCell ref="C39:G39"/>
    <mergeCell ref="C35:G35"/>
    <mergeCell ref="C26:G26"/>
    <mergeCell ref="C27:G27"/>
    <mergeCell ref="C29:G29"/>
    <mergeCell ref="C34:G34"/>
    <mergeCell ref="C28:G28"/>
    <mergeCell ref="C16:G16"/>
    <mergeCell ref="C18:G18"/>
    <mergeCell ref="C19:G19"/>
    <mergeCell ref="C22:G22"/>
    <mergeCell ref="C23:G23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42:B47"/>
    <mergeCell ref="C42:D42"/>
    <mergeCell ref="C43:D43"/>
    <mergeCell ref="C17:G17"/>
    <mergeCell ref="C44:D44"/>
    <mergeCell ref="C45:D45"/>
    <mergeCell ref="C46:D46"/>
    <mergeCell ref="G42:G47"/>
    <mergeCell ref="C30:G30"/>
    <mergeCell ref="C31:G31"/>
    <mergeCell ref="C32:G32"/>
    <mergeCell ref="C33:G33"/>
    <mergeCell ref="C24:G24"/>
    <mergeCell ref="C25:G25"/>
    <mergeCell ref="C36:G36"/>
    <mergeCell ref="C37:G37"/>
    <mergeCell ref="G60:H60"/>
    <mergeCell ref="C55:D55"/>
    <mergeCell ref="K50:L50"/>
    <mergeCell ref="C58:D58"/>
    <mergeCell ref="C57:D57"/>
    <mergeCell ref="I58:J58"/>
    <mergeCell ref="I52:J52"/>
    <mergeCell ref="I50:J50"/>
    <mergeCell ref="I51:J51"/>
    <mergeCell ref="K54:L54"/>
    <mergeCell ref="K55:L55"/>
    <mergeCell ref="K56:L56"/>
    <mergeCell ref="K57:L57"/>
    <mergeCell ref="K58:L58"/>
    <mergeCell ref="I57:J57"/>
    <mergeCell ref="I56:J56"/>
    <mergeCell ref="C56:D56"/>
    <mergeCell ref="C52:D53"/>
    <mergeCell ref="I53:J53"/>
    <mergeCell ref="H41:I41"/>
    <mergeCell ref="C51:E51"/>
    <mergeCell ref="C54:D54"/>
    <mergeCell ref="I54:J54"/>
    <mergeCell ref="C47:D47"/>
    <mergeCell ref="C50:E50"/>
    <mergeCell ref="I55:J55"/>
    <mergeCell ref="E52:E53"/>
    <mergeCell ref="C49:K49"/>
    <mergeCell ref="K52:L52"/>
    <mergeCell ref="K53:L53"/>
    <mergeCell ref="K51:L51"/>
    <mergeCell ref="C41:E41"/>
  </mergeCells>
  <phoneticPr fontId="1" type="noConversion"/>
  <conditionalFormatting sqref="J17:K18 J19:J21 J22:K39">
    <cfRule type="expression" dxfId="21" priority="5" stopIfTrue="1">
      <formula>"""bajo"""</formula>
    </cfRule>
  </conditionalFormatting>
  <conditionalFormatting sqref="K19:K21">
    <cfRule type="cellIs" dxfId="20" priority="1" stopIfTrue="1" operator="equal">
      <formula>"EXTREMO"</formula>
    </cfRule>
    <cfRule type="cellIs" dxfId="19" priority="2" stopIfTrue="1" operator="equal">
      <formula>"ALTO"</formula>
    </cfRule>
    <cfRule type="cellIs" dxfId="18" priority="3" stopIfTrue="1" operator="equal">
      <formula>"MEDIO"</formula>
    </cfRule>
    <cfRule type="cellIs" dxfId="17" priority="4" stopIfTrue="1" operator="equal">
      <formula>"BAJO"</formula>
    </cfRule>
  </conditionalFormatting>
  <conditionalFormatting sqref="L17:L39">
    <cfRule type="cellIs" dxfId="16" priority="6" stopIfTrue="1" operator="equal">
      <formula>"EXTREMO"</formula>
    </cfRule>
    <cfRule type="cellIs" dxfId="15" priority="7" stopIfTrue="1" operator="equal">
      <formula>"ALTO"</formula>
    </cfRule>
    <cfRule type="cellIs" dxfId="14" priority="8" stopIfTrue="1" operator="equal">
      <formula>"MEDIO"</formula>
    </cfRule>
    <cfRule type="cellIs" dxfId="13" priority="9" stopIfTrue="1" operator="equal">
      <formula>"BAJO"</formula>
    </cfRule>
  </conditionalFormatting>
  <dataValidations count="20">
    <dataValidation type="list" allowBlank="1" showInputMessage="1" showErrorMessage="1" sqref="H15" xr:uid="{00000000-0002-0000-0200-000000000000}">
      <formula1>$B$70:$B$71</formula1>
    </dataValidation>
    <dataValidation type="list" allowBlank="1" showInputMessage="1" showErrorMessage="1" sqref="C17:G17" xr:uid="{00000000-0002-0000-0200-000001000000}">
      <formula1>INDIRECT($B$17)</formula1>
    </dataValidation>
    <dataValidation type="list" allowBlank="1" showInputMessage="1" showErrorMessage="1" sqref="C18:G18" xr:uid="{00000000-0002-0000-0200-000002000000}">
      <formula1>INDIRECT($B$18)</formula1>
    </dataValidation>
    <dataValidation type="list" allowBlank="1" showInputMessage="1" showErrorMessage="1" sqref="C19:G21" xr:uid="{00000000-0002-0000-0200-000003000000}">
      <formula1>INDIRECT($B$19)</formula1>
    </dataValidation>
    <dataValidation type="list" allowBlank="1" showInputMessage="1" showErrorMessage="1" sqref="C22:G22" xr:uid="{00000000-0002-0000-0200-000004000000}">
      <formula1>INDIRECT($B$22)</formula1>
    </dataValidation>
    <dataValidation type="list" allowBlank="1" showInputMessage="1" showErrorMessage="1" sqref="C23:G23" xr:uid="{00000000-0002-0000-0200-000005000000}">
      <formula1>INDIRECT($B$23)</formula1>
    </dataValidation>
    <dataValidation type="list" allowBlank="1" showInputMessage="1" showErrorMessage="1" sqref="C24:G24" xr:uid="{00000000-0002-0000-0200-000006000000}">
      <formula1>INDIRECT($B$24)</formula1>
    </dataValidation>
    <dataValidation type="list" allowBlank="1" showInputMessage="1" showErrorMessage="1" sqref="C25:G25" xr:uid="{00000000-0002-0000-0200-000007000000}">
      <formula1>INDIRECT($B$25)</formula1>
    </dataValidation>
    <dataValidation type="list" allowBlank="1" showInputMessage="1" showErrorMessage="1" sqref="C26:G26" xr:uid="{00000000-0002-0000-0200-000008000000}">
      <formula1>INDIRECT($B$26)</formula1>
    </dataValidation>
    <dataValidation type="list" allowBlank="1" showInputMessage="1" showErrorMessage="1" sqref="C27:G28" xr:uid="{00000000-0002-0000-0200-000009000000}">
      <formula1>INDIRECT($B$27)</formula1>
    </dataValidation>
    <dataValidation type="list" allowBlank="1" showInputMessage="1" showErrorMessage="1" sqref="C29:G29 C33:G33" xr:uid="{00000000-0002-0000-0200-00000A000000}">
      <formula1>INDIRECT($B$29)</formula1>
    </dataValidation>
    <dataValidation type="list" allowBlank="1" showInputMessage="1" showErrorMessage="1" sqref="C30:G31 C34:G34" xr:uid="{00000000-0002-0000-0200-00000B000000}">
      <formula1>INDIRECT($B$30)</formula1>
    </dataValidation>
    <dataValidation type="list" allowBlank="1" showInputMessage="1" showErrorMessage="1" sqref="C35:G35 C32:G32" xr:uid="{00000000-0002-0000-0200-00000C000000}">
      <formula1>INDIRECT($B$31)</formula1>
    </dataValidation>
    <dataValidation type="list" allowBlank="1" showInputMessage="1" showErrorMessage="1" sqref="C36:G36" xr:uid="{00000000-0002-0000-0200-00000D000000}">
      <formula1>INDIRECT($B$36)</formula1>
    </dataValidation>
    <dataValidation type="list" allowBlank="1" showInputMessage="1" showErrorMessage="1" sqref="C37:G37" xr:uid="{00000000-0002-0000-0200-00000E000000}">
      <formula1>INDIRECT($B$37)</formula1>
    </dataValidation>
    <dataValidation type="list" allowBlank="1" showInputMessage="1" showErrorMessage="1" sqref="C38:G38" xr:uid="{00000000-0002-0000-0200-00000F000000}">
      <formula1>INDIRECT($B$38)</formula1>
    </dataValidation>
    <dataValidation type="list" allowBlank="1" showInputMessage="1" showErrorMessage="1" sqref="C39:G39" xr:uid="{00000000-0002-0000-0200-000010000000}">
      <formula1>INDIRECT($B$39)</formula1>
    </dataValidation>
    <dataValidation type="list" allowBlank="1" showInputMessage="1" showErrorMessage="1" sqref="I17:I39" xr:uid="{00000000-0002-0000-0200-000011000000}">
      <formula1>$E$43:$E$47</formula1>
    </dataValidation>
    <dataValidation type="list" allowBlank="1" showInputMessage="1" showErrorMessage="1" sqref="J17:J39" xr:uid="{00000000-0002-0000-0200-000012000000}">
      <formula1>$I$43:$I$47</formula1>
    </dataValidation>
    <dataValidation type="list" allowBlank="1" showInputMessage="1" showErrorMessage="1" sqref="B17:B39" xr:uid="{00000000-0002-0000-0200-000013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3"/>
  <sheetViews>
    <sheetView showGridLines="0" tabSelected="1" zoomScale="85" zoomScaleNormal="85" zoomScalePageLayoutView="70" workbookViewId="0">
      <selection activeCell="A30" sqref="A30"/>
    </sheetView>
  </sheetViews>
  <sheetFormatPr baseColWidth="10" defaultRowHeight="12.75" x14ac:dyDescent="0.2"/>
  <cols>
    <col min="1" max="1" width="2.85546875" customWidth="1"/>
    <col min="2" max="2" width="41.570312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50"/>
      <c r="C2" s="160" t="s">
        <v>137</v>
      </c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2"/>
      <c r="Q2" s="237" t="s">
        <v>159</v>
      </c>
      <c r="R2" s="238"/>
    </row>
    <row r="3" spans="2:26" ht="30" customHeight="1" x14ac:dyDescent="0.2">
      <c r="B3" s="150"/>
      <c r="C3" s="163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5"/>
      <c r="Q3" s="239"/>
      <c r="R3" s="240"/>
    </row>
    <row r="4" spans="2:26" ht="39.75" customHeight="1" x14ac:dyDescent="0.2">
      <c r="B4" s="150"/>
      <c r="C4" s="166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8"/>
      <c r="Q4" s="241"/>
      <c r="R4" s="242"/>
    </row>
    <row r="5" spans="2:26" ht="13.5" thickBot="1" x14ac:dyDescent="0.25"/>
    <row r="6" spans="2:26" ht="111.95" customHeight="1" thickBot="1" x14ac:dyDescent="0.25">
      <c r="B6" s="281" t="str">
        <f>+EVALUACION!B6</f>
        <v>Objeto Contractual: “PRESTAR LOS SERVICIOS PARA LA ORGANIZACIÓN Y EJECUCIÓN DE EVENTOS, ASÍ COMO EL DESARROLLO DE ACTIVIDADES LOGÍSTICAS EN EL MARCO DE LA ESTRATEGIA DE PRESUPUESTOS PARTICIPATIVOS DE LA LOCALIDAD DE ANTONIO NARIÑO, EN ATENCIÓN A LOS PROYECTOS NO. 2340, 2264, 2335, 2320, 2353, 2465, 2260, 2353 Y 2296, DANDO CUMPLIMIENTO A LAS METAS ESTABLECIDAS EN LA VIGENCIA 2025 DEL PLAN DE DESARROLLO LOCAL.”</v>
      </c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84" t="s">
        <v>109</v>
      </c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6"/>
    </row>
    <row r="8" spans="2:26" ht="15.75" x14ac:dyDescent="0.25">
      <c r="B8" s="292" t="s">
        <v>110</v>
      </c>
      <c r="C8" s="293"/>
      <c r="D8" s="293"/>
      <c r="E8" s="293"/>
      <c r="F8" s="293"/>
      <c r="G8" s="293"/>
      <c r="H8" s="293"/>
      <c r="I8" s="293"/>
      <c r="J8" s="293"/>
      <c r="K8" s="293"/>
      <c r="L8" s="293"/>
      <c r="M8" s="293"/>
      <c r="N8" s="293"/>
      <c r="O8" s="293"/>
      <c r="P8" s="293"/>
      <c r="Q8" s="293"/>
      <c r="R8" s="293"/>
    </row>
    <row r="9" spans="2:26" ht="34.5" customHeight="1" x14ac:dyDescent="0.2">
      <c r="B9" s="290" t="s">
        <v>146</v>
      </c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</row>
    <row r="10" spans="2:26" ht="15.75" x14ac:dyDescent="0.25">
      <c r="B10" s="292" t="s">
        <v>150</v>
      </c>
      <c r="C10" s="293"/>
      <c r="D10" s="293"/>
      <c r="E10" s="293"/>
      <c r="F10" s="293"/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</row>
    <row r="11" spans="2:26" x14ac:dyDescent="0.2">
      <c r="B11" s="84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25" t="s">
        <v>89</v>
      </c>
      <c r="C15" s="289" t="s">
        <v>94</v>
      </c>
      <c r="D15" s="289"/>
      <c r="E15" s="289"/>
      <c r="F15" s="289"/>
      <c r="G15" s="243" t="s">
        <v>99</v>
      </c>
      <c r="H15" s="243"/>
      <c r="I15" s="91" t="s">
        <v>7</v>
      </c>
      <c r="J15" s="91" t="s">
        <v>3</v>
      </c>
      <c r="K15" s="91" t="s">
        <v>102</v>
      </c>
      <c r="L15" s="91" t="s">
        <v>97</v>
      </c>
      <c r="M15" s="91" t="s">
        <v>103</v>
      </c>
      <c r="N15" s="91" t="s">
        <v>104</v>
      </c>
      <c r="O15" s="91" t="s">
        <v>105</v>
      </c>
      <c r="P15" s="91" t="s">
        <v>106</v>
      </c>
      <c r="Q15" s="91" t="s">
        <v>133</v>
      </c>
      <c r="R15" s="11" t="s">
        <v>108</v>
      </c>
    </row>
    <row r="16" spans="2:26" s="27" customFormat="1" ht="57.75" customHeight="1" thickBot="1" x14ac:dyDescent="0.25">
      <c r="B16" s="126" t="str">
        <f>+EVALUACION!B17</f>
        <v>PLANEACIÓN</v>
      </c>
      <c r="C16" s="288" t="str">
        <f>+EVALUACION!C17</f>
        <v>Inadecuada escogencia de la modalidad de contratación</v>
      </c>
      <c r="D16" s="288"/>
      <c r="E16" s="288"/>
      <c r="F16" s="288"/>
      <c r="G16" s="287" t="s">
        <v>166</v>
      </c>
      <c r="H16" s="287"/>
      <c r="I16" s="127">
        <f>+EVALUACION!I17</f>
        <v>1</v>
      </c>
      <c r="J16" s="127">
        <f>+EVALUACION!J17</f>
        <v>5</v>
      </c>
      <c r="K16" s="127">
        <f>+I16+J16</f>
        <v>6</v>
      </c>
      <c r="L16" s="127" t="str">
        <f>IF(K16&lt;=4,"BAJO",IF(K16=5,"MEDIO",IF(K16=6,"ALTO",IF(K16=7,"ALTO","EXTREMO"))))</f>
        <v>ALTO</v>
      </c>
      <c r="M16" s="127" t="s">
        <v>90</v>
      </c>
      <c r="N16" s="129" t="s">
        <v>193</v>
      </c>
      <c r="O16" s="129" t="s">
        <v>165</v>
      </c>
      <c r="P16" s="129" t="s">
        <v>165</v>
      </c>
      <c r="Q16" s="129" t="s">
        <v>165</v>
      </c>
      <c r="R16" s="36" t="s">
        <v>167</v>
      </c>
    </row>
    <row r="17" spans="2:18" s="27" customFormat="1" ht="57.75" customHeight="1" thickBot="1" x14ac:dyDescent="0.25">
      <c r="B17" s="128" t="str">
        <f>+EVALUACION!B18</f>
        <v>PLANEACIÓN</v>
      </c>
      <c r="C17" s="288" t="str">
        <f>+EVALUACION!C18</f>
        <v xml:space="preserve">Requisitos habilitantes inapropiados para el proceso de selección </v>
      </c>
      <c r="D17" s="288"/>
      <c r="E17" s="288"/>
      <c r="F17" s="288"/>
      <c r="G17" s="198" t="s">
        <v>164</v>
      </c>
      <c r="H17" s="198"/>
      <c r="I17" s="134">
        <f>+EVALUACION!I18</f>
        <v>1</v>
      </c>
      <c r="J17" s="95">
        <f>+EVALUACION!J18</f>
        <v>3</v>
      </c>
      <c r="K17" s="95">
        <f>+I17+J17</f>
        <v>4</v>
      </c>
      <c r="L17" s="95" t="str">
        <f>IF(K17&lt;=4,"BAJO",IF(K17=5,"MEDIO",IF(K17=6,"ALTO",IF(K17=7,"ALTO","EXTREMO"))))</f>
        <v>BAJO</v>
      </c>
      <c r="M17" s="95" t="s">
        <v>90</v>
      </c>
      <c r="N17" s="129" t="s">
        <v>193</v>
      </c>
      <c r="O17" s="129" t="s">
        <v>165</v>
      </c>
      <c r="P17" s="129" t="s">
        <v>165</v>
      </c>
      <c r="Q17" s="129" t="s">
        <v>165</v>
      </c>
      <c r="R17" s="36" t="s">
        <v>167</v>
      </c>
    </row>
    <row r="18" spans="2:18" s="27" customFormat="1" ht="57.75" customHeight="1" thickBot="1" x14ac:dyDescent="0.25">
      <c r="B18" s="128" t="str">
        <f>+EVALUACION!B19</f>
        <v>PLANEACIÓN</v>
      </c>
      <c r="C18" s="279" t="str">
        <f>+EVALUACION!C19</f>
        <v>Inadecuado análisis  económico estimativo del valor del contrato</v>
      </c>
      <c r="D18" s="279"/>
      <c r="E18" s="279"/>
      <c r="F18" s="279"/>
      <c r="G18" s="198" t="s">
        <v>168</v>
      </c>
      <c r="H18" s="198"/>
      <c r="I18" s="95">
        <f>+EVALUACION!I19</f>
        <v>1</v>
      </c>
      <c r="J18" s="95">
        <f>+EVALUACION!J19</f>
        <v>4</v>
      </c>
      <c r="K18" s="95">
        <f t="shared" ref="K18:K31" si="0">+I18+J18</f>
        <v>5</v>
      </c>
      <c r="L18" s="95" t="str">
        <f t="shared" ref="L18:L32" si="1">IF(K18&lt;=4,"BAJO",IF(K18=5,"MEDIO",IF(K18=6,"ALTO",IF(K18=7,"ALTO","EXTREMO"))))</f>
        <v>MEDIO</v>
      </c>
      <c r="M18" s="95" t="s">
        <v>184</v>
      </c>
      <c r="N18" s="129" t="s">
        <v>193</v>
      </c>
      <c r="O18" s="129" t="s">
        <v>165</v>
      </c>
      <c r="P18" s="129" t="s">
        <v>165</v>
      </c>
      <c r="Q18" s="129" t="s">
        <v>165</v>
      </c>
      <c r="R18" s="36" t="s">
        <v>167</v>
      </c>
    </row>
    <row r="19" spans="2:18" s="27" customFormat="1" ht="57.75" customHeight="1" thickBot="1" x14ac:dyDescent="0.25">
      <c r="B19" s="128" t="str">
        <f>+EVALUACION!B20</f>
        <v>PLANEACIÓN</v>
      </c>
      <c r="C19" s="279" t="str">
        <f>+EVALUACION!C20</f>
        <v>Inconvenientes y/o situaciones adversas en la ejecucion del sservicio requerido</v>
      </c>
      <c r="D19" s="279"/>
      <c r="E19" s="279"/>
      <c r="F19" s="279"/>
      <c r="G19" s="198" t="s">
        <v>168</v>
      </c>
      <c r="H19" s="198"/>
      <c r="I19" s="95">
        <f>+EVALUACION!I20</f>
        <v>1</v>
      </c>
      <c r="J19" s="95">
        <f>+EVALUACION!J20</f>
        <v>3</v>
      </c>
      <c r="K19" s="95">
        <f t="shared" si="0"/>
        <v>4</v>
      </c>
      <c r="L19" s="95" t="str">
        <f t="shared" si="1"/>
        <v>BAJO</v>
      </c>
      <c r="M19" s="95" t="s">
        <v>184</v>
      </c>
      <c r="N19" s="129" t="s">
        <v>193</v>
      </c>
      <c r="O19" s="129" t="s">
        <v>165</v>
      </c>
      <c r="P19" s="129" t="s">
        <v>165</v>
      </c>
      <c r="Q19" s="129" t="s">
        <v>165</v>
      </c>
      <c r="R19" s="36" t="s">
        <v>167</v>
      </c>
    </row>
    <row r="20" spans="2:18" s="27" customFormat="1" ht="57.75" customHeight="1" thickBot="1" x14ac:dyDescent="0.25">
      <c r="B20" s="128" t="str">
        <f>+EVALUACION!B21</f>
        <v>PLANEACIÓN</v>
      </c>
      <c r="C20" s="279" t="str">
        <f>+EVALUACION!C21</f>
        <v>Requisitos habilitantes que impidan la selección objetiva</v>
      </c>
      <c r="D20" s="279"/>
      <c r="E20" s="279"/>
      <c r="F20" s="279"/>
      <c r="G20" s="198" t="s">
        <v>168</v>
      </c>
      <c r="H20" s="198"/>
      <c r="I20" s="95">
        <f>+EVALUACION!I21</f>
        <v>1</v>
      </c>
      <c r="J20" s="95">
        <f>+EVALUACION!J21</f>
        <v>3</v>
      </c>
      <c r="K20" s="95">
        <f t="shared" si="0"/>
        <v>4</v>
      </c>
      <c r="L20" s="95" t="str">
        <f t="shared" si="1"/>
        <v>BAJO</v>
      </c>
      <c r="M20" s="95" t="s">
        <v>90</v>
      </c>
      <c r="N20" s="129" t="s">
        <v>193</v>
      </c>
      <c r="O20" s="129" t="s">
        <v>165</v>
      </c>
      <c r="P20" s="129" t="s">
        <v>165</v>
      </c>
      <c r="Q20" s="129" t="s">
        <v>165</v>
      </c>
      <c r="R20" s="36" t="s">
        <v>167</v>
      </c>
    </row>
    <row r="21" spans="2:18" s="27" customFormat="1" ht="57.75" customHeight="1" thickBot="1" x14ac:dyDescent="0.25">
      <c r="B21" s="128" t="str">
        <f>+EVALUACION!B22</f>
        <v>SELECCIÓN</v>
      </c>
      <c r="C21" s="279" t="str">
        <f>+EVALUACION!C22</f>
        <v>Inadecuada evaluación de las ofertas y/o verificación de requisitos habilitantes</v>
      </c>
      <c r="D21" s="279"/>
      <c r="E21" s="279"/>
      <c r="F21" s="279"/>
      <c r="G21" s="198" t="s">
        <v>185</v>
      </c>
      <c r="H21" s="198"/>
      <c r="I21" s="95">
        <f>+EVALUACION!I22</f>
        <v>1</v>
      </c>
      <c r="J21" s="95">
        <f>+EVALUACION!J22</f>
        <v>5</v>
      </c>
      <c r="K21" s="95">
        <f t="shared" si="0"/>
        <v>6</v>
      </c>
      <c r="L21" s="95" t="str">
        <f t="shared" si="1"/>
        <v>ALTO</v>
      </c>
      <c r="M21" s="95" t="s">
        <v>90</v>
      </c>
      <c r="N21" s="129" t="s">
        <v>193</v>
      </c>
      <c r="O21" s="129" t="s">
        <v>170</v>
      </c>
      <c r="P21" s="129" t="s">
        <v>170</v>
      </c>
      <c r="Q21" s="129" t="s">
        <v>170</v>
      </c>
      <c r="R21" s="36" t="s">
        <v>171</v>
      </c>
    </row>
    <row r="22" spans="2:18" s="27" customFormat="1" ht="57.75" customHeight="1" thickBot="1" x14ac:dyDescent="0.25">
      <c r="B22" s="128" t="str">
        <f>+EVALUACION!B23</f>
        <v>SELECCIÓN</v>
      </c>
      <c r="C22" s="279" t="str">
        <f>+EVALUACION!C23</f>
        <v>Inadecuado manejo administrativo del proceso contractual</v>
      </c>
      <c r="D22" s="279"/>
      <c r="E22" s="279"/>
      <c r="F22" s="279"/>
      <c r="G22" s="198" t="s">
        <v>169</v>
      </c>
      <c r="H22" s="198"/>
      <c r="I22" s="95">
        <f>+EVALUACION!I23</f>
        <v>1</v>
      </c>
      <c r="J22" s="95">
        <f>+EVALUACION!J23</f>
        <v>5</v>
      </c>
      <c r="K22" s="95">
        <f t="shared" si="0"/>
        <v>6</v>
      </c>
      <c r="L22" s="95" t="str">
        <f t="shared" si="1"/>
        <v>ALTO</v>
      </c>
      <c r="M22" s="95" t="s">
        <v>90</v>
      </c>
      <c r="N22" s="129" t="s">
        <v>194</v>
      </c>
      <c r="O22" s="129" t="s">
        <v>170</v>
      </c>
      <c r="P22" s="129" t="s">
        <v>170</v>
      </c>
      <c r="Q22" s="129" t="s">
        <v>170</v>
      </c>
      <c r="R22" s="36" t="s">
        <v>171</v>
      </c>
    </row>
    <row r="23" spans="2:18" s="27" customFormat="1" ht="57.75" customHeight="1" thickBot="1" x14ac:dyDescent="0.25">
      <c r="B23" s="128" t="str">
        <f>+EVALUACION!B24</f>
        <v>SELECCIÓN</v>
      </c>
      <c r="C23" s="279" t="str">
        <f>+EVALUACION!C24</f>
        <v>Confabulacion de los proponentes (Colusión)</v>
      </c>
      <c r="D23" s="279"/>
      <c r="E23" s="279"/>
      <c r="F23" s="279"/>
      <c r="G23" s="198" t="s">
        <v>186</v>
      </c>
      <c r="H23" s="198"/>
      <c r="I23" s="95">
        <f>+EVALUACION!I24</f>
        <v>1</v>
      </c>
      <c r="J23" s="95">
        <f>+EVALUACION!J24</f>
        <v>3</v>
      </c>
      <c r="K23" s="95">
        <f t="shared" si="0"/>
        <v>4</v>
      </c>
      <c r="L23" s="95" t="str">
        <f t="shared" si="1"/>
        <v>BAJO</v>
      </c>
      <c r="M23" s="95" t="s">
        <v>178</v>
      </c>
      <c r="N23" s="129" t="s">
        <v>194</v>
      </c>
      <c r="O23" s="129" t="s">
        <v>170</v>
      </c>
      <c r="P23" s="129" t="s">
        <v>170</v>
      </c>
      <c r="Q23" s="129" t="s">
        <v>170</v>
      </c>
      <c r="R23" s="36" t="s">
        <v>171</v>
      </c>
    </row>
    <row r="24" spans="2:18" s="27" customFormat="1" ht="57.75" customHeight="1" thickBot="1" x14ac:dyDescent="0.25">
      <c r="B24" s="128" t="str">
        <f>+EVALUACION!B25</f>
        <v>SELECCIÓN</v>
      </c>
      <c r="C24" s="279" t="str">
        <f>+EVALUACION!C25</f>
        <v>Selección de ofertas con precios  artificialmente bajos.</v>
      </c>
      <c r="D24" s="279"/>
      <c r="E24" s="279"/>
      <c r="F24" s="279"/>
      <c r="G24" s="198" t="s">
        <v>186</v>
      </c>
      <c r="H24" s="198"/>
      <c r="I24" s="95">
        <f>+EVALUACION!I25</f>
        <v>1</v>
      </c>
      <c r="J24" s="95">
        <f>+EVALUACION!J25</f>
        <v>3</v>
      </c>
      <c r="K24" s="95">
        <f t="shared" si="0"/>
        <v>4</v>
      </c>
      <c r="L24" s="95" t="str">
        <f t="shared" si="1"/>
        <v>BAJO</v>
      </c>
      <c r="M24" s="95" t="s">
        <v>178</v>
      </c>
      <c r="N24" s="129" t="s">
        <v>194</v>
      </c>
      <c r="O24" s="129" t="s">
        <v>170</v>
      </c>
      <c r="P24" s="129" t="s">
        <v>170</v>
      </c>
      <c r="Q24" s="129" t="s">
        <v>170</v>
      </c>
      <c r="R24" s="36" t="s">
        <v>171</v>
      </c>
    </row>
    <row r="25" spans="2:18" s="27" customFormat="1" ht="57.75" customHeight="1" thickBot="1" x14ac:dyDescent="0.25">
      <c r="B25" s="128" t="str">
        <f>+EVALUACION!B26</f>
        <v>CONTRATACIÓN</v>
      </c>
      <c r="C25" s="279" t="str">
        <f>+EVALUACION!C26</f>
        <v xml:space="preserve">Riesgo de que no se firme el contrato. </v>
      </c>
      <c r="D25" s="279"/>
      <c r="E25" s="279"/>
      <c r="F25" s="279"/>
      <c r="G25" s="198" t="s">
        <v>169</v>
      </c>
      <c r="H25" s="198"/>
      <c r="I25" s="95">
        <f>+EVALUACION!I26</f>
        <v>1</v>
      </c>
      <c r="J25" s="95">
        <f>+EVALUACION!J26</f>
        <v>4</v>
      </c>
      <c r="K25" s="95">
        <f t="shared" si="0"/>
        <v>5</v>
      </c>
      <c r="L25" s="95" t="str">
        <f t="shared" si="1"/>
        <v>MEDIO</v>
      </c>
      <c r="M25" s="95" t="s">
        <v>90</v>
      </c>
      <c r="N25" s="129" t="s">
        <v>194</v>
      </c>
      <c r="O25" s="129" t="s">
        <v>173</v>
      </c>
      <c r="P25" s="129" t="s">
        <v>173</v>
      </c>
      <c r="Q25" s="129" t="s">
        <v>173</v>
      </c>
      <c r="R25" s="36" t="s">
        <v>174</v>
      </c>
    </row>
    <row r="26" spans="2:18" s="27" customFormat="1" ht="57.75" customHeight="1" thickBot="1" x14ac:dyDescent="0.25">
      <c r="B26" s="128" t="str">
        <f>+EVALUACION!B27</f>
        <v>CONTRATACIÓN</v>
      </c>
      <c r="C26" s="279" t="str">
        <f>+EVALUACION!C27</f>
        <v>Falta de constitución o constitución tardía de la garantía única. Aceptación de garantías que no se ajustan a lo contemplado en el contrato</v>
      </c>
      <c r="D26" s="279"/>
      <c r="E26" s="279"/>
      <c r="F26" s="279"/>
      <c r="G26" s="198" t="s">
        <v>187</v>
      </c>
      <c r="H26" s="198"/>
      <c r="I26" s="95">
        <f>+EVALUACION!I27</f>
        <v>1</v>
      </c>
      <c r="J26" s="95">
        <f>+EVALUACION!J27</f>
        <v>3</v>
      </c>
      <c r="K26" s="95">
        <f t="shared" si="0"/>
        <v>4</v>
      </c>
      <c r="L26" s="95" t="str">
        <f t="shared" si="1"/>
        <v>BAJO</v>
      </c>
      <c r="M26" s="95" t="s">
        <v>90</v>
      </c>
      <c r="N26" s="129" t="s">
        <v>194</v>
      </c>
      <c r="O26" s="129" t="s">
        <v>173</v>
      </c>
      <c r="P26" s="129" t="s">
        <v>173</v>
      </c>
      <c r="Q26" s="129" t="s">
        <v>173</v>
      </c>
      <c r="R26" s="36" t="s">
        <v>174</v>
      </c>
    </row>
    <row r="27" spans="2:18" s="27" customFormat="1" ht="57.75" customHeight="1" thickBot="1" x14ac:dyDescent="0.25">
      <c r="B27" s="128" t="str">
        <f>+EVALUACION!B28</f>
        <v>CONTRATACIÓN</v>
      </c>
      <c r="C27" s="279" t="s">
        <v>52</v>
      </c>
      <c r="D27" s="279"/>
      <c r="E27" s="279"/>
      <c r="F27" s="279"/>
      <c r="G27" s="198" t="s">
        <v>172</v>
      </c>
      <c r="H27" s="198"/>
      <c r="I27" s="95">
        <f>+EVALUACION!I28</f>
        <v>1</v>
      </c>
      <c r="J27" s="95">
        <f>+EVALUACION!J28</f>
        <v>3</v>
      </c>
      <c r="K27" s="95">
        <f t="shared" si="0"/>
        <v>4</v>
      </c>
      <c r="L27" s="95" t="str">
        <f t="shared" si="1"/>
        <v>BAJO</v>
      </c>
      <c r="M27" s="95" t="s">
        <v>90</v>
      </c>
      <c r="N27" s="129" t="s">
        <v>194</v>
      </c>
      <c r="O27" s="129" t="s">
        <v>173</v>
      </c>
      <c r="P27" s="129" t="s">
        <v>173</v>
      </c>
      <c r="Q27" s="129" t="s">
        <v>173</v>
      </c>
      <c r="R27" s="36" t="s">
        <v>174</v>
      </c>
    </row>
    <row r="28" spans="2:18" s="27" customFormat="1" ht="57.75" customHeight="1" thickBot="1" x14ac:dyDescent="0.25">
      <c r="B28" s="128" t="str">
        <f>+EVALUACION!B29</f>
        <v>EJECUCIÓN</v>
      </c>
      <c r="C28" s="279" t="str">
        <f>+EVALUACION!C29</f>
        <v>Variación en la disponibilidad o en el costo de los insumos necesarios para prestar los servicios.</v>
      </c>
      <c r="D28" s="279"/>
      <c r="E28" s="279"/>
      <c r="F28" s="279"/>
      <c r="G28" s="198" t="s">
        <v>188</v>
      </c>
      <c r="H28" s="198"/>
      <c r="I28" s="95">
        <f>+EVALUACION!I29</f>
        <v>2</v>
      </c>
      <c r="J28" s="95">
        <f>+EVALUACION!J29</f>
        <v>4</v>
      </c>
      <c r="K28" s="95">
        <f t="shared" si="0"/>
        <v>6</v>
      </c>
      <c r="L28" s="95" t="str">
        <f t="shared" si="1"/>
        <v>ALTO</v>
      </c>
      <c r="M28" s="95" t="s">
        <v>90</v>
      </c>
      <c r="N28" s="129" t="s">
        <v>195</v>
      </c>
      <c r="O28" s="129" t="s">
        <v>175</v>
      </c>
      <c r="P28" s="129" t="s">
        <v>175</v>
      </c>
      <c r="Q28" s="129" t="s">
        <v>175</v>
      </c>
      <c r="R28" s="36" t="s">
        <v>176</v>
      </c>
    </row>
    <row r="29" spans="2:18" s="27" customFormat="1" ht="57.75" customHeight="1" thickBot="1" x14ac:dyDescent="0.25">
      <c r="B29" s="128" t="str">
        <f>+EVALUACION!B30</f>
        <v>EJECUCIÓN</v>
      </c>
      <c r="C29" s="279" t="str">
        <f>+EVALUACION!C30</f>
        <v>Incumplimiento de compromisos adquiridos por el contratista seleccionado con sus subcontratistas, suministradores de bienes y servicios.</v>
      </c>
      <c r="D29" s="279"/>
      <c r="E29" s="279"/>
      <c r="F29" s="279"/>
      <c r="G29" s="198" t="s">
        <v>188</v>
      </c>
      <c r="H29" s="198"/>
      <c r="I29" s="95">
        <f>+EVALUACION!I30</f>
        <v>4</v>
      </c>
      <c r="J29" s="95">
        <f>+EVALUACION!J30</f>
        <v>4</v>
      </c>
      <c r="K29" s="95">
        <f t="shared" si="0"/>
        <v>8</v>
      </c>
      <c r="L29" s="95" t="str">
        <f t="shared" si="1"/>
        <v>EXTREMO</v>
      </c>
      <c r="M29" s="95" t="s">
        <v>90</v>
      </c>
      <c r="N29" s="129" t="s">
        <v>195</v>
      </c>
      <c r="O29" s="129" t="s">
        <v>175</v>
      </c>
      <c r="P29" s="129" t="s">
        <v>175</v>
      </c>
      <c r="Q29" s="129" t="s">
        <v>175</v>
      </c>
      <c r="R29" s="36" t="s">
        <v>176</v>
      </c>
    </row>
    <row r="30" spans="2:18" s="27" customFormat="1" ht="57.75" customHeight="1" thickBot="1" x14ac:dyDescent="0.25">
      <c r="B30" s="128" t="str">
        <f>+EVALUACION!B31</f>
        <v>EJECUCIÓN</v>
      </c>
      <c r="C30" s="279" t="str">
        <f>+EVALUACION!C31</f>
        <v>Obsolecencia técnologica</v>
      </c>
      <c r="D30" s="279"/>
      <c r="E30" s="279"/>
      <c r="F30" s="279"/>
      <c r="G30" s="198" t="s">
        <v>188</v>
      </c>
      <c r="H30" s="198"/>
      <c r="I30" s="95">
        <f>+EVALUACION!I31</f>
        <v>4</v>
      </c>
      <c r="J30" s="95">
        <f>+EVALUACION!J31</f>
        <v>4</v>
      </c>
      <c r="K30" s="95">
        <f t="shared" si="0"/>
        <v>8</v>
      </c>
      <c r="L30" s="95" t="str">
        <f t="shared" si="1"/>
        <v>EXTREMO</v>
      </c>
      <c r="M30" s="95" t="s">
        <v>90</v>
      </c>
      <c r="N30" s="129" t="s">
        <v>195</v>
      </c>
      <c r="O30" s="129" t="s">
        <v>175</v>
      </c>
      <c r="P30" s="129" t="s">
        <v>175</v>
      </c>
      <c r="Q30" s="129" t="s">
        <v>175</v>
      </c>
      <c r="R30" s="36" t="s">
        <v>176</v>
      </c>
    </row>
    <row r="31" spans="2:18" s="27" customFormat="1" ht="57.75" customHeight="1" thickBot="1" x14ac:dyDescent="0.25">
      <c r="B31" s="128" t="str">
        <f>+EVALUACION!B32</f>
        <v>EJECUCIÓN</v>
      </c>
      <c r="C31" s="279" t="str">
        <f>+EVALUACION!C32</f>
        <v>Defectos en los equipos.</v>
      </c>
      <c r="D31" s="279"/>
      <c r="E31" s="279"/>
      <c r="F31" s="279"/>
      <c r="G31" s="198" t="s">
        <v>177</v>
      </c>
      <c r="H31" s="198"/>
      <c r="I31" s="95">
        <v>3</v>
      </c>
      <c r="J31" s="95">
        <v>3</v>
      </c>
      <c r="K31" s="95">
        <f t="shared" si="0"/>
        <v>6</v>
      </c>
      <c r="L31" s="95" t="str">
        <f t="shared" si="1"/>
        <v>ALTO</v>
      </c>
      <c r="M31" s="95" t="s">
        <v>90</v>
      </c>
      <c r="N31" s="129" t="s">
        <v>195</v>
      </c>
      <c r="O31" s="129" t="s">
        <v>175</v>
      </c>
      <c r="P31" s="129" t="s">
        <v>175</v>
      </c>
      <c r="Q31" s="129" t="s">
        <v>175</v>
      </c>
      <c r="R31" s="36" t="s">
        <v>176</v>
      </c>
    </row>
    <row r="32" spans="2:18" s="27" customFormat="1" ht="57.75" customHeight="1" x14ac:dyDescent="0.2">
      <c r="B32" s="128" t="str">
        <f>EVALUACION!B33</f>
        <v>EJECUCIÓN</v>
      </c>
      <c r="C32" s="279" t="str">
        <f>EVALUACION!C33</f>
        <v>Eventos naturales tales como lluvias, inundaciones y sequias entre otros</v>
      </c>
      <c r="D32" s="279"/>
      <c r="E32" s="279"/>
      <c r="F32" s="279"/>
      <c r="G32" s="198" t="str">
        <f>EVALUACION!H33</f>
        <v>Afectación en la realización de actividades</v>
      </c>
      <c r="H32" s="198"/>
      <c r="I32" s="95">
        <f>EVALUACION!I33</f>
        <v>3</v>
      </c>
      <c r="J32" s="95">
        <f>EVALUACION!J33</f>
        <v>3</v>
      </c>
      <c r="K32" s="95">
        <f>EVALUACION!K33</f>
        <v>6</v>
      </c>
      <c r="L32" s="95" t="str">
        <f t="shared" si="1"/>
        <v>ALTO</v>
      </c>
      <c r="M32" s="95" t="s">
        <v>90</v>
      </c>
      <c r="N32" s="129" t="s">
        <v>203</v>
      </c>
      <c r="O32" s="129" t="s">
        <v>175</v>
      </c>
      <c r="P32" s="129" t="s">
        <v>175</v>
      </c>
      <c r="Q32" s="129" t="s">
        <v>175</v>
      </c>
      <c r="R32" s="36" t="s">
        <v>176</v>
      </c>
    </row>
    <row r="33" spans="2:23" s="27" customFormat="1" ht="57.75" customHeight="1" thickBot="1" x14ac:dyDescent="0.25">
      <c r="B33" s="130"/>
      <c r="C33" s="245"/>
      <c r="D33" s="245"/>
      <c r="E33" s="245"/>
      <c r="F33" s="245"/>
      <c r="G33" s="254"/>
      <c r="H33" s="254"/>
      <c r="I33" s="103"/>
      <c r="J33" s="103"/>
      <c r="K33" s="103"/>
      <c r="L33" s="103"/>
      <c r="M33" s="103"/>
      <c r="N33" s="131"/>
      <c r="O33" s="131"/>
      <c r="P33" s="131"/>
      <c r="Q33" s="131"/>
      <c r="R33" s="37"/>
    </row>
    <row r="34" spans="2:23" ht="12.75" customHeight="1" x14ac:dyDescent="0.2">
      <c r="B34" s="84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3"/>
    </row>
    <row r="35" spans="2:23" x14ac:dyDescent="0.2">
      <c r="B35" s="84"/>
      <c r="C35" s="280" t="s">
        <v>16</v>
      </c>
      <c r="D35" s="280"/>
      <c r="E35" s="280"/>
      <c r="F35" s="280"/>
      <c r="G35" s="85"/>
      <c r="H35" s="201" t="s">
        <v>21</v>
      </c>
      <c r="I35" s="201"/>
      <c r="J35" s="201"/>
      <c r="K35" s="201"/>
      <c r="L35" s="132"/>
      <c r="M35" s="132"/>
      <c r="N35" s="132"/>
      <c r="O35" s="132"/>
      <c r="P35" s="132"/>
      <c r="Q35" s="132"/>
      <c r="R35" s="3"/>
    </row>
    <row r="36" spans="2:23" ht="19.5" customHeight="1" x14ac:dyDescent="0.2">
      <c r="B36" s="215" t="s">
        <v>2</v>
      </c>
      <c r="C36" s="256" t="s">
        <v>15</v>
      </c>
      <c r="D36" s="264"/>
      <c r="E36" s="257"/>
      <c r="F36" s="109" t="s">
        <v>14</v>
      </c>
      <c r="G36" s="85"/>
      <c r="H36" s="256" t="s">
        <v>20</v>
      </c>
      <c r="I36" s="257"/>
      <c r="J36" s="256" t="s">
        <v>14</v>
      </c>
      <c r="K36" s="257"/>
      <c r="L36" s="114"/>
      <c r="M36" s="114"/>
      <c r="N36" s="201" t="s">
        <v>16</v>
      </c>
      <c r="O36" s="201"/>
      <c r="P36" s="201"/>
      <c r="Q36" s="114"/>
      <c r="R36" s="3"/>
    </row>
    <row r="37" spans="2:23" ht="21" customHeight="1" x14ac:dyDescent="0.2">
      <c r="B37" s="215"/>
      <c r="C37" s="265" t="s">
        <v>9</v>
      </c>
      <c r="D37" s="266"/>
      <c r="E37" s="267"/>
      <c r="F37" s="111">
        <v>1</v>
      </c>
      <c r="G37" s="85"/>
      <c r="H37" s="265" t="s">
        <v>17</v>
      </c>
      <c r="I37" s="267"/>
      <c r="J37" s="265">
        <v>1</v>
      </c>
      <c r="K37" s="267"/>
      <c r="L37" s="114"/>
      <c r="M37" s="114"/>
      <c r="N37" s="248" t="s">
        <v>22</v>
      </c>
      <c r="O37" s="249"/>
      <c r="P37" s="123" t="s">
        <v>23</v>
      </c>
      <c r="Q37" s="114"/>
      <c r="R37" s="3"/>
    </row>
    <row r="38" spans="2:23" ht="15.75" customHeight="1" x14ac:dyDescent="0.2">
      <c r="B38" s="215"/>
      <c r="C38" s="265" t="s">
        <v>10</v>
      </c>
      <c r="D38" s="266"/>
      <c r="E38" s="267"/>
      <c r="F38" s="111">
        <v>2</v>
      </c>
      <c r="G38" s="85"/>
      <c r="H38" s="265" t="s">
        <v>18</v>
      </c>
      <c r="I38" s="267"/>
      <c r="J38" s="265">
        <v>2</v>
      </c>
      <c r="K38" s="267"/>
      <c r="L38" s="114"/>
      <c r="M38" s="114"/>
      <c r="N38" s="258" t="s">
        <v>24</v>
      </c>
      <c r="O38" s="259"/>
      <c r="P38" s="124" t="s">
        <v>25</v>
      </c>
      <c r="Q38" s="114"/>
      <c r="R38" s="3"/>
      <c r="T38" s="5"/>
      <c r="U38" s="5"/>
      <c r="V38" s="5"/>
      <c r="W38" s="5"/>
    </row>
    <row r="39" spans="2:23" ht="24.75" customHeight="1" x14ac:dyDescent="0.2">
      <c r="B39" s="215"/>
      <c r="C39" s="265" t="s">
        <v>11</v>
      </c>
      <c r="D39" s="266"/>
      <c r="E39" s="267"/>
      <c r="F39" s="111">
        <v>3</v>
      </c>
      <c r="G39" s="85"/>
      <c r="H39" s="265" t="s">
        <v>1</v>
      </c>
      <c r="I39" s="267"/>
      <c r="J39" s="265">
        <v>3</v>
      </c>
      <c r="K39" s="267"/>
      <c r="L39" s="114"/>
      <c r="M39" s="114"/>
      <c r="N39" s="212" t="s">
        <v>26</v>
      </c>
      <c r="O39" s="247"/>
      <c r="P39" s="124" t="s">
        <v>27</v>
      </c>
      <c r="Q39" s="114"/>
      <c r="R39" s="3"/>
    </row>
    <row r="40" spans="2:23" ht="18" customHeight="1" x14ac:dyDescent="0.2">
      <c r="B40" s="215"/>
      <c r="C40" s="265" t="s">
        <v>12</v>
      </c>
      <c r="D40" s="266"/>
      <c r="E40" s="267"/>
      <c r="F40" s="111">
        <v>4</v>
      </c>
      <c r="G40" s="85"/>
      <c r="H40" s="265" t="s">
        <v>19</v>
      </c>
      <c r="I40" s="267"/>
      <c r="J40" s="265">
        <v>4</v>
      </c>
      <c r="K40" s="267"/>
      <c r="L40" s="114"/>
      <c r="M40" s="114"/>
      <c r="N40" s="261">
        <v>5</v>
      </c>
      <c r="O40" s="262"/>
      <c r="P40" s="124" t="s">
        <v>28</v>
      </c>
      <c r="Q40" s="114"/>
      <c r="R40" s="3"/>
    </row>
    <row r="41" spans="2:23" ht="21" customHeight="1" thickBot="1" x14ac:dyDescent="0.25">
      <c r="B41" s="215"/>
      <c r="C41" s="265" t="s">
        <v>13</v>
      </c>
      <c r="D41" s="266"/>
      <c r="E41" s="267"/>
      <c r="F41" s="111">
        <v>5</v>
      </c>
      <c r="G41" s="85"/>
      <c r="H41" s="265" t="s">
        <v>0</v>
      </c>
      <c r="I41" s="267"/>
      <c r="J41" s="265">
        <v>5</v>
      </c>
      <c r="K41" s="267"/>
      <c r="L41" s="114"/>
      <c r="M41" s="114"/>
      <c r="N41" s="277" t="s">
        <v>29</v>
      </c>
      <c r="O41" s="278"/>
      <c r="P41" s="133" t="s">
        <v>30</v>
      </c>
      <c r="Q41" s="114"/>
      <c r="R41" s="3"/>
    </row>
    <row r="42" spans="2:23" x14ac:dyDescent="0.2">
      <c r="B42" s="84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3"/>
    </row>
    <row r="43" spans="2:23" ht="18" customHeight="1" x14ac:dyDescent="0.2">
      <c r="B43" s="84"/>
      <c r="C43" s="201" t="s">
        <v>22</v>
      </c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3"/>
    </row>
    <row r="44" spans="2:23" ht="68.25" customHeight="1" x14ac:dyDescent="0.2">
      <c r="B44" s="84"/>
      <c r="C44" s="265" t="s">
        <v>111</v>
      </c>
      <c r="D44" s="266"/>
      <c r="E44" s="266"/>
      <c r="F44" s="267"/>
      <c r="G44" s="265" t="s">
        <v>113</v>
      </c>
      <c r="H44" s="267"/>
      <c r="I44" s="265" t="s">
        <v>120</v>
      </c>
      <c r="J44" s="266"/>
      <c r="K44" s="267"/>
      <c r="L44" s="265" t="s">
        <v>118</v>
      </c>
      <c r="M44" s="267"/>
      <c r="N44" s="265" t="s">
        <v>116</v>
      </c>
      <c r="O44" s="267"/>
      <c r="P44" s="265" t="s">
        <v>114</v>
      </c>
      <c r="Q44" s="267"/>
      <c r="R44" s="3"/>
    </row>
    <row r="45" spans="2:23" ht="60" customHeight="1" x14ac:dyDescent="0.2">
      <c r="B45" s="84"/>
      <c r="C45" s="265" t="s">
        <v>112</v>
      </c>
      <c r="D45" s="266"/>
      <c r="E45" s="266"/>
      <c r="F45" s="267"/>
      <c r="G45" s="265" t="s">
        <v>122</v>
      </c>
      <c r="H45" s="267"/>
      <c r="I45" s="265" t="s">
        <v>121</v>
      </c>
      <c r="J45" s="266"/>
      <c r="K45" s="267"/>
      <c r="L45" s="265" t="s">
        <v>119</v>
      </c>
      <c r="M45" s="267"/>
      <c r="N45" s="265" t="s">
        <v>117</v>
      </c>
      <c r="O45" s="267"/>
      <c r="P45" s="265" t="s">
        <v>115</v>
      </c>
      <c r="Q45" s="267"/>
      <c r="R45" s="3"/>
    </row>
    <row r="46" spans="2:23" x14ac:dyDescent="0.2">
      <c r="B46" s="84"/>
      <c r="C46" s="269" t="s">
        <v>15</v>
      </c>
      <c r="D46" s="270"/>
      <c r="E46" s="271"/>
      <c r="F46" s="275" t="s">
        <v>14</v>
      </c>
      <c r="G46" s="248" t="s">
        <v>17</v>
      </c>
      <c r="H46" s="249"/>
      <c r="I46" s="248" t="s">
        <v>18</v>
      </c>
      <c r="J46" s="255"/>
      <c r="K46" s="249"/>
      <c r="L46" s="248" t="s">
        <v>1</v>
      </c>
      <c r="M46" s="249"/>
      <c r="N46" s="248" t="s">
        <v>19</v>
      </c>
      <c r="O46" s="249"/>
      <c r="P46" s="256" t="s">
        <v>0</v>
      </c>
      <c r="Q46" s="257"/>
      <c r="R46" s="3"/>
    </row>
    <row r="47" spans="2:23" x14ac:dyDescent="0.2">
      <c r="B47" s="84"/>
      <c r="C47" s="272"/>
      <c r="D47" s="273"/>
      <c r="E47" s="274"/>
      <c r="F47" s="276"/>
      <c r="G47" s="250">
        <v>1</v>
      </c>
      <c r="H47" s="251"/>
      <c r="I47" s="250">
        <v>2</v>
      </c>
      <c r="J47" s="263"/>
      <c r="K47" s="251"/>
      <c r="L47" s="250">
        <v>3</v>
      </c>
      <c r="M47" s="251"/>
      <c r="N47" s="250">
        <v>4</v>
      </c>
      <c r="O47" s="251"/>
      <c r="P47" s="250">
        <v>5</v>
      </c>
      <c r="Q47" s="251"/>
      <c r="R47" s="3"/>
    </row>
    <row r="48" spans="2:23" ht="19.5" customHeight="1" x14ac:dyDescent="0.2">
      <c r="B48" s="84"/>
      <c r="C48" s="265" t="s">
        <v>9</v>
      </c>
      <c r="D48" s="266"/>
      <c r="E48" s="267"/>
      <c r="F48" s="118">
        <v>1</v>
      </c>
      <c r="G48" s="252">
        <v>2</v>
      </c>
      <c r="H48" s="253"/>
      <c r="I48" s="252">
        <v>3</v>
      </c>
      <c r="J48" s="260"/>
      <c r="K48" s="253"/>
      <c r="L48" s="252">
        <v>4</v>
      </c>
      <c r="M48" s="253"/>
      <c r="N48" s="261">
        <v>5</v>
      </c>
      <c r="O48" s="262"/>
      <c r="P48" s="212">
        <v>6</v>
      </c>
      <c r="Q48" s="247"/>
      <c r="R48" s="3"/>
    </row>
    <row r="49" spans="2:18" ht="21.75" customHeight="1" x14ac:dyDescent="0.2">
      <c r="B49" s="84"/>
      <c r="C49" s="265" t="s">
        <v>10</v>
      </c>
      <c r="D49" s="266"/>
      <c r="E49" s="267"/>
      <c r="F49" s="118">
        <v>2</v>
      </c>
      <c r="G49" s="252">
        <v>3</v>
      </c>
      <c r="H49" s="253"/>
      <c r="I49" s="252">
        <v>4</v>
      </c>
      <c r="J49" s="260"/>
      <c r="K49" s="253"/>
      <c r="L49" s="261">
        <v>5</v>
      </c>
      <c r="M49" s="262"/>
      <c r="N49" s="212">
        <v>6</v>
      </c>
      <c r="O49" s="247"/>
      <c r="P49" s="212">
        <v>7</v>
      </c>
      <c r="Q49" s="247"/>
      <c r="R49" s="3"/>
    </row>
    <row r="50" spans="2:18" ht="21" customHeight="1" x14ac:dyDescent="0.2">
      <c r="B50" s="84"/>
      <c r="C50" s="265" t="s">
        <v>11</v>
      </c>
      <c r="D50" s="266"/>
      <c r="E50" s="267"/>
      <c r="F50" s="118">
        <v>3</v>
      </c>
      <c r="G50" s="252">
        <v>4</v>
      </c>
      <c r="H50" s="253"/>
      <c r="I50" s="261">
        <v>5</v>
      </c>
      <c r="J50" s="268"/>
      <c r="K50" s="262"/>
      <c r="L50" s="212">
        <v>6</v>
      </c>
      <c r="M50" s="247"/>
      <c r="N50" s="212">
        <v>7</v>
      </c>
      <c r="O50" s="247"/>
      <c r="P50" s="258">
        <v>8</v>
      </c>
      <c r="Q50" s="259"/>
      <c r="R50" s="3"/>
    </row>
    <row r="51" spans="2:18" ht="21" customHeight="1" x14ac:dyDescent="0.2">
      <c r="B51" s="84"/>
      <c r="C51" s="265" t="s">
        <v>12</v>
      </c>
      <c r="D51" s="266"/>
      <c r="E51" s="267"/>
      <c r="F51" s="118">
        <v>4</v>
      </c>
      <c r="G51" s="261">
        <v>5</v>
      </c>
      <c r="H51" s="262"/>
      <c r="I51" s="212">
        <v>6</v>
      </c>
      <c r="J51" s="246"/>
      <c r="K51" s="247"/>
      <c r="L51" s="212">
        <v>7</v>
      </c>
      <c r="M51" s="247"/>
      <c r="N51" s="258">
        <v>8</v>
      </c>
      <c r="O51" s="259"/>
      <c r="P51" s="258">
        <v>9</v>
      </c>
      <c r="Q51" s="259"/>
      <c r="R51" s="3"/>
    </row>
    <row r="52" spans="2:18" ht="21" customHeight="1" x14ac:dyDescent="0.2">
      <c r="B52" s="84"/>
      <c r="C52" s="265" t="s">
        <v>13</v>
      </c>
      <c r="D52" s="266"/>
      <c r="E52" s="267"/>
      <c r="F52" s="118">
        <v>5</v>
      </c>
      <c r="G52" s="212">
        <v>6</v>
      </c>
      <c r="H52" s="247"/>
      <c r="I52" s="212">
        <v>7</v>
      </c>
      <c r="J52" s="246"/>
      <c r="K52" s="247"/>
      <c r="L52" s="258">
        <v>8</v>
      </c>
      <c r="M52" s="259"/>
      <c r="N52" s="258">
        <v>9</v>
      </c>
      <c r="O52" s="259"/>
      <c r="P52" s="258">
        <v>10</v>
      </c>
      <c r="Q52" s="259"/>
      <c r="R52" s="3"/>
    </row>
    <row r="53" spans="2:18" ht="13.5" thickBot="1" x14ac:dyDescent="0.25">
      <c r="B53" s="87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9"/>
    </row>
  </sheetData>
  <mergeCells count="128">
    <mergeCell ref="C27:F27"/>
    <mergeCell ref="G27:H27"/>
    <mergeCell ref="C24:F24"/>
    <mergeCell ref="G24:H24"/>
    <mergeCell ref="C18:F18"/>
    <mergeCell ref="G18:H18"/>
    <mergeCell ref="C25:F25"/>
    <mergeCell ref="G25:H25"/>
    <mergeCell ref="C26:F26"/>
    <mergeCell ref="G26:H26"/>
    <mergeCell ref="C19:F19"/>
    <mergeCell ref="C20:F20"/>
    <mergeCell ref="C21:F21"/>
    <mergeCell ref="G19:H19"/>
    <mergeCell ref="G20:H20"/>
    <mergeCell ref="G21:H21"/>
    <mergeCell ref="B6:R6"/>
    <mergeCell ref="B7:R7"/>
    <mergeCell ref="G16:H16"/>
    <mergeCell ref="G15:H15"/>
    <mergeCell ref="C23:F23"/>
    <mergeCell ref="G23:H23"/>
    <mergeCell ref="B2:B4"/>
    <mergeCell ref="C16:F16"/>
    <mergeCell ref="C22:F22"/>
    <mergeCell ref="G22:H22"/>
    <mergeCell ref="C17:F17"/>
    <mergeCell ref="G17:H17"/>
    <mergeCell ref="C15:F15"/>
    <mergeCell ref="C2:P4"/>
    <mergeCell ref="Q2:R4"/>
    <mergeCell ref="B9:R9"/>
    <mergeCell ref="B8:R8"/>
    <mergeCell ref="B10:R10"/>
    <mergeCell ref="C28:F28"/>
    <mergeCell ref="G28:H28"/>
    <mergeCell ref="C51:E51"/>
    <mergeCell ref="G50:H50"/>
    <mergeCell ref="G51:H51"/>
    <mergeCell ref="H37:I37"/>
    <mergeCell ref="C35:F35"/>
    <mergeCell ref="H35:K35"/>
    <mergeCell ref="C30:F30"/>
    <mergeCell ref="G30:H30"/>
    <mergeCell ref="C31:F31"/>
    <mergeCell ref="G31:H31"/>
    <mergeCell ref="C32:F32"/>
    <mergeCell ref="G32:H32"/>
    <mergeCell ref="C29:F29"/>
    <mergeCell ref="G29:H29"/>
    <mergeCell ref="C52:E52"/>
    <mergeCell ref="N36:P36"/>
    <mergeCell ref="N37:O37"/>
    <mergeCell ref="N38:O38"/>
    <mergeCell ref="C39:E39"/>
    <mergeCell ref="H39:I39"/>
    <mergeCell ref="J39:K39"/>
    <mergeCell ref="J36:K36"/>
    <mergeCell ref="C37:E37"/>
    <mergeCell ref="J38:K38"/>
    <mergeCell ref="N39:O39"/>
    <mergeCell ref="N44:O44"/>
    <mergeCell ref="N45:O45"/>
    <mergeCell ref="L44:M44"/>
    <mergeCell ref="L45:M45"/>
    <mergeCell ref="N40:O40"/>
    <mergeCell ref="N41:O41"/>
    <mergeCell ref="P44:Q44"/>
    <mergeCell ref="P45:Q45"/>
    <mergeCell ref="L46:M46"/>
    <mergeCell ref="I52:K52"/>
    <mergeCell ref="P52:Q52"/>
    <mergeCell ref="N52:O52"/>
    <mergeCell ref="G49:H49"/>
    <mergeCell ref="B36:B41"/>
    <mergeCell ref="C36:E36"/>
    <mergeCell ref="H36:I36"/>
    <mergeCell ref="C48:E48"/>
    <mergeCell ref="C49:E49"/>
    <mergeCell ref="C50:E50"/>
    <mergeCell ref="C44:F44"/>
    <mergeCell ref="C45:F45"/>
    <mergeCell ref="I50:K50"/>
    <mergeCell ref="C40:E40"/>
    <mergeCell ref="C41:E41"/>
    <mergeCell ref="H41:I41"/>
    <mergeCell ref="J41:K41"/>
    <mergeCell ref="C46:E47"/>
    <mergeCell ref="J40:K40"/>
    <mergeCell ref="F46:F47"/>
    <mergeCell ref="H40:I40"/>
    <mergeCell ref="G44:H44"/>
    <mergeCell ref="G45:H45"/>
    <mergeCell ref="I44:K44"/>
    <mergeCell ref="I45:K45"/>
    <mergeCell ref="J37:K37"/>
    <mergeCell ref="C38:E38"/>
    <mergeCell ref="H38:I38"/>
    <mergeCell ref="L52:M52"/>
    <mergeCell ref="L50:M50"/>
    <mergeCell ref="L47:M47"/>
    <mergeCell ref="G52:H52"/>
    <mergeCell ref="I49:K49"/>
    <mergeCell ref="N47:O47"/>
    <mergeCell ref="N48:O48"/>
    <mergeCell ref="N49:O49"/>
    <mergeCell ref="N50:O50"/>
    <mergeCell ref="N51:O51"/>
    <mergeCell ref="L51:M51"/>
    <mergeCell ref="L48:M48"/>
    <mergeCell ref="L49:M49"/>
    <mergeCell ref="I47:K47"/>
    <mergeCell ref="I48:K48"/>
    <mergeCell ref="C33:F33"/>
    <mergeCell ref="I51:K51"/>
    <mergeCell ref="C43:Q43"/>
    <mergeCell ref="G46:H46"/>
    <mergeCell ref="G47:H47"/>
    <mergeCell ref="G48:H48"/>
    <mergeCell ref="G33:H33"/>
    <mergeCell ref="P48:Q48"/>
    <mergeCell ref="P49:Q49"/>
    <mergeCell ref="I46:K46"/>
    <mergeCell ref="P47:Q47"/>
    <mergeCell ref="N46:O46"/>
    <mergeCell ref="P46:Q46"/>
    <mergeCell ref="P50:Q50"/>
    <mergeCell ref="P51:Q51"/>
  </mergeCells>
  <conditionalFormatting sqref="J16:K33 M16:Q33">
    <cfRule type="expression" dxfId="12" priority="29" stopIfTrue="1">
      <formula>"""bajo"""</formula>
    </cfRule>
  </conditionalFormatting>
  <conditionalFormatting sqref="L16:L33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6"/>
  <sheetViews>
    <sheetView showGridLines="0" topLeftCell="A21" zoomScale="55" zoomScaleNormal="55" zoomScaleSheetLayoutView="25" zoomScalePageLayoutView="70" workbookViewId="0">
      <selection activeCell="Y65" sqref="Y65"/>
    </sheetView>
  </sheetViews>
  <sheetFormatPr baseColWidth="10" defaultColWidth="11.42578125" defaultRowHeight="14.25" x14ac:dyDescent="0.2"/>
  <cols>
    <col min="1" max="1" width="4.42578125" style="16" customWidth="1"/>
    <col min="2" max="2" width="48.85546875" style="16" customWidth="1"/>
    <col min="3" max="3" width="42" style="16" customWidth="1"/>
    <col min="4" max="4" width="17.5703125" style="16" customWidth="1"/>
    <col min="5" max="5" width="22.42578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42578125" style="16" customWidth="1"/>
    <col min="10" max="10" width="5.85546875" style="16" customWidth="1"/>
    <col min="11" max="11" width="5.42578125" style="16" customWidth="1"/>
    <col min="12" max="12" width="14.140625" style="16" customWidth="1"/>
    <col min="13" max="13" width="5.42578125" style="16" customWidth="1"/>
    <col min="14" max="14" width="18" style="16" customWidth="1"/>
    <col min="15" max="15" width="5.570312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570312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570312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15"/>
      <c r="C2" s="316" t="s">
        <v>137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237" t="s">
        <v>159</v>
      </c>
      <c r="X2" s="294"/>
    </row>
    <row r="3" spans="2:24" s="14" customFormat="1" ht="31.5" customHeight="1" x14ac:dyDescent="0.2">
      <c r="B3" s="315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295"/>
      <c r="X3" s="296"/>
    </row>
    <row r="4" spans="2:24" s="14" customFormat="1" ht="47.25" customHeight="1" x14ac:dyDescent="0.2">
      <c r="B4" s="315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297"/>
      <c r="X4" s="298"/>
    </row>
    <row r="5" spans="2:24" s="14" customFormat="1" ht="32.25" customHeight="1" thickBo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1.5" customHeight="1" x14ac:dyDescent="0.2">
      <c r="B6" s="328" t="str">
        <f>+EVALUACION!B6</f>
        <v>Objeto Contractual: “PRESTAR LOS SERVICIOS PARA LA ORGANIZACIÓN Y EJECUCIÓN DE EVENTOS, ASÍ COMO EL DESARROLLO DE ACTIVIDADES LOGÍSTICAS EN EL MARCO DE LA ESTRATEGIA DE PRESUPUESTOS PARTICIPATIVOS DE LA LOCALIDAD DE ANTONIO NARIÑO, EN ATENCIÓN A LOS PROYECTOS NO. 2340, 2264, 2335, 2320, 2353, 2465, 2260, 2353 Y 2296, DANDO CUMPLIMIENTO A LAS METAS ESTABLECIDAS EN LA VIGENCIA 2025 DEL PLAN DE DESARROLLO LOCAL.”</v>
      </c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30"/>
    </row>
    <row r="7" spans="2:24" ht="26.25" customHeight="1" x14ac:dyDescent="0.2">
      <c r="B7" s="299" t="s">
        <v>130</v>
      </c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1"/>
    </row>
    <row r="8" spans="2:24" ht="20.25" customHeight="1" x14ac:dyDescent="0.2">
      <c r="B8" s="299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1"/>
    </row>
    <row r="9" spans="2:24" ht="24.75" customHeight="1" thickBot="1" x14ac:dyDescent="0.25">
      <c r="B9" s="326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X9" s="48"/>
    </row>
    <row r="10" spans="2:24" ht="106.5" customHeight="1" thickBot="1" x14ac:dyDescent="0.25">
      <c r="B10" s="28" t="s">
        <v>90</v>
      </c>
      <c r="C10" s="29" t="s">
        <v>94</v>
      </c>
      <c r="D10" s="30" t="s">
        <v>93</v>
      </c>
      <c r="E10" s="30" t="s">
        <v>91</v>
      </c>
      <c r="F10" s="30" t="s">
        <v>92</v>
      </c>
      <c r="G10" s="29" t="s">
        <v>95</v>
      </c>
      <c r="H10" s="30" t="s">
        <v>2</v>
      </c>
      <c r="I10" s="30" t="s">
        <v>3</v>
      </c>
      <c r="J10" s="30" t="s">
        <v>96</v>
      </c>
      <c r="K10" s="30" t="s">
        <v>97</v>
      </c>
      <c r="L10" s="30" t="s">
        <v>98</v>
      </c>
      <c r="M10" s="29" t="s">
        <v>5</v>
      </c>
      <c r="N10" s="29" t="s">
        <v>99</v>
      </c>
      <c r="O10" s="30" t="s">
        <v>2</v>
      </c>
      <c r="P10" s="30" t="s">
        <v>3</v>
      </c>
      <c r="Q10" s="30" t="s">
        <v>96</v>
      </c>
      <c r="R10" s="30" t="s">
        <v>97</v>
      </c>
      <c r="S10" s="29" t="s">
        <v>103</v>
      </c>
      <c r="T10" s="29" t="s">
        <v>104</v>
      </c>
      <c r="U10" s="29" t="s">
        <v>105</v>
      </c>
      <c r="V10" s="29" t="s">
        <v>106</v>
      </c>
      <c r="W10" s="29" t="s">
        <v>107</v>
      </c>
      <c r="X10" s="31" t="s">
        <v>108</v>
      </c>
    </row>
    <row r="11" spans="2:24" ht="106.5" customHeight="1" x14ac:dyDescent="0.2">
      <c r="B11" s="32">
        <v>1</v>
      </c>
      <c r="C11" s="33" t="str">
        <f>+'EVALUACION CON CONTROLES'!C16:F16</f>
        <v>Inadecuada escogencia de la modalidad de contratación</v>
      </c>
      <c r="D11" s="34" t="str">
        <f>+'EVALUACION CON CONTROLES'!B16</f>
        <v>PLANEACIÓN</v>
      </c>
      <c r="E11" s="34" t="str">
        <f>VLOOKUP(C11,'IDENTIFICACION Y ANALISIS'!$B$19:$F$68,3,FALSE)</f>
        <v>Especifico</v>
      </c>
      <c r="F11" s="34" t="str">
        <f>VLOOKUP(C11,'IDENTIFICACION Y ANALISIS'!$B$19:$F$68,4,FALSE)</f>
        <v>Interno</v>
      </c>
      <c r="G11" s="33" t="str">
        <f>+EVALUACION!H17</f>
        <v>No ejecución del PAA 2025 y metas PDLAN</v>
      </c>
      <c r="H11" s="33">
        <f>+EVALUACION!I17</f>
        <v>1</v>
      </c>
      <c r="I11" s="33">
        <f>+EVALUACION!J17</f>
        <v>5</v>
      </c>
      <c r="J11" s="33">
        <f>+EVALUACION!K17</f>
        <v>6</v>
      </c>
      <c r="K11" s="34" t="str">
        <f>+EVALUACION!L17</f>
        <v>ALTO</v>
      </c>
      <c r="L11" s="33" t="s">
        <v>134</v>
      </c>
      <c r="M11" s="141">
        <v>1</v>
      </c>
      <c r="N11" s="33" t="str">
        <f>+'EVALUACION CON CONTROLES'!G16</f>
        <v>Estudio previo de la modalidad de contratación a seleccionar</v>
      </c>
      <c r="O11" s="33">
        <f>+'EVALUACION CON CONTROLES'!I16</f>
        <v>1</v>
      </c>
      <c r="P11" s="33">
        <f>+'EVALUACION CON CONTROLES'!J16</f>
        <v>5</v>
      </c>
      <c r="Q11" s="33">
        <f>+'EVALUACION CON CONTROLES'!K16</f>
        <v>6</v>
      </c>
      <c r="R11" s="34" t="str">
        <f>+'EVALUACION CON CONTROLES'!L16</f>
        <v>ALTO</v>
      </c>
      <c r="S11" s="33" t="str">
        <f>+'EVALUACION CON CONTROLES'!M16</f>
        <v>No</v>
      </c>
      <c r="T11" s="33" t="str">
        <f>+'EVALUACION CON CONTROLES'!N16</f>
        <v>Oficina de Planeación FDLAN</v>
      </c>
      <c r="U11" s="33" t="str">
        <f>+'EVALUACION CON CONTROLES'!O16</f>
        <v>Etapa de planeación</v>
      </c>
      <c r="V11" s="33" t="str">
        <f>+'EVALUACION CON CONTROLES'!P16</f>
        <v>Etapa de planeación</v>
      </c>
      <c r="W11" s="33" t="str">
        <f>+'EVALUACION CON CONTROLES'!Q16</f>
        <v>Etapa de planeación</v>
      </c>
      <c r="X11" s="35" t="str">
        <f>+'EVALUACION CON CONTROLES'!R16</f>
        <v>Dentro del período de la etapa de planeación</v>
      </c>
    </row>
    <row r="12" spans="2:24" ht="106.5" customHeight="1" x14ac:dyDescent="0.2">
      <c r="B12" s="17">
        <v>2</v>
      </c>
      <c r="C12" s="19" t="str">
        <f>+'EVALUACION CON CONTROLES'!C17:F17</f>
        <v xml:space="preserve">Requisitos habilitantes inapropiados para el proceso de selección </v>
      </c>
      <c r="D12" s="18" t="str">
        <f>+'EVALUACION CON CONTROLES'!B17</f>
        <v>PLANEACIÓN</v>
      </c>
      <c r="E12" s="18" t="str">
        <f>VLOOKUP(C12,'IDENTIFICACION Y ANALISIS'!$B$19:$F$68,3,FALSE)</f>
        <v>Especifico</v>
      </c>
      <c r="F12" s="18" t="str">
        <f>VLOOKUP(C12,'IDENTIFICACION Y ANALISIS'!$B$19:$F$68,4,FALSE)</f>
        <v>Interno</v>
      </c>
      <c r="G12" s="19" t="str">
        <f>+EVALUACION!H18</f>
        <v>Retrazos para la selección del contratista</v>
      </c>
      <c r="H12" s="19">
        <f>+EVALUACION!I18</f>
        <v>1</v>
      </c>
      <c r="I12" s="19">
        <f>+EVALUACION!J18</f>
        <v>3</v>
      </c>
      <c r="J12" s="19">
        <f>+EVALUACION!K18</f>
        <v>4</v>
      </c>
      <c r="K12" s="18" t="str">
        <f>+EVALUACION!L18</f>
        <v>BAJO</v>
      </c>
      <c r="L12" s="19" t="s">
        <v>134</v>
      </c>
      <c r="M12" s="142">
        <v>1</v>
      </c>
      <c r="N12" s="19" t="str">
        <f>+'EVALUACION CON CONTROLES'!G17</f>
        <v>Adecuada identificacion de los requisitos habilitantes</v>
      </c>
      <c r="O12" s="19">
        <f>+'EVALUACION CON CONTROLES'!I17</f>
        <v>1</v>
      </c>
      <c r="P12" s="19">
        <f>+'EVALUACION CON CONTROLES'!J17</f>
        <v>3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No</v>
      </c>
      <c r="T12" s="19" t="str">
        <f>+'EVALUACION CON CONTROLES'!N17</f>
        <v>Oficina de Planeación FDLAN</v>
      </c>
      <c r="U12" s="19" t="str">
        <f>+'EVALUACION CON CONTROLES'!O17</f>
        <v>Etapa de planeación</v>
      </c>
      <c r="V12" s="19" t="str">
        <f>+'EVALUACION CON CONTROLES'!P17</f>
        <v>Etapa de planeación</v>
      </c>
      <c r="W12" s="19" t="str">
        <f>+'EVALUACION CON CONTROLES'!Q17</f>
        <v>Etapa de planeación</v>
      </c>
      <c r="X12" s="20" t="str">
        <f>+'EVALUACION CON CONTROLES'!R17</f>
        <v>Dentro del período de la etapa de planeación</v>
      </c>
    </row>
    <row r="13" spans="2:24" ht="106.5" customHeight="1" x14ac:dyDescent="0.2">
      <c r="B13" s="17">
        <v>3</v>
      </c>
      <c r="C13" s="19" t="str">
        <f>+'EVALUACION CON CONTROLES'!C18:F18</f>
        <v>Inadecuado análisis  económico estimativo del valor del contrato</v>
      </c>
      <c r="D13" s="18" t="str">
        <f>+'EVALUACION CON CONTROLES'!B18</f>
        <v>PLANEACIÓN</v>
      </c>
      <c r="E13" s="18" t="str">
        <f>VLOOKUP(C13,'IDENTIFICACION Y ANALISIS'!$B$19:$F$68,3,FALSE)</f>
        <v>Especifico</v>
      </c>
      <c r="F13" s="18" t="str">
        <f>VLOOKUP(C13,'IDENTIFICACION Y ANALISIS'!$B$19:$F$68,4,FALSE)</f>
        <v>Interno</v>
      </c>
      <c r="G13" s="19" t="str">
        <f>+EVALUACION!H19</f>
        <v>Desequilibrio económico del contrato.</v>
      </c>
      <c r="H13" s="19">
        <f>+EVALUACION!I19</f>
        <v>1</v>
      </c>
      <c r="I13" s="19">
        <f>+EVALUACION!J19</f>
        <v>4</v>
      </c>
      <c r="J13" s="19">
        <f>+EVALUACION!K19</f>
        <v>5</v>
      </c>
      <c r="K13" s="18" t="str">
        <f>+EVALUACION!L19</f>
        <v>MEDIO</v>
      </c>
      <c r="L13" s="19" t="s">
        <v>134</v>
      </c>
      <c r="M13" s="142">
        <v>1</v>
      </c>
      <c r="N13" s="19" t="str">
        <f>+'EVALUACION CON CONTROLES'!G18</f>
        <v>Objetividad en la planeación de los requisitos habilitantes</v>
      </c>
      <c r="O13" s="19">
        <f>+'EVALUACION CON CONTROLES'!I18</f>
        <v>1</v>
      </c>
      <c r="P13" s="19">
        <f>+'EVALUACION CON CONTROLES'!J18</f>
        <v>4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Si</v>
      </c>
      <c r="T13" s="19" t="str">
        <f>+'EVALUACION CON CONTROLES'!N18</f>
        <v>Oficina de Planeación FDLAN</v>
      </c>
      <c r="U13" s="19" t="str">
        <f>+'EVALUACION CON CONTROLES'!O18</f>
        <v>Etapa de planeación</v>
      </c>
      <c r="V13" s="19" t="str">
        <f>+'EVALUACION CON CONTROLES'!P18</f>
        <v>Etapa de planeación</v>
      </c>
      <c r="W13" s="19" t="str">
        <f>+'EVALUACION CON CONTROLES'!Q18</f>
        <v>Etapa de planeación</v>
      </c>
      <c r="X13" s="20" t="str">
        <f>+'EVALUACION CON CONTROLES'!R18</f>
        <v>Dentro del período de la etapa de planeación</v>
      </c>
    </row>
    <row r="14" spans="2:24" ht="106.5" customHeight="1" x14ac:dyDescent="0.2">
      <c r="B14" s="17">
        <v>4</v>
      </c>
      <c r="C14" s="19" t="s">
        <v>190</v>
      </c>
      <c r="D14" s="18" t="str">
        <f>+'EVALUACION CON CONTROLES'!B19</f>
        <v>PLANEACIÓN</v>
      </c>
      <c r="E14" s="18" t="e">
        <f>VLOOKUP(C14,'IDENTIFICACION Y ANALISIS'!$B$19:$F$68,3,FALSE)</f>
        <v>#N/A</v>
      </c>
      <c r="F14" s="18" t="e">
        <f>VLOOKUP(C14,'IDENTIFICACION Y ANALISIS'!$B$19:$F$68,4,FALSE)</f>
        <v>#N/A</v>
      </c>
      <c r="G14" s="19" t="s">
        <v>191</v>
      </c>
      <c r="H14" s="19">
        <f>+EVALUACION!I22</f>
        <v>1</v>
      </c>
      <c r="I14" s="19">
        <v>3</v>
      </c>
      <c r="J14" s="19">
        <v>4</v>
      </c>
      <c r="K14" s="18" t="str">
        <f>+EVALUACION!L20</f>
        <v>BAJO</v>
      </c>
      <c r="L14" s="19" t="s">
        <v>134</v>
      </c>
      <c r="M14" s="142">
        <v>1</v>
      </c>
      <c r="N14" s="19" t="str">
        <f>+'EVALUACION CON CONTROLES'!G19</f>
        <v>Objetividad en la planeación de los requisitos habilitantes</v>
      </c>
      <c r="O14" s="19">
        <v>1</v>
      </c>
      <c r="P14" s="19">
        <v>3</v>
      </c>
      <c r="Q14" s="19">
        <v>4</v>
      </c>
      <c r="R14" s="18" t="str">
        <f>+'EVALUACION CON CONTROLES'!L19</f>
        <v>BAJO</v>
      </c>
      <c r="S14" s="19" t="str">
        <f>+'EVALUACION CON CONTROLES'!M19</f>
        <v>Si</v>
      </c>
      <c r="T14" s="19" t="str">
        <f>+'EVALUACION CON CONTROLES'!N19</f>
        <v>Oficina de Planeación FDLAN</v>
      </c>
      <c r="U14" s="19" t="str">
        <f>+'EVALUACION CON CONTROLES'!O19</f>
        <v>Etapa de planeación</v>
      </c>
      <c r="V14" s="19" t="str">
        <f>+'EVALUACION CON CONTROLES'!P19</f>
        <v>Etapa de planeación</v>
      </c>
      <c r="W14" s="19" t="str">
        <f>+'EVALUACION CON CONTROLES'!Q19</f>
        <v>Etapa de planeación</v>
      </c>
      <c r="X14" s="20" t="str">
        <f>+'EVALUACION CON CONTROLES'!R19</f>
        <v>Dentro del período de la etapa de planeación</v>
      </c>
    </row>
    <row r="15" spans="2:24" ht="106.5" customHeight="1" x14ac:dyDescent="0.2">
      <c r="B15" s="17">
        <v>5</v>
      </c>
      <c r="C15" s="19" t="s">
        <v>42</v>
      </c>
      <c r="D15" s="18" t="str">
        <f>+'EVALUACION CON CONTROLES'!B20</f>
        <v>PLANEACIÓN</v>
      </c>
      <c r="E15" s="18" t="str">
        <f>VLOOKUP(C15,'IDENTIFICACION Y ANALISIS'!$B$19:$F$68,3,FALSE)</f>
        <v>Especifico</v>
      </c>
      <c r="F15" s="18" t="str">
        <f>VLOOKUP(C15,'IDENTIFICACION Y ANALISIS'!$B$19:$F$68,4,FALSE)</f>
        <v>Interno</v>
      </c>
      <c r="G15" s="19" t="s">
        <v>160</v>
      </c>
      <c r="H15" s="19">
        <v>1</v>
      </c>
      <c r="I15" s="19">
        <v>3</v>
      </c>
      <c r="J15" s="19">
        <v>4</v>
      </c>
      <c r="K15" s="18" t="str">
        <f>+EVALUACION!L21</f>
        <v>BAJO</v>
      </c>
      <c r="L15" s="19" t="s">
        <v>134</v>
      </c>
      <c r="M15" s="142">
        <v>1</v>
      </c>
      <c r="N15" s="19" t="str">
        <f>+'EVALUACION CON CONTROLES'!G20</f>
        <v>Objetividad en la planeación de los requisitos habilitantes</v>
      </c>
      <c r="O15" s="19">
        <v>1</v>
      </c>
      <c r="P15" s="19">
        <v>3</v>
      </c>
      <c r="Q15" s="19">
        <v>4</v>
      </c>
      <c r="R15" s="18" t="str">
        <f>+'EVALUACION CON CONTROLES'!L20</f>
        <v>BAJO</v>
      </c>
      <c r="S15" s="19" t="s">
        <v>90</v>
      </c>
      <c r="T15" s="19" t="str">
        <f>+'EVALUACION CON CONTROLES'!N20</f>
        <v>Oficina de Planeación FDLAN</v>
      </c>
      <c r="U15" s="19" t="str">
        <f>+'EVALUACION CON CONTROLES'!O20</f>
        <v>Etapa de planeación</v>
      </c>
      <c r="V15" s="19" t="str">
        <f>+'EVALUACION CON CONTROLES'!P20</f>
        <v>Etapa de planeación</v>
      </c>
      <c r="W15" s="19" t="str">
        <f>+'EVALUACION CON CONTROLES'!Q20</f>
        <v>Etapa de planeación</v>
      </c>
      <c r="X15" s="20" t="str">
        <f>+'EVALUACION CON CONTROLES'!R20</f>
        <v>Dentro del período de la etapa de planeación</v>
      </c>
    </row>
    <row r="16" spans="2:24" ht="106.5" customHeight="1" x14ac:dyDescent="0.2">
      <c r="B16" s="17">
        <v>6</v>
      </c>
      <c r="C16" s="19" t="s">
        <v>46</v>
      </c>
      <c r="D16" s="18" t="str">
        <f>+'EVALUACION CON CONTROLES'!B21</f>
        <v>SELECCIÓN</v>
      </c>
      <c r="E16" s="18" t="str">
        <f>VLOOKUP(C16,'IDENTIFICACION Y ANALISIS'!$B$19:$F$68,3,FALSE)</f>
        <v>Especifico</v>
      </c>
      <c r="F16" s="18" t="str">
        <f>VLOOKUP(C16,'IDENTIFICACION Y ANALISIS'!$B$19:$F$68,4,FALSE)</f>
        <v>Interno</v>
      </c>
      <c r="G16" s="19" t="s">
        <v>189</v>
      </c>
      <c r="H16" s="19">
        <f>+EVALUACION!I22</f>
        <v>1</v>
      </c>
      <c r="I16" s="19">
        <f>+EVALUACION!J22</f>
        <v>5</v>
      </c>
      <c r="J16" s="19">
        <f>+EVALUACION!K22</f>
        <v>6</v>
      </c>
      <c r="K16" s="18" t="str">
        <f>+EVALUACION!L22</f>
        <v>ALTO</v>
      </c>
      <c r="L16" s="19" t="s">
        <v>134</v>
      </c>
      <c r="M16" s="142">
        <v>1</v>
      </c>
      <c r="N16" s="19" t="s">
        <v>185</v>
      </c>
      <c r="O16" s="19">
        <f>+'EVALUACION CON CONTROLES'!I21</f>
        <v>1</v>
      </c>
      <c r="P16" s="19">
        <f>+'EVALUACION CON CONTROLES'!J21</f>
        <v>5</v>
      </c>
      <c r="Q16" s="19">
        <f>+'EVALUACION CON CONTROLES'!K21</f>
        <v>6</v>
      </c>
      <c r="R16" s="18" t="str">
        <f>+'EVALUACION CON CONTROLES'!L21</f>
        <v>ALTO</v>
      </c>
      <c r="S16" s="19" t="str">
        <f>+'EVALUACION CON CONTROLES'!M21</f>
        <v>No</v>
      </c>
      <c r="T16" s="19" t="str">
        <f>+'EVALUACION CON CONTROLES'!N21</f>
        <v>Oficina de Planeación FDLAN</v>
      </c>
      <c r="U16" s="19" t="str">
        <f>+'EVALUACION CON CONTROLES'!O21</f>
        <v>Etapa de selección</v>
      </c>
      <c r="V16" s="19" t="str">
        <f>+'EVALUACION CON CONTROLES'!P21</f>
        <v>Etapa de selección</v>
      </c>
      <c r="W16" s="19" t="str">
        <f>+'EVALUACION CON CONTROLES'!Q21</f>
        <v>Etapa de selección</v>
      </c>
      <c r="X16" s="20" t="str">
        <f>+'EVALUACION CON CONTROLES'!R21</f>
        <v>Dentro del período de la etapa de selección</v>
      </c>
    </row>
    <row r="17" spans="2:24" ht="106.5" customHeight="1" x14ac:dyDescent="0.2">
      <c r="B17" s="17">
        <v>7</v>
      </c>
      <c r="C17" s="19" t="str">
        <f>+'EVALUACION CON CONTROLES'!C22:F22</f>
        <v>Inadecuado manejo administrativo del proceso contractual</v>
      </c>
      <c r="D17" s="18" t="str">
        <f>+'EVALUACION CON CONTROLES'!B22</f>
        <v>SELECCIÓN</v>
      </c>
      <c r="E17" s="18" t="str">
        <f>VLOOKUP(C17,'IDENTIFICACION Y ANALISIS'!$B$19:$F$68,3,FALSE)</f>
        <v>Especifico</v>
      </c>
      <c r="F17" s="18" t="str">
        <f>VLOOKUP(C17,'IDENTIFICACION Y ANALISIS'!$B$19:$F$68,4,FALSE)</f>
        <v>Interno</v>
      </c>
      <c r="G17" s="19" t="str">
        <f>+EVALUACION!H23</f>
        <v>Baja calidad en el servicio contratado</v>
      </c>
      <c r="H17" s="19">
        <f>+EVALUACION!I23</f>
        <v>1</v>
      </c>
      <c r="I17" s="19">
        <f>+EVALUACION!J23</f>
        <v>5</v>
      </c>
      <c r="J17" s="19">
        <f>+EVALUACION!K23</f>
        <v>6</v>
      </c>
      <c r="K17" s="18" t="str">
        <f>+EVALUACION!L23</f>
        <v>ALTO</v>
      </c>
      <c r="L17" s="19" t="s">
        <v>134</v>
      </c>
      <c r="M17" s="142">
        <v>1</v>
      </c>
      <c r="N17" s="19" t="str">
        <f>+'EVALUACION CON CONTROLES'!G22</f>
        <v>Manejo del proceso por especialistas en el área de contratación pública</v>
      </c>
      <c r="O17" s="19">
        <f>+'EVALUACION CON CONTROLES'!I22</f>
        <v>1</v>
      </c>
      <c r="P17" s="19">
        <f>+'EVALUACION CON CONTROLES'!J22</f>
        <v>5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>No</v>
      </c>
      <c r="T17" s="19" t="str">
        <f>+'EVALUACION CON CONTROLES'!N22</f>
        <v>Oficina de Planeación FDLAN / Oficina de Contratación FDLAN</v>
      </c>
      <c r="U17" s="19" t="str">
        <f>+'EVALUACION CON CONTROLES'!O22</f>
        <v>Etapa de selección</v>
      </c>
      <c r="V17" s="19" t="str">
        <f>+'EVALUACION CON CONTROLES'!P22</f>
        <v>Etapa de selección</v>
      </c>
      <c r="W17" s="19" t="str">
        <f>+'EVALUACION CON CONTROLES'!Q22</f>
        <v>Etapa de selección</v>
      </c>
      <c r="X17" s="20" t="str">
        <f>+'EVALUACION CON CONTROLES'!R22</f>
        <v>Dentro del período de la etapa de selección</v>
      </c>
    </row>
    <row r="18" spans="2:24" ht="106.5" customHeight="1" x14ac:dyDescent="0.2">
      <c r="B18" s="17">
        <v>8</v>
      </c>
      <c r="C18" s="19" t="str">
        <f>+'EVALUACION CON CONTROLES'!C23:F23</f>
        <v>Confabulacion de los proponentes (Colusión)</v>
      </c>
      <c r="D18" s="18" t="str">
        <f>+'EVALUACION CON CONTROLES'!B23</f>
        <v>SELECCIÓN</v>
      </c>
      <c r="E18" s="18" t="str">
        <f>VLOOKUP(C18,'IDENTIFICACION Y ANALISIS'!$B$19:$F$68,3,FALSE)</f>
        <v>Especifico</v>
      </c>
      <c r="F18" s="18" t="str">
        <f>VLOOKUP(C18,'IDENTIFICACION Y ANALISIS'!$B$19:$F$68,4,FALSE)</f>
        <v>Externo</v>
      </c>
      <c r="G18" s="19" t="str">
        <f>+EVALUACION!H24</f>
        <v>Declaratoria del proceso de selección desierto</v>
      </c>
      <c r="H18" s="19">
        <f>+EVALUACION!I24</f>
        <v>1</v>
      </c>
      <c r="I18" s="19">
        <f>+EVALUACION!J24</f>
        <v>3</v>
      </c>
      <c r="J18" s="19">
        <f>+EVALUACION!K24</f>
        <v>4</v>
      </c>
      <c r="K18" s="18" t="str">
        <f>+EVALUACION!L24</f>
        <v>BAJO</v>
      </c>
      <c r="L18" s="19" t="s">
        <v>136</v>
      </c>
      <c r="M18" s="142">
        <v>1</v>
      </c>
      <c r="N18" s="19" t="str">
        <f>+'EVALUACION CON CONTROLES'!G23</f>
        <v>Estudio detallado de los proponentes (análisis de material probatorio allegado por estos)</v>
      </c>
      <c r="O18" s="19">
        <f>+'EVALUACION CON CONTROLES'!I23</f>
        <v>1</v>
      </c>
      <c r="P18" s="19">
        <f>+'EVALUACION CON CONTROLES'!J23</f>
        <v>3</v>
      </c>
      <c r="Q18" s="19">
        <f>+'EVALUACION CON CONTROLES'!K23</f>
        <v>4</v>
      </c>
      <c r="R18" s="18" t="str">
        <f>+'EVALUACION CON CONTROLES'!L23</f>
        <v>BAJO</v>
      </c>
      <c r="S18" s="19" t="str">
        <f>+'EVALUACION CON CONTROLES'!M23</f>
        <v>Sí</v>
      </c>
      <c r="T18" s="19" t="str">
        <f>+'EVALUACION CON CONTROLES'!N23</f>
        <v>Oficina de Planeación FDLAN / Oficina de Contratación FDLAN</v>
      </c>
      <c r="U18" s="19" t="str">
        <f>+'EVALUACION CON CONTROLES'!O23</f>
        <v>Etapa de selección</v>
      </c>
      <c r="V18" s="19" t="str">
        <f>+'EVALUACION CON CONTROLES'!P23</f>
        <v>Etapa de selección</v>
      </c>
      <c r="W18" s="19" t="str">
        <f>+'EVALUACION CON CONTROLES'!Q23</f>
        <v>Etapa de selección</v>
      </c>
      <c r="X18" s="20" t="str">
        <f>+'EVALUACION CON CONTROLES'!R23</f>
        <v>Dentro del período de la etapa de selección</v>
      </c>
    </row>
    <row r="19" spans="2:24" ht="106.5" customHeight="1" x14ac:dyDescent="0.2">
      <c r="B19" s="17">
        <v>9</v>
      </c>
      <c r="C19" s="19" t="str">
        <f>+'EVALUACION CON CONTROLES'!C24:F24</f>
        <v>Selección de ofertas con precios  artificialmente bajos.</v>
      </c>
      <c r="D19" s="18" t="str">
        <f>+'EVALUACION CON CONTROLES'!B24</f>
        <v>SELECCIÓN</v>
      </c>
      <c r="E19" s="18" t="str">
        <f>VLOOKUP(C19,'IDENTIFICACION Y ANALISIS'!$B$19:$F$68,3,FALSE)</f>
        <v>Especifico</v>
      </c>
      <c r="F19" s="18" t="str">
        <f>VLOOKUP(C19,'IDENTIFICACION Y ANALISIS'!$B$19:$F$68,4,FALSE)</f>
        <v>Interno</v>
      </c>
      <c r="G19" s="19" t="str">
        <f>+EVALUACION!H25</f>
        <v>Afectación económica del presupuesto asignado al contrato</v>
      </c>
      <c r="H19" s="19">
        <f>+EVALUACION!I25</f>
        <v>1</v>
      </c>
      <c r="I19" s="19">
        <f>+EVALUACION!J25</f>
        <v>3</v>
      </c>
      <c r="J19" s="19">
        <f>+EVALUACION!K25</f>
        <v>4</v>
      </c>
      <c r="K19" s="18" t="str">
        <f>+EVALUACION!L25</f>
        <v>BAJO</v>
      </c>
      <c r="L19" s="19" t="s">
        <v>134</v>
      </c>
      <c r="M19" s="142">
        <v>1</v>
      </c>
      <c r="N19" s="19" t="str">
        <f>+'EVALUACION CON CONTROLES'!G24</f>
        <v>Estudio detallado de los proponentes (análisis de material probatorio allegado por estos)</v>
      </c>
      <c r="O19" s="19">
        <f>+'EVALUACION CON CONTROLES'!I24</f>
        <v>1</v>
      </c>
      <c r="P19" s="19">
        <f>+'EVALUACION CON CONTROLES'!J24</f>
        <v>3</v>
      </c>
      <c r="Q19" s="19">
        <f>+'EVALUACION CON CONTROLES'!K24</f>
        <v>4</v>
      </c>
      <c r="R19" s="18" t="str">
        <f>+'EVALUACION CON CONTROLES'!L24</f>
        <v>BAJO</v>
      </c>
      <c r="S19" s="19" t="str">
        <f>+'EVALUACION CON CONTROLES'!M24</f>
        <v>Sí</v>
      </c>
      <c r="T19" s="19" t="str">
        <f>+'EVALUACION CON CONTROLES'!N24</f>
        <v>Oficina de Planeación FDLAN / Oficina de Contratación FDLAN</v>
      </c>
      <c r="U19" s="19" t="str">
        <f>+'EVALUACION CON CONTROLES'!O24</f>
        <v>Etapa de selección</v>
      </c>
      <c r="V19" s="19" t="str">
        <f>+'EVALUACION CON CONTROLES'!P24</f>
        <v>Etapa de selección</v>
      </c>
      <c r="W19" s="19" t="str">
        <f>+'EVALUACION CON CONTROLES'!Q24</f>
        <v>Etapa de selección</v>
      </c>
      <c r="X19" s="20" t="str">
        <f>+'EVALUACION CON CONTROLES'!R24</f>
        <v>Dentro del período de la etapa de selección</v>
      </c>
    </row>
    <row r="20" spans="2:24" ht="106.5" customHeight="1" x14ac:dyDescent="0.2">
      <c r="B20" s="17">
        <v>10</v>
      </c>
      <c r="C20" s="19" t="str">
        <f>+'EVALUACION CON CONTROLES'!C25:F25</f>
        <v xml:space="preserve">Riesgo de que no se firme el contrato. </v>
      </c>
      <c r="D20" s="18" t="str">
        <f>+'EVALUACION CON CONTROLES'!B25</f>
        <v>CONTRATACIÓN</v>
      </c>
      <c r="E20" s="18" t="str">
        <f>VLOOKUP(C20,'IDENTIFICACION Y ANALISIS'!$B$19:$F$68,3,FALSE)</f>
        <v>Especifico</v>
      </c>
      <c r="F20" s="18" t="str">
        <f>VLOOKUP(C20,'IDENTIFICACION Y ANALISIS'!$B$19:$F$68,4,FALSE)</f>
        <v>Externo</v>
      </c>
      <c r="G20" s="19" t="str">
        <f>+EVALUACION!H26</f>
        <v>Retrazo en el inicio de ejecución del contrato</v>
      </c>
      <c r="H20" s="19">
        <f>+EVALUACION!I26</f>
        <v>1</v>
      </c>
      <c r="I20" s="19">
        <f>+EVALUACION!J26</f>
        <v>4</v>
      </c>
      <c r="J20" s="19">
        <f>+EVALUACION!K26</f>
        <v>5</v>
      </c>
      <c r="K20" s="18" t="str">
        <f>+EVALUACION!L26</f>
        <v>MEDIO</v>
      </c>
      <c r="L20" s="19" t="s">
        <v>136</v>
      </c>
      <c r="M20" s="142">
        <v>1</v>
      </c>
      <c r="N20" s="19" t="str">
        <f>+'EVALUACION CON CONTROLES'!G25</f>
        <v>Manejo del proceso por especialistas en el área de contratación pública</v>
      </c>
      <c r="O20" s="19">
        <f>+'EVALUACION CON CONTROLES'!I25</f>
        <v>1</v>
      </c>
      <c r="P20" s="19">
        <f>+'EVALUACION CON CONTROLES'!J25</f>
        <v>4</v>
      </c>
      <c r="Q20" s="19">
        <f>+'EVALUACION CON CONTROLES'!K25</f>
        <v>5</v>
      </c>
      <c r="R20" s="18" t="str">
        <f>+'EVALUACION CON CONTROLES'!L25</f>
        <v>MEDIO</v>
      </c>
      <c r="S20" s="19" t="str">
        <f>+'EVALUACION CON CONTROLES'!M25</f>
        <v>No</v>
      </c>
      <c r="T20" s="19" t="str">
        <f>+'EVALUACION CON CONTROLES'!N25</f>
        <v>Oficina de Planeación FDLAN / Oficina de Contratación FDLAN</v>
      </c>
      <c r="U20" s="19" t="str">
        <f>+'EVALUACION CON CONTROLES'!O25</f>
        <v>Etapa de contratación</v>
      </c>
      <c r="V20" s="19" t="str">
        <f>+'EVALUACION CON CONTROLES'!P25</f>
        <v>Etapa de contratación</v>
      </c>
      <c r="W20" s="19" t="str">
        <f>+'EVALUACION CON CONTROLES'!Q25</f>
        <v>Etapa de contratación</v>
      </c>
      <c r="X20" s="20" t="str">
        <f>+'EVALUACION CON CONTROLES'!R25</f>
        <v>Dentro del período de la etapa de contratación</v>
      </c>
    </row>
    <row r="21" spans="2:24" ht="106.5" customHeight="1" x14ac:dyDescent="0.2">
      <c r="B21" s="17">
        <v>11</v>
      </c>
      <c r="C21" s="19" t="str">
        <f>+'EVALUACION CON CONTROLES'!C26:F26</f>
        <v>Falta de constitución o constitución tardía de la garantía única. Aceptación de garantías que no se ajustan a lo contemplado en el contrato</v>
      </c>
      <c r="D21" s="18" t="str">
        <f>+'EVALUACION CON CONTROLES'!B26</f>
        <v>CONTRATACIÓN</v>
      </c>
      <c r="E21" s="18" t="str">
        <f>VLOOKUP(C21,'IDENTIFICACION Y ANALISIS'!$B$19:$F$68,3,FALSE)</f>
        <v>Especifico</v>
      </c>
      <c r="F21" s="18" t="str">
        <f>VLOOKUP(C21,'IDENTIFICACION Y ANALISIS'!$B$19:$F$68,4,FALSE)</f>
        <v>Externo</v>
      </c>
      <c r="G21" s="19" t="str">
        <f>+EVALUACION!H27</f>
        <v>Retrazo en el inicio de ejecución del contrato.</v>
      </c>
      <c r="H21" s="19">
        <f>+EVALUACION!I27</f>
        <v>1</v>
      </c>
      <c r="I21" s="19">
        <f>+EVALUACION!J27</f>
        <v>3</v>
      </c>
      <c r="J21" s="19">
        <f>+EVALUACION!K27</f>
        <v>4</v>
      </c>
      <c r="K21" s="18" t="str">
        <f>+EVALUACION!L27</f>
        <v>BAJO</v>
      </c>
      <c r="L21" s="19" t="s">
        <v>135</v>
      </c>
      <c r="M21" s="142">
        <v>1</v>
      </c>
      <c r="N21" s="19" t="str">
        <f>+'EVALUACION CON CONTROLES'!G26</f>
        <v>Mayor exigencia en el cumplimiento de los requisitos al contratista.</v>
      </c>
      <c r="O21" s="19">
        <f>+'EVALUACION CON CONTROLES'!I26</f>
        <v>1</v>
      </c>
      <c r="P21" s="19">
        <f>+'EVALUACION CON CONTROLES'!J26</f>
        <v>3</v>
      </c>
      <c r="Q21" s="19">
        <f>+'EVALUACION CON CONTROLES'!K26</f>
        <v>4</v>
      </c>
      <c r="R21" s="18" t="str">
        <f>+'EVALUACION CON CONTROLES'!L26</f>
        <v>BAJO</v>
      </c>
      <c r="S21" s="19" t="str">
        <f>+'EVALUACION CON CONTROLES'!M26</f>
        <v>No</v>
      </c>
      <c r="T21" s="19" t="str">
        <f>+'EVALUACION CON CONTROLES'!N26</f>
        <v>Oficina de Planeación FDLAN / Oficina de Contratación FDLAN</v>
      </c>
      <c r="U21" s="19" t="str">
        <f>+'EVALUACION CON CONTROLES'!O26</f>
        <v>Etapa de contratación</v>
      </c>
      <c r="V21" s="19" t="str">
        <f>+'EVALUACION CON CONTROLES'!P26</f>
        <v>Etapa de contratación</v>
      </c>
      <c r="W21" s="19" t="str">
        <f>+'EVALUACION CON CONTROLES'!Q26</f>
        <v>Etapa de contratación</v>
      </c>
      <c r="X21" s="19" t="str">
        <f>+'EVALUACION CON CONTROLES'!R26</f>
        <v>Dentro del período de la etapa de contratación</v>
      </c>
    </row>
    <row r="22" spans="2:24" ht="106.5" customHeight="1" x14ac:dyDescent="0.2">
      <c r="B22" s="19">
        <v>12</v>
      </c>
      <c r="C22" s="19" t="s">
        <v>52</v>
      </c>
      <c r="D22" s="18" t="str">
        <f>+'EVALUACION CON CONTROLES'!B27</f>
        <v>CONTRATACIÓN</v>
      </c>
      <c r="E22" s="18" t="str">
        <f>VLOOKUP(C22,'IDENTIFICACION Y ANALISIS'!$B$19:$F$68,3,FALSE)</f>
        <v>Especifico</v>
      </c>
      <c r="F22" s="18" t="str">
        <f>VLOOKUP(C22,'IDENTIFICACION Y ANALISIS'!$B$19:$F$68,4,FALSE)</f>
        <v>Externo</v>
      </c>
      <c r="G22" s="16" t="s">
        <v>179</v>
      </c>
      <c r="H22" s="19">
        <f>+EVALUACION!I28</f>
        <v>1</v>
      </c>
      <c r="I22" s="19">
        <f>+EVALUACION!J28</f>
        <v>3</v>
      </c>
      <c r="J22" s="19">
        <f>+EVALUACION!K28</f>
        <v>4</v>
      </c>
      <c r="K22" s="18" t="str">
        <f>+EVALUACION!L28</f>
        <v>BAJO</v>
      </c>
      <c r="L22" s="19" t="s">
        <v>136</v>
      </c>
      <c r="M22" s="142">
        <v>1</v>
      </c>
      <c r="N22" s="16" t="s">
        <v>172</v>
      </c>
      <c r="O22" s="19">
        <v>1</v>
      </c>
      <c r="P22" s="19">
        <v>3</v>
      </c>
      <c r="Q22" s="19">
        <v>4</v>
      </c>
      <c r="R22" s="18" t="str">
        <f>+'EVALUACION CON CONTROLES'!L27</f>
        <v>BAJO</v>
      </c>
      <c r="S22" s="19" t="str">
        <f>+'EVALUACION CON CONTROLES'!M27</f>
        <v>No</v>
      </c>
      <c r="T22" s="19" t="str">
        <f>+'EVALUACION CON CONTROLES'!N27</f>
        <v>Oficina de Planeación FDLAN / Oficina de Contratación FDLAN</v>
      </c>
      <c r="U22" s="19" t="str">
        <f>+'EVALUACION CON CONTROLES'!O27</f>
        <v>Etapa de contratación</v>
      </c>
      <c r="V22" s="19" t="str">
        <f>+'EVALUACION CON CONTROLES'!P27</f>
        <v>Etapa de contratación</v>
      </c>
      <c r="W22" s="19" t="str">
        <f>+'EVALUACION CON CONTROLES'!Q27</f>
        <v>Etapa de contratación</v>
      </c>
      <c r="X22" s="19" t="str">
        <f>+'EVALUACION CON CONTROLES'!R27</f>
        <v>Dentro del período de la etapa de contratación</v>
      </c>
    </row>
    <row r="23" spans="2:24" ht="106.5" customHeight="1" x14ac:dyDescent="0.2">
      <c r="B23" s="17">
        <v>13</v>
      </c>
      <c r="C23" s="19" t="str">
        <f>+'EVALUACION CON CONTROLES'!C28:F28</f>
        <v>Variación en la disponibilidad o en el costo de los insumos necesarios para prestar los servicios.</v>
      </c>
      <c r="D23" s="18" t="str">
        <f>+'EVALUACION CON CONTROLES'!B28</f>
        <v>EJECUCIÓN</v>
      </c>
      <c r="E23" s="18" t="str">
        <f>VLOOKUP(C23,'IDENTIFICACION Y ANALISIS'!$B$19:$F$68,3,FALSE)</f>
        <v>Especifico</v>
      </c>
      <c r="F23" s="18" t="str">
        <f>VLOOKUP(C23,'IDENTIFICACION Y ANALISIS'!$B$19:$F$68,4,FALSE)</f>
        <v>Externo</v>
      </c>
      <c r="G23" s="19" t="str">
        <f>+EVALUACION!H29</f>
        <v>Afectación al aspecto económico del contrato.</v>
      </c>
      <c r="H23" s="19">
        <f>+EVALUACION!I29</f>
        <v>2</v>
      </c>
      <c r="I23" s="19">
        <f>+EVALUACION!J29</f>
        <v>4</v>
      </c>
      <c r="J23" s="19">
        <f>+EVALUACION!K29</f>
        <v>6</v>
      </c>
      <c r="K23" s="18" t="str">
        <f>+EVALUACION!L29</f>
        <v>ALTO</v>
      </c>
      <c r="L23" s="19" t="s">
        <v>136</v>
      </c>
      <c r="M23" s="142">
        <v>1</v>
      </c>
      <c r="N23" s="19" t="str">
        <f>+'EVALUACION CON CONTROLES'!G28</f>
        <v>Seguimiento permanente a las labores de ejecución del contrato.</v>
      </c>
      <c r="O23" s="19">
        <f>+'EVALUACION CON CONTROLES'!I28</f>
        <v>2</v>
      </c>
      <c r="P23" s="19">
        <f>+'EVALUACION CON CONTROLES'!J28</f>
        <v>4</v>
      </c>
      <c r="Q23" s="19">
        <f>+'EVALUACION CON CONTROLES'!K28</f>
        <v>6</v>
      </c>
      <c r="R23" s="18" t="str">
        <f>+'EVALUACION CON CONTROLES'!L28</f>
        <v>ALTO</v>
      </c>
      <c r="S23" s="19" t="str">
        <f>+'EVALUACION CON CONTROLES'!M28</f>
        <v>No</v>
      </c>
      <c r="T23" s="19" t="str">
        <f>+'EVALUACION CON CONTROLES'!N28</f>
        <v>Supervisión y Apoyo a la Supervisión FDLAN</v>
      </c>
      <c r="U23" s="19" t="str">
        <f>+'EVALUACION CON CONTROLES'!O28</f>
        <v>Etapa de ejecución</v>
      </c>
      <c r="V23" s="19" t="str">
        <f>+'EVALUACION CON CONTROLES'!P28</f>
        <v>Etapa de ejecución</v>
      </c>
      <c r="W23" s="19" t="str">
        <f>+'EVALUACION CON CONTROLES'!Q28</f>
        <v>Etapa de ejecución</v>
      </c>
      <c r="X23" s="20" t="str">
        <f>+'EVALUACION CON CONTROLES'!R28</f>
        <v>Dentro del período de la etapa de ejecución</v>
      </c>
    </row>
    <row r="24" spans="2:24" ht="106.5" customHeight="1" x14ac:dyDescent="0.2">
      <c r="B24" s="17">
        <v>14</v>
      </c>
      <c r="C24" s="19" t="str">
        <f>+'EVALUACION CON CONTROLES'!C29:F29</f>
        <v>Incumplimiento de compromisos adquiridos por el contratista seleccionado con sus subcontratistas, suministradores de bienes y servicios.</v>
      </c>
      <c r="D24" s="18" t="str">
        <f>+'EVALUACION CON CONTROLES'!B29</f>
        <v>EJECUCIÓN</v>
      </c>
      <c r="E24" s="18" t="str">
        <f>VLOOKUP(C24,'IDENTIFICACION Y ANALISIS'!$B$19:$F$68,3,FALSE)</f>
        <v>Especifico</v>
      </c>
      <c r="F24" s="18" t="str">
        <f>VLOOKUP(C24,'IDENTIFICACION Y ANALISIS'!$B$19:$F$68,4,FALSE)</f>
        <v>Externo</v>
      </c>
      <c r="G24" s="19" t="str">
        <f>+EVALUACION!H30</f>
        <v>Afectación en la calidad del servicio prestado.</v>
      </c>
      <c r="H24" s="19">
        <f>+EVALUACION!I30</f>
        <v>4</v>
      </c>
      <c r="I24" s="19">
        <f>+EVALUACION!J30</f>
        <v>4</v>
      </c>
      <c r="J24" s="19">
        <f>+EVALUACION!K30</f>
        <v>8</v>
      </c>
      <c r="K24" s="18" t="str">
        <f>+EVALUACION!L30</f>
        <v>EXTREMO</v>
      </c>
      <c r="L24" s="19" t="s">
        <v>135</v>
      </c>
      <c r="M24" s="142">
        <v>1</v>
      </c>
      <c r="N24" s="19" t="str">
        <f>+'EVALUACION CON CONTROLES'!G29</f>
        <v>Seguimiento permanente a las labores de ejecución del contrato.</v>
      </c>
      <c r="O24" s="19">
        <f>+'EVALUACION CON CONTROLES'!I29</f>
        <v>4</v>
      </c>
      <c r="P24" s="19">
        <f>+'EVALUACION CON CONTROLES'!J29</f>
        <v>4</v>
      </c>
      <c r="Q24" s="19">
        <f>+'EVALUACION CON CONTROLES'!K29</f>
        <v>8</v>
      </c>
      <c r="R24" s="18" t="str">
        <f>+'EVALUACION CON CONTROLES'!L29</f>
        <v>EXTREMO</v>
      </c>
      <c r="S24" s="19" t="str">
        <f>+'EVALUACION CON CONTROLES'!M29</f>
        <v>No</v>
      </c>
      <c r="T24" s="19" t="str">
        <f>+'EVALUACION CON CONTROLES'!N29</f>
        <v>Supervisión y Apoyo a la Supervisión FDLAN</v>
      </c>
      <c r="U24" s="19" t="str">
        <f>+'EVALUACION CON CONTROLES'!O29</f>
        <v>Etapa de ejecución</v>
      </c>
      <c r="V24" s="19" t="str">
        <f>+'EVALUACION CON CONTROLES'!P29</f>
        <v>Etapa de ejecución</v>
      </c>
      <c r="W24" s="19" t="str">
        <f>+'EVALUACION CON CONTROLES'!Q29</f>
        <v>Etapa de ejecución</v>
      </c>
      <c r="X24" s="20" t="str">
        <f>+'EVALUACION CON CONTROLES'!R29</f>
        <v>Dentro del período de la etapa de ejecución</v>
      </c>
    </row>
    <row r="25" spans="2:24" ht="106.5" customHeight="1" x14ac:dyDescent="0.2">
      <c r="B25" s="17">
        <v>15</v>
      </c>
      <c r="C25" s="19" t="str">
        <f>+'EVALUACION CON CONTROLES'!C30:F30</f>
        <v>Obsolecencia técnologica</v>
      </c>
      <c r="D25" s="18" t="str">
        <f>+'EVALUACION CON CONTROLES'!B30</f>
        <v>EJECUCIÓN</v>
      </c>
      <c r="E25" s="18" t="str">
        <f>VLOOKUP(C25,'IDENTIFICACION Y ANALISIS'!$B$19:$F$68,3,FALSE)</f>
        <v>Especifico</v>
      </c>
      <c r="F25" s="18" t="str">
        <f>VLOOKUP(C25,'IDENTIFICACION Y ANALISIS'!$B$19:$F$68,4,FALSE)</f>
        <v>Externo</v>
      </c>
      <c r="G25" s="19" t="str">
        <f>+EVALUACION!H31</f>
        <v>Afectación en la calidad del servicio prestado.</v>
      </c>
      <c r="H25" s="19">
        <f>+EVALUACION!I31</f>
        <v>4</v>
      </c>
      <c r="I25" s="19">
        <f>+EVALUACION!J31</f>
        <v>4</v>
      </c>
      <c r="J25" s="19">
        <f>+EVALUACION!K31</f>
        <v>8</v>
      </c>
      <c r="K25" s="18" t="str">
        <f>+EVALUACION!L31</f>
        <v>EXTREMO</v>
      </c>
      <c r="L25" s="19" t="s">
        <v>135</v>
      </c>
      <c r="M25" s="142">
        <v>1</v>
      </c>
      <c r="N25" s="19" t="str">
        <f>+'EVALUACION CON CONTROLES'!G30</f>
        <v>Seguimiento permanente a las labores de ejecución del contrato.</v>
      </c>
      <c r="O25" s="19">
        <f>+'EVALUACION CON CONTROLES'!I30</f>
        <v>4</v>
      </c>
      <c r="P25" s="19">
        <f>+'EVALUACION CON CONTROLES'!J30</f>
        <v>4</v>
      </c>
      <c r="Q25" s="19">
        <f>+'EVALUACION CON CONTROLES'!K30</f>
        <v>8</v>
      </c>
      <c r="R25" s="18" t="str">
        <f>+'EVALUACION CON CONTROLES'!L30</f>
        <v>EXTREMO</v>
      </c>
      <c r="S25" s="19" t="str">
        <f>+'EVALUACION CON CONTROLES'!M30</f>
        <v>No</v>
      </c>
      <c r="T25" s="19" t="str">
        <f>+'EVALUACION CON CONTROLES'!N30</f>
        <v>Supervisión y Apoyo a la Supervisión FDLAN</v>
      </c>
      <c r="U25" s="19" t="str">
        <f>+'EVALUACION CON CONTROLES'!O30</f>
        <v>Etapa de ejecución</v>
      </c>
      <c r="V25" s="19" t="str">
        <f>+'EVALUACION CON CONTROLES'!P30</f>
        <v>Etapa de ejecución</v>
      </c>
      <c r="W25" s="19" t="str">
        <f>+'EVALUACION CON CONTROLES'!Q30</f>
        <v>Etapa de ejecución</v>
      </c>
      <c r="X25" s="20" t="str">
        <f>+'EVALUACION CON CONTROLES'!R30</f>
        <v>Dentro del período de la etapa de ejecución</v>
      </c>
    </row>
    <row r="26" spans="2:24" ht="106.5" customHeight="1" x14ac:dyDescent="0.2">
      <c r="B26" s="17">
        <v>16</v>
      </c>
      <c r="C26" s="19" t="str">
        <f>+'EVALUACION CON CONTROLES'!C31:F31</f>
        <v>Defectos en los equipos.</v>
      </c>
      <c r="D26" s="18" t="str">
        <f>+'EVALUACION CON CONTROLES'!B31</f>
        <v>EJECUCIÓN</v>
      </c>
      <c r="E26" s="18">
        <f>VLOOKUP(C26,'IDENTIFICACION Y ANALISIS'!$B$19:$F$68,3,FALSE)</f>
        <v>0</v>
      </c>
      <c r="F26" s="18">
        <f>VLOOKUP(C26,'IDENTIFICACION Y ANALISIS'!$B$19:$F$68,4,FALSE)</f>
        <v>0</v>
      </c>
      <c r="G26" s="19" t="str">
        <f>+EVALUACION!H32</f>
        <v>Afectación en la calidad del servicio prestado.</v>
      </c>
      <c r="H26" s="19">
        <f>+EVALUACION!I32</f>
        <v>3</v>
      </c>
      <c r="I26" s="19">
        <f>+EVALUACION!J32</f>
        <v>4</v>
      </c>
      <c r="J26" s="19">
        <f>+EVALUACION!K32</f>
        <v>7</v>
      </c>
      <c r="K26" s="18" t="str">
        <f>+EVALUACION!L32</f>
        <v>ALTO</v>
      </c>
      <c r="L26" s="19" t="s">
        <v>135</v>
      </c>
      <c r="M26" s="142">
        <v>1</v>
      </c>
      <c r="N26" s="19" t="str">
        <f>+'EVALUACION CON CONTROLES'!G31</f>
        <v>Son hechos impredecibles</v>
      </c>
      <c r="O26" s="19">
        <f>+'EVALUACION CON CONTROLES'!I31</f>
        <v>3</v>
      </c>
      <c r="P26" s="19">
        <f>+'EVALUACION CON CONTROLES'!J31</f>
        <v>3</v>
      </c>
      <c r="Q26" s="19">
        <f>+'EVALUACION CON CONTROLES'!K31</f>
        <v>6</v>
      </c>
      <c r="R26" s="18" t="str">
        <f>+'EVALUACION CON CONTROLES'!L31</f>
        <v>ALTO</v>
      </c>
      <c r="S26" s="19" t="s">
        <v>90</v>
      </c>
      <c r="T26" s="19" t="str">
        <f>+'EVALUACION CON CONTROLES'!N31</f>
        <v>Supervisión y Apoyo a la Supervisión FDLAN</v>
      </c>
      <c r="U26" s="19" t="s">
        <v>175</v>
      </c>
      <c r="V26" s="19" t="s">
        <v>175</v>
      </c>
      <c r="W26" s="19" t="s">
        <v>175</v>
      </c>
      <c r="X26" s="20" t="s">
        <v>176</v>
      </c>
    </row>
    <row r="27" spans="2:24" ht="106.5" customHeight="1" x14ac:dyDescent="0.2">
      <c r="B27" s="17"/>
      <c r="C27" s="19"/>
      <c r="D27" s="18"/>
      <c r="E27" s="18"/>
      <c r="F27" s="18"/>
      <c r="G27" s="19"/>
      <c r="H27" s="19"/>
      <c r="I27" s="19"/>
      <c r="J27" s="19"/>
      <c r="K27" s="18"/>
      <c r="L27" s="19"/>
      <c r="M27" s="142"/>
      <c r="N27" s="19"/>
      <c r="O27" s="19"/>
      <c r="P27" s="19"/>
      <c r="Q27" s="19"/>
      <c r="R27" s="18"/>
      <c r="S27" s="19"/>
      <c r="T27" s="19"/>
      <c r="U27" s="19"/>
      <c r="V27" s="19"/>
      <c r="W27" s="19"/>
      <c r="X27" s="20"/>
    </row>
    <row r="28" spans="2:24" ht="13.5" customHeight="1" x14ac:dyDescent="0.2">
      <c r="B28" s="47"/>
      <c r="X28" s="48"/>
    </row>
    <row r="29" spans="2:24" ht="13.5" customHeight="1" x14ac:dyDescent="0.25">
      <c r="B29" s="47"/>
      <c r="E29" s="14"/>
      <c r="F29" s="331" t="s">
        <v>127</v>
      </c>
      <c r="G29" s="331"/>
      <c r="H29" s="14"/>
      <c r="I29" s="14"/>
      <c r="J29" s="314" t="s">
        <v>21</v>
      </c>
      <c r="K29" s="314"/>
      <c r="L29" s="314"/>
      <c r="M29" s="314"/>
      <c r="X29" s="48"/>
    </row>
    <row r="30" spans="2:24" ht="13.5" customHeight="1" x14ac:dyDescent="0.2">
      <c r="B30" s="47"/>
      <c r="E30" s="321" t="s">
        <v>2</v>
      </c>
      <c r="F30" s="43" t="s">
        <v>15</v>
      </c>
      <c r="G30" s="43" t="s">
        <v>14</v>
      </c>
      <c r="H30" s="14"/>
      <c r="I30" s="14"/>
      <c r="J30" s="310" t="s">
        <v>20</v>
      </c>
      <c r="K30" s="311"/>
      <c r="L30" s="310" t="s">
        <v>14</v>
      </c>
      <c r="M30" s="311"/>
      <c r="X30" s="48"/>
    </row>
    <row r="31" spans="2:24" ht="13.5" customHeight="1" x14ac:dyDescent="0.2">
      <c r="B31" s="47"/>
      <c r="E31" s="321"/>
      <c r="F31" s="19" t="s">
        <v>9</v>
      </c>
      <c r="G31" s="19">
        <v>1</v>
      </c>
      <c r="H31" s="14"/>
      <c r="I31" s="14"/>
      <c r="J31" s="312" t="s">
        <v>17</v>
      </c>
      <c r="K31" s="313"/>
      <c r="L31" s="300">
        <v>1</v>
      </c>
      <c r="M31" s="300"/>
      <c r="X31" s="48"/>
    </row>
    <row r="32" spans="2:24" ht="13.5" customHeight="1" x14ac:dyDescent="0.2">
      <c r="B32" s="47"/>
      <c r="E32" s="321"/>
      <c r="F32" s="19" t="s">
        <v>10</v>
      </c>
      <c r="G32" s="19">
        <v>2</v>
      </c>
      <c r="H32" s="14"/>
      <c r="I32" s="14"/>
      <c r="J32" s="312" t="s">
        <v>18</v>
      </c>
      <c r="K32" s="313"/>
      <c r="L32" s="300">
        <v>2</v>
      </c>
      <c r="M32" s="300"/>
      <c r="X32" s="48"/>
    </row>
    <row r="33" spans="2:24" ht="13.5" customHeight="1" x14ac:dyDescent="0.2">
      <c r="B33" s="47"/>
      <c r="E33" s="321"/>
      <c r="F33" s="19" t="s">
        <v>11</v>
      </c>
      <c r="G33" s="19">
        <v>3</v>
      </c>
      <c r="H33" s="14"/>
      <c r="I33" s="14"/>
      <c r="J33" s="312" t="s">
        <v>1</v>
      </c>
      <c r="K33" s="313"/>
      <c r="L33" s="300">
        <v>3</v>
      </c>
      <c r="M33" s="300"/>
      <c r="X33" s="48"/>
    </row>
    <row r="34" spans="2:24" ht="13.5" customHeight="1" x14ac:dyDescent="0.2">
      <c r="B34" s="47"/>
      <c r="E34" s="321"/>
      <c r="F34" s="19" t="s">
        <v>12</v>
      </c>
      <c r="G34" s="19">
        <v>4</v>
      </c>
      <c r="H34" s="14"/>
      <c r="I34" s="14"/>
      <c r="J34" s="312" t="s">
        <v>19</v>
      </c>
      <c r="K34" s="313"/>
      <c r="L34" s="300">
        <v>4</v>
      </c>
      <c r="M34" s="300"/>
      <c r="X34" s="48"/>
    </row>
    <row r="35" spans="2:24" ht="13.5" customHeight="1" x14ac:dyDescent="0.2">
      <c r="B35" s="47"/>
      <c r="E35" s="321"/>
      <c r="F35" s="19" t="s">
        <v>13</v>
      </c>
      <c r="G35" s="19">
        <v>5</v>
      </c>
      <c r="H35" s="14"/>
      <c r="I35" s="14"/>
      <c r="J35" s="312" t="s">
        <v>0</v>
      </c>
      <c r="K35" s="313"/>
      <c r="L35" s="300">
        <v>5</v>
      </c>
      <c r="M35" s="300"/>
      <c r="X35" s="48"/>
    </row>
    <row r="36" spans="2:24" ht="13.5" customHeight="1" x14ac:dyDescent="0.2">
      <c r="B36" s="47"/>
      <c r="D36" s="14"/>
      <c r="E36" s="14"/>
      <c r="F36" s="14"/>
      <c r="G36" s="14"/>
      <c r="H36" s="14"/>
      <c r="I36" s="14"/>
      <c r="J36" s="14"/>
      <c r="K36" s="14"/>
      <c r="L36" s="14"/>
      <c r="M36" s="14"/>
      <c r="X36" s="48"/>
    </row>
    <row r="37" spans="2:24" ht="13.5" customHeight="1" x14ac:dyDescent="0.25">
      <c r="B37" s="47"/>
      <c r="D37" s="314" t="s">
        <v>22</v>
      </c>
      <c r="E37" s="314"/>
      <c r="F37" s="314"/>
      <c r="G37" s="314"/>
      <c r="H37" s="314"/>
      <c r="I37" s="314"/>
      <c r="J37" s="314"/>
      <c r="K37" s="314"/>
      <c r="X37" s="48"/>
    </row>
    <row r="38" spans="2:24" ht="13.5" customHeight="1" x14ac:dyDescent="0.25">
      <c r="B38" s="47"/>
      <c r="D38" s="317" t="s">
        <v>15</v>
      </c>
      <c r="E38" s="317" t="s">
        <v>14</v>
      </c>
      <c r="F38" s="305" t="s">
        <v>17</v>
      </c>
      <c r="G38" s="305"/>
      <c r="H38" s="332" t="s">
        <v>18</v>
      </c>
      <c r="I38" s="333"/>
      <c r="J38" s="44" t="s">
        <v>1</v>
      </c>
      <c r="K38" s="44" t="s">
        <v>19</v>
      </c>
      <c r="L38" s="43" t="s">
        <v>0</v>
      </c>
      <c r="P38" s="314" t="s">
        <v>16</v>
      </c>
      <c r="Q38" s="314"/>
      <c r="R38" s="314"/>
      <c r="S38" s="314"/>
      <c r="T38" s="314"/>
      <c r="X38" s="48"/>
    </row>
    <row r="39" spans="2:24" ht="13.5" customHeight="1" x14ac:dyDescent="0.2">
      <c r="B39" s="47"/>
      <c r="D39" s="317"/>
      <c r="E39" s="317"/>
      <c r="F39" s="320">
        <v>1</v>
      </c>
      <c r="G39" s="320"/>
      <c r="H39" s="318">
        <v>2</v>
      </c>
      <c r="I39" s="319"/>
      <c r="J39" s="45">
        <v>3</v>
      </c>
      <c r="K39" s="45">
        <v>4</v>
      </c>
      <c r="L39" s="45">
        <v>5</v>
      </c>
      <c r="P39" s="305" t="s">
        <v>22</v>
      </c>
      <c r="Q39" s="305"/>
      <c r="R39" s="305"/>
      <c r="S39" s="305" t="s">
        <v>23</v>
      </c>
      <c r="T39" s="305"/>
      <c r="X39" s="48"/>
    </row>
    <row r="40" spans="2:24" ht="13.5" customHeight="1" x14ac:dyDescent="0.2">
      <c r="B40" s="47"/>
      <c r="D40" s="19" t="s">
        <v>9</v>
      </c>
      <c r="E40" s="21">
        <v>1</v>
      </c>
      <c r="F40" s="308">
        <v>2</v>
      </c>
      <c r="G40" s="308"/>
      <c r="H40" s="306">
        <v>3</v>
      </c>
      <c r="I40" s="307"/>
      <c r="J40" s="41">
        <v>4</v>
      </c>
      <c r="K40" s="46">
        <v>5</v>
      </c>
      <c r="L40" s="40">
        <v>6</v>
      </c>
      <c r="P40" s="325" t="s">
        <v>24</v>
      </c>
      <c r="Q40" s="325"/>
      <c r="R40" s="325"/>
      <c r="S40" s="322" t="s">
        <v>25</v>
      </c>
      <c r="T40" s="322"/>
      <c r="X40" s="48"/>
    </row>
    <row r="41" spans="2:24" ht="13.5" customHeight="1" x14ac:dyDescent="0.2">
      <c r="B41" s="47"/>
      <c r="D41" s="19" t="s">
        <v>10</v>
      </c>
      <c r="E41" s="21">
        <v>2</v>
      </c>
      <c r="F41" s="308">
        <v>3</v>
      </c>
      <c r="G41" s="308"/>
      <c r="H41" s="306">
        <v>4</v>
      </c>
      <c r="I41" s="307"/>
      <c r="J41" s="46">
        <v>5</v>
      </c>
      <c r="K41" s="40">
        <v>6</v>
      </c>
      <c r="L41" s="40">
        <v>7</v>
      </c>
      <c r="P41" s="302" t="s">
        <v>26</v>
      </c>
      <c r="Q41" s="302"/>
      <c r="R41" s="302"/>
      <c r="S41" s="322" t="s">
        <v>27</v>
      </c>
      <c r="T41" s="322"/>
      <c r="X41" s="48"/>
    </row>
    <row r="42" spans="2:24" ht="13.5" customHeight="1" x14ac:dyDescent="0.2">
      <c r="B42" s="47"/>
      <c r="D42" s="19" t="s">
        <v>11</v>
      </c>
      <c r="E42" s="21">
        <v>3</v>
      </c>
      <c r="F42" s="308">
        <v>4</v>
      </c>
      <c r="G42" s="308"/>
      <c r="H42" s="323">
        <v>5</v>
      </c>
      <c r="I42" s="324"/>
      <c r="J42" s="40">
        <v>6</v>
      </c>
      <c r="K42" s="40">
        <v>7</v>
      </c>
      <c r="L42" s="42">
        <v>8</v>
      </c>
      <c r="P42" s="309">
        <v>5</v>
      </c>
      <c r="Q42" s="309"/>
      <c r="R42" s="309"/>
      <c r="S42" s="322" t="s">
        <v>28</v>
      </c>
      <c r="T42" s="322"/>
      <c r="X42" s="48"/>
    </row>
    <row r="43" spans="2:24" ht="13.5" customHeight="1" x14ac:dyDescent="0.2">
      <c r="B43" s="47"/>
      <c r="D43" s="19" t="s">
        <v>12</v>
      </c>
      <c r="E43" s="21">
        <v>4</v>
      </c>
      <c r="F43" s="309">
        <v>5</v>
      </c>
      <c r="G43" s="309"/>
      <c r="H43" s="303">
        <v>6</v>
      </c>
      <c r="I43" s="304"/>
      <c r="J43" s="40">
        <v>7</v>
      </c>
      <c r="K43" s="42">
        <v>8</v>
      </c>
      <c r="L43" s="42">
        <v>9</v>
      </c>
      <c r="P43" s="308" t="s">
        <v>29</v>
      </c>
      <c r="Q43" s="308"/>
      <c r="R43" s="308"/>
      <c r="S43" s="322" t="s">
        <v>30</v>
      </c>
      <c r="T43" s="322"/>
      <c r="X43" s="48"/>
    </row>
    <row r="44" spans="2:24" ht="13.5" customHeight="1" x14ac:dyDescent="0.2">
      <c r="B44" s="47"/>
      <c r="D44" s="19" t="s">
        <v>13</v>
      </c>
      <c r="E44" s="21">
        <v>5</v>
      </c>
      <c r="F44" s="302">
        <v>6</v>
      </c>
      <c r="G44" s="302"/>
      <c r="H44" s="303">
        <v>7</v>
      </c>
      <c r="I44" s="304"/>
      <c r="J44" s="42">
        <v>8</v>
      </c>
      <c r="K44" s="42">
        <v>9</v>
      </c>
      <c r="L44" s="42">
        <v>10</v>
      </c>
      <c r="X44" s="48"/>
    </row>
    <row r="45" spans="2:24" ht="13.5" customHeight="1" thickBot="1" x14ac:dyDescent="0.25">
      <c r="B45" s="22"/>
      <c r="C45" s="23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5"/>
    </row>
    <row r="46" spans="2:24" ht="16.5" customHeight="1" x14ac:dyDescent="0.2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6.5" customHeight="1" x14ac:dyDescent="0.2">
      <c r="D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2:24" ht="12.75" customHeight="1" x14ac:dyDescent="0.2"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2:18" hidden="1" x14ac:dyDescent="0.2">
      <c r="B49" s="16" t="s">
        <v>135</v>
      </c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5" hidden="1" x14ac:dyDescent="0.25">
      <c r="B50" s="16" t="s">
        <v>134</v>
      </c>
      <c r="D50" s="26"/>
      <c r="F50" s="14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</row>
    <row r="51" spans="2:18" hidden="1" x14ac:dyDescent="0.2">
      <c r="B51" s="16" t="s">
        <v>136</v>
      </c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x14ac:dyDescent="0.2"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x14ac:dyDescent="0.2">
      <c r="D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18" x14ac:dyDescent="0.2"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 ht="12.75" customHeight="1" x14ac:dyDescent="0.2">
      <c r="D55" s="14"/>
    </row>
    <row r="56" spans="2:18" x14ac:dyDescent="0.2">
      <c r="D56" s="14"/>
    </row>
  </sheetData>
  <mergeCells count="49">
    <mergeCell ref="S43:T43"/>
    <mergeCell ref="P43:R43"/>
    <mergeCell ref="P40:R40"/>
    <mergeCell ref="B9:R9"/>
    <mergeCell ref="B6:X6"/>
    <mergeCell ref="F29:G29"/>
    <mergeCell ref="J29:M29"/>
    <mergeCell ref="H38:I38"/>
    <mergeCell ref="J31:K31"/>
    <mergeCell ref="J32:K32"/>
    <mergeCell ref="L33:M33"/>
    <mergeCell ref="L34:M34"/>
    <mergeCell ref="D37:K37"/>
    <mergeCell ref="F38:G38"/>
    <mergeCell ref="L31:M31"/>
    <mergeCell ref="L32:M32"/>
    <mergeCell ref="S40:T40"/>
    <mergeCell ref="F40:G40"/>
    <mergeCell ref="S41:T41"/>
    <mergeCell ref="S42:T42"/>
    <mergeCell ref="H42:I42"/>
    <mergeCell ref="F41:G41"/>
    <mergeCell ref="J34:K34"/>
    <mergeCell ref="P38:T38"/>
    <mergeCell ref="B2:B4"/>
    <mergeCell ref="C2:V4"/>
    <mergeCell ref="E38:E39"/>
    <mergeCell ref="H39:I39"/>
    <mergeCell ref="J35:K35"/>
    <mergeCell ref="L35:M35"/>
    <mergeCell ref="D38:D39"/>
    <mergeCell ref="F39:G39"/>
    <mergeCell ref="E30:E35"/>
    <mergeCell ref="W2:X4"/>
    <mergeCell ref="B7:X8"/>
    <mergeCell ref="F44:G44"/>
    <mergeCell ref="H44:I44"/>
    <mergeCell ref="P39:R39"/>
    <mergeCell ref="H41:I41"/>
    <mergeCell ref="H40:I40"/>
    <mergeCell ref="F42:G42"/>
    <mergeCell ref="F43:G43"/>
    <mergeCell ref="P42:R42"/>
    <mergeCell ref="H43:I43"/>
    <mergeCell ref="P41:R41"/>
    <mergeCell ref="L30:M30"/>
    <mergeCell ref="J30:K30"/>
    <mergeCell ref="J33:K33"/>
    <mergeCell ref="S39:T39"/>
  </mergeCells>
  <phoneticPr fontId="1" type="noConversion"/>
  <conditionalFormatting sqref="K11:K27">
    <cfRule type="cellIs" dxfId="7" priority="65" stopIfTrue="1" operator="equal">
      <formula>"EXTREMO"</formula>
    </cfRule>
    <cfRule type="cellIs" dxfId="6" priority="66" stopIfTrue="1" operator="equal">
      <formula>"ALTO"</formula>
    </cfRule>
    <cfRule type="cellIs" dxfId="5" priority="67" stopIfTrue="1" operator="equal">
      <formula>"MEDIO"</formula>
    </cfRule>
    <cfRule type="cellIs" dxfId="4" priority="68" stopIfTrue="1" operator="equal">
      <formula>"BAJO"</formula>
    </cfRule>
  </conditionalFormatting>
  <conditionalFormatting sqref="R11:R27">
    <cfRule type="cellIs" dxfId="3" priority="105" stopIfTrue="1" operator="equal">
      <formula>"EXTREMO"</formula>
    </cfRule>
    <cfRule type="cellIs" dxfId="2" priority="106" stopIfTrue="1" operator="equal">
      <formula>"ALTO"</formula>
    </cfRule>
    <cfRule type="cellIs" dxfId="1" priority="107" stopIfTrue="1" operator="equal">
      <formula>"MEDIO"</formula>
    </cfRule>
    <cfRule type="cellIs" dxfId="0" priority="108" stopIfTrue="1" operator="equal">
      <formula>"BAJO"</formula>
    </cfRule>
  </conditionalFormatting>
  <dataValidations count="1">
    <dataValidation type="list" allowBlank="1" showInputMessage="1" showErrorMessage="1" sqref="L11:L27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9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Juan Sebastian Gomez Romero</cp:lastModifiedBy>
  <cp:lastPrinted>2021-08-05T16:35:29Z</cp:lastPrinted>
  <dcterms:created xsi:type="dcterms:W3CDTF">2007-06-14T01:55:06Z</dcterms:created>
  <dcterms:modified xsi:type="dcterms:W3CDTF">2025-11-20T23:00:48Z</dcterms:modified>
</cp:coreProperties>
</file>