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tmeduco.sharepoint.com/sites/RectoriaITM/Documentos compartidos/DepartamentoDeSistemas/Departamento de Sistemas/Contratos 2025/04. INVERSIÓN/29. EQUIPOS - CAMARAS/"/>
    </mc:Choice>
  </mc:AlternateContent>
  <xr:revisionPtr revIDLastSave="499" documentId="8_{AD10D30A-0A2B-438B-B718-1918CD67E108}" xr6:coauthVersionLast="47" xr6:coauthVersionMax="47" xr10:uidLastSave="{C4CAAB49-97EA-425D-8ABE-CB29F6BAFAFF}"/>
  <bookViews>
    <workbookView xWindow="-108" yWindow="-108" windowWidth="23256" windowHeight="13896" xr2:uid="{D7CE2060-1250-4A99-9D2B-956835961EF5}"/>
  </bookViews>
  <sheets>
    <sheet name="Estudio del Mercad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40" i="1" l="1"/>
  <c r="G40" i="1" s="1"/>
  <c r="H40" i="1"/>
  <c r="F41" i="1"/>
  <c r="G41" i="1" s="1"/>
  <c r="H41" i="1"/>
  <c r="F42" i="1"/>
  <c r="G42" i="1" s="1"/>
  <c r="H42" i="1"/>
  <c r="F43" i="1"/>
  <c r="G43" i="1" s="1"/>
  <c r="H43" i="1"/>
  <c r="H44" i="1" l="1"/>
  <c r="H29" i="1"/>
  <c r="I29" i="1" s="1"/>
  <c r="H31" i="1" l="1"/>
  <c r="I31" i="1" s="1"/>
  <c r="H30" i="1"/>
  <c r="I30" i="1" s="1"/>
  <c r="H28" i="1" l="1"/>
  <c r="H45" i="1" l="1"/>
  <c r="H46" i="1" l="1"/>
  <c r="I28" i="1"/>
  <c r="I32" i="1" s="1"/>
  <c r="I33" i="1" s="1"/>
  <c r="I34" i="1" l="1"/>
</calcChain>
</file>

<file path=xl/sharedStrings.xml><?xml version="1.0" encoding="utf-8"?>
<sst xmlns="http://schemas.openxmlformats.org/spreadsheetml/2006/main" count="69" uniqueCount="44">
  <si>
    <t>ITEM</t>
  </si>
  <si>
    <t>CANT.</t>
  </si>
  <si>
    <t>ESPECIFICACIONES TÉCNICAS DETALLADAS</t>
  </si>
  <si>
    <t>VALOR  TOTAL ANTES DEL IVA</t>
  </si>
  <si>
    <t>VALOR TOTAL ANTES DEL IVA</t>
  </si>
  <si>
    <t>VALOR TOTAL IVA INCLUIDO</t>
  </si>
  <si>
    <t>COTIZANTE 1</t>
  </si>
  <si>
    <t>COTIZANTE 2</t>
  </si>
  <si>
    <t>PROMEDIO</t>
  </si>
  <si>
    <t>VALOR UNITARIO ANTES DE IVA</t>
  </si>
  <si>
    <t>FECHA</t>
  </si>
  <si>
    <t>CÓDIGO</t>
  </si>
  <si>
    <t>VERSIÓN</t>
  </si>
  <si>
    <t>IDENTIFICACIÓN DE LA NECESIDAD Y DEFINICIÓN DEL PRESUPUESTO</t>
  </si>
  <si>
    <t>OBJETO A CONTRATAR</t>
  </si>
  <si>
    <t>NOMBRE DEL CONTACTO</t>
  </si>
  <si>
    <t>DATOS DE CONTACTO</t>
  </si>
  <si>
    <t>FECHA DE LA COTIZACIÓN</t>
  </si>
  <si>
    <t>VIGENCIA DE LA COTIZACIÓN</t>
  </si>
  <si>
    <t>Und.</t>
  </si>
  <si>
    <t>Este documento  hace parte de los estudios previos y  como tal debe anexarse a la documentación del proceso de contratación que se solicita</t>
  </si>
  <si>
    <t>FBS 090</t>
  </si>
  <si>
    <t>03</t>
  </si>
  <si>
    <t>29-09-2023</t>
  </si>
  <si>
    <t>VALOR DEL IVA</t>
  </si>
  <si>
    <t>VALOR UNITARIO SIN IVA</t>
  </si>
  <si>
    <t>% DEL IVA</t>
  </si>
  <si>
    <t>VALOR UNITARIO IVA INCLUIDO</t>
  </si>
  <si>
    <t>COTIZANTE 3</t>
  </si>
  <si>
    <t>ROW TECNOLOGIA</t>
  </si>
  <si>
    <t>Mauricio Mesa</t>
  </si>
  <si>
    <t>Correo: proyectos@rowtecnologia.com - Cel: 3105182888</t>
  </si>
  <si>
    <t>ISS VMS NVR 175 - 2U 3-Bay Rackmount, Core i7-14700K, 16GB RAM, (1) 512GB NVMe, 32TB SATA (2 x 16TB), (1) 1GbE NIC, (1) 2.5GbE NIC, Win 11 Pro, 5YR Parts Warranty</t>
  </si>
  <si>
    <t>Minidomo fijo referencia M3085-V de 2 MP con deep learning
Gran calidad de imagen en 2 MP
Diseño compacto y discreto
Amplio rango dinámico (WDR) y Lightfinder
Compatible con analíticas de deep learning
Características de ciberseguridad integradas</t>
  </si>
  <si>
    <t>Instalación y configuración de equipos en los Campus Floresta y Castilla</t>
  </si>
  <si>
    <t>SUBTOTAL</t>
  </si>
  <si>
    <t>MARGIE CAROLINA ROJAS</t>
  </si>
  <si>
    <t>SERVISEL</t>
  </si>
  <si>
    <t>Correo: carolina.rojas@servisel.com.co - Cel: 3012008438</t>
  </si>
  <si>
    <t xml:space="preserve">Adquisición de Equipos Tecnológicos para el Sistema de Video de la Institución Universitaria ITM, de acuerdo con las especificaciones técnicas.  </t>
  </si>
  <si>
    <t>Luis Fernando López</t>
  </si>
  <si>
    <t>DIVIX</t>
  </si>
  <si>
    <t>Cel: 317 657 8364 - Correo: llopez@divixsa.com</t>
  </si>
  <si>
    <t>Licencia de Cámara compatible e integrada al ITEM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</si>
</sst>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FFF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6"/>
      <color rgb="FFFF0000"/>
      <name val="Arial Narrow"/>
      <family val="2"/>
    </font>
    <font>
      <b/>
      <sz val="10"/>
      <name val="Arial Narrow"/>
      <family val="2"/>
    </font>
    <font>
      <b/>
      <sz val="10"/>
      <color theme="1"/>
      <name val="Arial Narrow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4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justify" vertical="center" wrapText="1"/>
    </xf>
    <xf numFmtId="44" fontId="4" fillId="4" borderId="2" xfId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right"/>
    </xf>
    <xf numFmtId="0" fontId="5" fillId="0" borderId="0" xfId="0" applyFont="1"/>
    <xf numFmtId="0" fontId="2" fillId="5" borderId="2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right"/>
    </xf>
    <xf numFmtId="0" fontId="5" fillId="0" borderId="13" xfId="0" applyFont="1" applyBorder="1"/>
    <xf numFmtId="0" fontId="5" fillId="0" borderId="15" xfId="0" applyFont="1" applyBorder="1"/>
    <xf numFmtId="0" fontId="5" fillId="0" borderId="23" xfId="0" applyFont="1" applyBorder="1"/>
    <xf numFmtId="0" fontId="5" fillId="0" borderId="25" xfId="0" applyFont="1" applyBorder="1"/>
    <xf numFmtId="0" fontId="3" fillId="0" borderId="14" xfId="0" applyFont="1" applyBorder="1" applyAlignment="1">
      <alignment horizontal="center" vertical="center" wrapText="1"/>
    </xf>
    <xf numFmtId="44" fontId="4" fillId="4" borderId="15" xfId="1" applyFont="1" applyFill="1" applyBorder="1" applyAlignment="1">
      <alignment horizontal="center" vertical="center" wrapText="1"/>
    </xf>
    <xf numFmtId="44" fontId="4" fillId="4" borderId="18" xfId="1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164" fontId="5" fillId="4" borderId="2" xfId="1" applyNumberFormat="1" applyFont="1" applyFill="1" applyBorder="1" applyAlignment="1">
      <alignment horizontal="center" vertical="center" wrapText="1"/>
    </xf>
    <xf numFmtId="9" fontId="5" fillId="4" borderId="2" xfId="1" applyNumberFormat="1" applyFont="1" applyFill="1" applyBorder="1" applyAlignment="1">
      <alignment horizontal="center" vertical="center" wrapText="1"/>
    </xf>
    <xf numFmtId="164" fontId="4" fillId="4" borderId="2" xfId="1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4" fontId="5" fillId="4" borderId="2" xfId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left" vertical="top"/>
    </xf>
    <xf numFmtId="0" fontId="4" fillId="0" borderId="15" xfId="0" applyFont="1" applyBorder="1" applyAlignment="1">
      <alignment horizontal="left" vertical="top"/>
    </xf>
    <xf numFmtId="14" fontId="4" fillId="0" borderId="17" xfId="0" applyNumberFormat="1" applyFont="1" applyBorder="1" applyAlignment="1">
      <alignment horizontal="left" vertical="top"/>
    </xf>
    <xf numFmtId="0" fontId="4" fillId="0" borderId="17" xfId="0" applyFont="1" applyBorder="1" applyAlignment="1">
      <alignment horizontal="left" vertical="top"/>
    </xf>
    <xf numFmtId="0" fontId="4" fillId="0" borderId="18" xfId="0" applyFont="1" applyBorder="1" applyAlignment="1">
      <alignment horizontal="left" vertical="top"/>
    </xf>
    <xf numFmtId="0" fontId="4" fillId="0" borderId="14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top"/>
    </xf>
    <xf numFmtId="0" fontId="4" fillId="0" borderId="13" xfId="0" applyFont="1" applyBorder="1" applyAlignment="1">
      <alignment horizontal="left" vertical="top"/>
    </xf>
    <xf numFmtId="14" fontId="4" fillId="0" borderId="2" xfId="0" applyNumberFormat="1" applyFont="1" applyBorder="1" applyAlignment="1">
      <alignment horizontal="left" vertical="top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4" fillId="0" borderId="12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left" vertical="center"/>
    </xf>
    <xf numFmtId="0" fontId="4" fillId="0" borderId="22" xfId="0" applyFont="1" applyBorder="1" applyAlignment="1">
      <alignment horizontal="left" vertical="center"/>
    </xf>
    <xf numFmtId="0" fontId="4" fillId="0" borderId="20" xfId="0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8" fillId="3" borderId="34" xfId="0" applyFont="1" applyFill="1" applyBorder="1" applyAlignment="1">
      <alignment horizontal="right" vertical="center" wrapText="1"/>
    </xf>
    <xf numFmtId="0" fontId="8" fillId="3" borderId="4" xfId="0" applyFont="1" applyFill="1" applyBorder="1" applyAlignment="1">
      <alignment horizontal="right" vertical="center" wrapText="1"/>
    </xf>
    <xf numFmtId="0" fontId="8" fillId="3" borderId="3" xfId="0" applyFont="1" applyFill="1" applyBorder="1" applyAlignment="1">
      <alignment horizontal="right" vertical="center" wrapText="1"/>
    </xf>
    <xf numFmtId="0" fontId="5" fillId="0" borderId="35" xfId="0" applyFont="1" applyBorder="1" applyAlignment="1">
      <alignment horizontal="center"/>
    </xf>
    <xf numFmtId="0" fontId="5" fillId="0" borderId="36" xfId="0" applyFont="1" applyBorder="1" applyAlignment="1">
      <alignment horizontal="center"/>
    </xf>
    <xf numFmtId="0" fontId="5" fillId="0" borderId="37" xfId="0" applyFont="1" applyBorder="1" applyAlignment="1">
      <alignment horizontal="center"/>
    </xf>
    <xf numFmtId="0" fontId="5" fillId="0" borderId="38" xfId="0" applyFont="1" applyBorder="1" applyAlignment="1">
      <alignment horizontal="center"/>
    </xf>
    <xf numFmtId="0" fontId="5" fillId="0" borderId="39" xfId="0" applyFont="1" applyBorder="1" applyAlignment="1">
      <alignment horizontal="center"/>
    </xf>
    <xf numFmtId="0" fontId="5" fillId="0" borderId="40" xfId="0" applyFont="1" applyBorder="1" applyAlignment="1">
      <alignment horizontal="center"/>
    </xf>
    <xf numFmtId="0" fontId="4" fillId="3" borderId="31" xfId="0" applyFont="1" applyFill="1" applyBorder="1" applyAlignment="1">
      <alignment horizontal="right" vertical="center" wrapText="1"/>
    </xf>
    <xf numFmtId="0" fontId="4" fillId="3" borderId="32" xfId="0" applyFont="1" applyFill="1" applyBorder="1" applyAlignment="1">
      <alignment horizontal="right" vertical="center" wrapText="1"/>
    </xf>
    <xf numFmtId="0" fontId="4" fillId="3" borderId="33" xfId="0" applyFont="1" applyFill="1" applyBorder="1" applyAlignment="1">
      <alignment horizontal="right" vertical="center" wrapText="1"/>
    </xf>
    <xf numFmtId="0" fontId="6" fillId="6" borderId="0" xfId="0" applyFont="1" applyFill="1" applyAlignment="1">
      <alignment horizontal="center"/>
    </xf>
    <xf numFmtId="0" fontId="4" fillId="3" borderId="30" xfId="0" applyFont="1" applyFill="1" applyBorder="1" applyAlignment="1">
      <alignment horizontal="right" vertical="center" wrapText="1"/>
    </xf>
    <xf numFmtId="0" fontId="4" fillId="3" borderId="4" xfId="0" applyFont="1" applyFill="1" applyBorder="1" applyAlignment="1">
      <alignment horizontal="right" vertical="center" wrapText="1"/>
    </xf>
    <xf numFmtId="0" fontId="4" fillId="3" borderId="3" xfId="0" applyFont="1" applyFill="1" applyBorder="1" applyAlignment="1">
      <alignment horizontal="right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291353</xdr:colOff>
      <xdr:row>0</xdr:row>
      <xdr:rowOff>0</xdr:rowOff>
    </xdr:from>
    <xdr:to>
      <xdr:col>1</xdr:col>
      <xdr:colOff>1770530</xdr:colOff>
      <xdr:row>3</xdr:row>
      <xdr:rowOff>3245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802D4BC-6344-50A8-A0B1-3293F94A96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353" y="0"/>
          <a:ext cx="1837765" cy="6419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8C035-268C-4D91-844A-635D136049B5}">
  <dimension ref="A1:J46"/>
  <sheetViews>
    <sheetView tabSelected="1" zoomScale="91" zoomScaleNormal="91" workbookViewId="0">
      <selection activeCell="J42" sqref="J42"/>
    </sheetView>
  </sheetViews>
  <sheetFormatPr baseColWidth="10" defaultColWidth="11.44140625" defaultRowHeight="13.8" x14ac:dyDescent="0.25"/>
  <cols>
    <col min="1" max="1" width="5.44140625" style="5" bestFit="1" customWidth="1" collapsed="1"/>
    <col min="2" max="2" width="33.44140625" style="5" customWidth="1" collapsed="1"/>
    <col min="3" max="3" width="7.5546875" style="5" customWidth="1" collapsed="1"/>
    <col min="4" max="4" width="15.109375" style="5" customWidth="1" collapsed="1"/>
    <col min="5" max="5" width="16.88671875" style="5" customWidth="1" collapsed="1"/>
    <col min="6" max="6" width="16.88671875" style="5" customWidth="1"/>
    <col min="7" max="7" width="16.44140625" style="5" customWidth="1" collapsed="1"/>
    <col min="8" max="8" width="18" style="5" customWidth="1" collapsed="1"/>
    <col min="9" max="9" width="17.109375" style="5" customWidth="1" collapsed="1"/>
    <col min="10" max="10" width="11.44140625" style="5" customWidth="1"/>
    <col min="11" max="16384" width="11.44140625" style="5" collapsed="1"/>
  </cols>
  <sheetData>
    <row r="1" spans="1:9" x14ac:dyDescent="0.25">
      <c r="A1" s="40"/>
      <c r="B1" s="41"/>
      <c r="C1" s="50" t="s">
        <v>13</v>
      </c>
      <c r="D1" s="51"/>
      <c r="E1" s="51"/>
      <c r="F1" s="51"/>
      <c r="G1" s="51"/>
      <c r="H1" s="7" t="s">
        <v>11</v>
      </c>
      <c r="I1" s="8" t="s">
        <v>21</v>
      </c>
    </row>
    <row r="2" spans="1:9" x14ac:dyDescent="0.25">
      <c r="A2" s="42"/>
      <c r="B2" s="43"/>
      <c r="C2" s="52"/>
      <c r="D2" s="53"/>
      <c r="E2" s="53"/>
      <c r="F2" s="53"/>
      <c r="G2" s="53"/>
      <c r="H2" s="4" t="s">
        <v>12</v>
      </c>
      <c r="I2" s="9" t="s">
        <v>22</v>
      </c>
    </row>
    <row r="3" spans="1:9" x14ac:dyDescent="0.25">
      <c r="A3" s="44"/>
      <c r="B3" s="45"/>
      <c r="C3" s="54"/>
      <c r="D3" s="55"/>
      <c r="E3" s="55"/>
      <c r="F3" s="55"/>
      <c r="G3" s="55"/>
      <c r="H3" s="4" t="s">
        <v>10</v>
      </c>
      <c r="I3" s="9" t="s">
        <v>23</v>
      </c>
    </row>
    <row r="4" spans="1:9" ht="14.4" thickBot="1" x14ac:dyDescent="0.3">
      <c r="A4" s="10"/>
      <c r="I4" s="11"/>
    </row>
    <row r="5" spans="1:9" x14ac:dyDescent="0.25">
      <c r="A5" s="56" t="s">
        <v>14</v>
      </c>
      <c r="B5" s="57"/>
      <c r="C5" s="58"/>
      <c r="D5" s="46" t="s">
        <v>39</v>
      </c>
      <c r="E5" s="46"/>
      <c r="F5" s="46"/>
      <c r="G5" s="46"/>
      <c r="H5" s="46"/>
      <c r="I5" s="47"/>
    </row>
    <row r="6" spans="1:9" ht="24.6" customHeight="1" thickBot="1" x14ac:dyDescent="0.3">
      <c r="A6" s="59"/>
      <c r="B6" s="60"/>
      <c r="C6" s="61"/>
      <c r="D6" s="48"/>
      <c r="E6" s="48"/>
      <c r="F6" s="48"/>
      <c r="G6" s="48"/>
      <c r="H6" s="48"/>
      <c r="I6" s="49"/>
    </row>
    <row r="7" spans="1:9" ht="14.4" thickBot="1" x14ac:dyDescent="0.3">
      <c r="A7" s="68"/>
      <c r="B7" s="69"/>
      <c r="C7" s="69"/>
      <c r="D7" s="69"/>
      <c r="E7" s="69"/>
      <c r="F7" s="69"/>
      <c r="G7" s="69"/>
      <c r="H7" s="69"/>
      <c r="I7" s="70"/>
    </row>
    <row r="8" spans="1:9" x14ac:dyDescent="0.25">
      <c r="A8" s="30" t="s">
        <v>6</v>
      </c>
      <c r="B8" s="31"/>
      <c r="C8" s="31"/>
      <c r="D8" s="32" t="s">
        <v>29</v>
      </c>
      <c r="E8" s="32"/>
      <c r="F8" s="32"/>
      <c r="G8" s="32"/>
      <c r="H8" s="32"/>
      <c r="I8" s="33"/>
    </row>
    <row r="9" spans="1:9" x14ac:dyDescent="0.25">
      <c r="A9" s="28" t="s">
        <v>15</v>
      </c>
      <c r="B9" s="29"/>
      <c r="C9" s="29"/>
      <c r="D9" s="23" t="s">
        <v>30</v>
      </c>
      <c r="E9" s="23"/>
      <c r="F9" s="23"/>
      <c r="G9" s="23"/>
      <c r="H9" s="23"/>
      <c r="I9" s="24"/>
    </row>
    <row r="10" spans="1:9" x14ac:dyDescent="0.25">
      <c r="A10" s="28" t="s">
        <v>16</v>
      </c>
      <c r="B10" s="29"/>
      <c r="C10" s="29"/>
      <c r="D10" s="23" t="s">
        <v>31</v>
      </c>
      <c r="E10" s="23"/>
      <c r="F10" s="23"/>
      <c r="G10" s="23"/>
      <c r="H10" s="23"/>
      <c r="I10" s="24"/>
    </row>
    <row r="11" spans="1:9" x14ac:dyDescent="0.25">
      <c r="A11" s="28" t="s">
        <v>17</v>
      </c>
      <c r="B11" s="29"/>
      <c r="C11" s="29"/>
      <c r="D11" s="34">
        <v>45984</v>
      </c>
      <c r="E11" s="23"/>
      <c r="F11" s="23"/>
      <c r="G11" s="23"/>
      <c r="H11" s="23"/>
      <c r="I11" s="24"/>
    </row>
    <row r="12" spans="1:9" ht="14.4" thickBot="1" x14ac:dyDescent="0.3">
      <c r="A12" s="35" t="s">
        <v>18</v>
      </c>
      <c r="B12" s="36"/>
      <c r="C12" s="36"/>
      <c r="D12" s="25">
        <v>46014</v>
      </c>
      <c r="E12" s="26"/>
      <c r="F12" s="26"/>
      <c r="G12" s="26"/>
      <c r="H12" s="26"/>
      <c r="I12" s="27"/>
    </row>
    <row r="13" spans="1:9" ht="14.4" thickBot="1" x14ac:dyDescent="0.3">
      <c r="A13" s="65"/>
      <c r="B13" s="66"/>
      <c r="C13" s="66"/>
      <c r="D13" s="66"/>
      <c r="E13" s="66"/>
      <c r="F13" s="66"/>
      <c r="G13" s="66"/>
      <c r="H13" s="66"/>
      <c r="I13" s="67"/>
    </row>
    <row r="14" spans="1:9" x14ac:dyDescent="0.25">
      <c r="A14" s="30" t="s">
        <v>7</v>
      </c>
      <c r="B14" s="31"/>
      <c r="C14" s="31"/>
      <c r="D14" s="32" t="s">
        <v>37</v>
      </c>
      <c r="E14" s="32"/>
      <c r="F14" s="32"/>
      <c r="G14" s="32"/>
      <c r="H14" s="32"/>
      <c r="I14" s="33"/>
    </row>
    <row r="15" spans="1:9" x14ac:dyDescent="0.25">
      <c r="A15" s="28" t="s">
        <v>15</v>
      </c>
      <c r="B15" s="29"/>
      <c r="C15" s="29"/>
      <c r="D15" s="23" t="s">
        <v>36</v>
      </c>
      <c r="E15" s="23"/>
      <c r="F15" s="23"/>
      <c r="G15" s="23"/>
      <c r="H15" s="23"/>
      <c r="I15" s="24"/>
    </row>
    <row r="16" spans="1:9" x14ac:dyDescent="0.25">
      <c r="A16" s="28" t="s">
        <v>16</v>
      </c>
      <c r="B16" s="29"/>
      <c r="C16" s="29"/>
      <c r="D16" s="23" t="s">
        <v>38</v>
      </c>
      <c r="E16" s="23"/>
      <c r="F16" s="23"/>
      <c r="G16" s="23"/>
      <c r="H16" s="23"/>
      <c r="I16" s="24"/>
    </row>
    <row r="17" spans="1:9" x14ac:dyDescent="0.25">
      <c r="A17" s="28" t="s">
        <v>17</v>
      </c>
      <c r="B17" s="29"/>
      <c r="C17" s="29"/>
      <c r="D17" s="34">
        <v>45982</v>
      </c>
      <c r="E17" s="23"/>
      <c r="F17" s="23"/>
      <c r="G17" s="23"/>
      <c r="H17" s="23"/>
      <c r="I17" s="24"/>
    </row>
    <row r="18" spans="1:9" ht="14.4" thickBot="1" x14ac:dyDescent="0.3">
      <c r="A18" s="35" t="s">
        <v>18</v>
      </c>
      <c r="B18" s="36"/>
      <c r="C18" s="36"/>
      <c r="D18" s="34">
        <v>46012</v>
      </c>
      <c r="E18" s="23"/>
      <c r="F18" s="23"/>
      <c r="G18" s="23"/>
      <c r="H18" s="23"/>
      <c r="I18" s="24"/>
    </row>
    <row r="19" spans="1:9" ht="14.4" thickBot="1" x14ac:dyDescent="0.3">
      <c r="A19" s="37"/>
      <c r="B19" s="38"/>
      <c r="C19" s="38"/>
      <c r="D19" s="38"/>
      <c r="E19" s="38"/>
      <c r="F19" s="38"/>
      <c r="G19" s="38"/>
      <c r="H19" s="38"/>
      <c r="I19" s="39"/>
    </row>
    <row r="20" spans="1:9" x14ac:dyDescent="0.25">
      <c r="A20" s="30" t="s">
        <v>28</v>
      </c>
      <c r="B20" s="31"/>
      <c r="C20" s="31"/>
      <c r="D20" s="32" t="s">
        <v>41</v>
      </c>
      <c r="E20" s="32"/>
      <c r="F20" s="32"/>
      <c r="G20" s="32"/>
      <c r="H20" s="32"/>
      <c r="I20" s="33"/>
    </row>
    <row r="21" spans="1:9" x14ac:dyDescent="0.25">
      <c r="A21" s="28" t="s">
        <v>15</v>
      </c>
      <c r="B21" s="29"/>
      <c r="C21" s="29"/>
      <c r="D21" s="23" t="s">
        <v>40</v>
      </c>
      <c r="E21" s="23"/>
      <c r="F21" s="23"/>
      <c r="G21" s="23"/>
      <c r="H21" s="23"/>
      <c r="I21" s="24"/>
    </row>
    <row r="22" spans="1:9" x14ac:dyDescent="0.25">
      <c r="A22" s="28" t="s">
        <v>16</v>
      </c>
      <c r="B22" s="29"/>
      <c r="C22" s="29"/>
      <c r="D22" s="23" t="s">
        <v>42</v>
      </c>
      <c r="E22" s="23"/>
      <c r="F22" s="23"/>
      <c r="G22" s="23"/>
      <c r="H22" s="23"/>
      <c r="I22" s="24"/>
    </row>
    <row r="23" spans="1:9" x14ac:dyDescent="0.25">
      <c r="A23" s="28" t="s">
        <v>17</v>
      </c>
      <c r="B23" s="29"/>
      <c r="C23" s="29"/>
      <c r="D23" s="34">
        <v>45985</v>
      </c>
      <c r="E23" s="23"/>
      <c r="F23" s="23"/>
      <c r="G23" s="23"/>
      <c r="H23" s="23"/>
      <c r="I23" s="24"/>
    </row>
    <row r="24" spans="1:9" ht="14.4" thickBot="1" x14ac:dyDescent="0.3">
      <c r="A24" s="35" t="s">
        <v>18</v>
      </c>
      <c r="B24" s="36"/>
      <c r="C24" s="36"/>
      <c r="D24" s="25">
        <v>46015</v>
      </c>
      <c r="E24" s="26"/>
      <c r="F24" s="26"/>
      <c r="G24" s="26"/>
      <c r="H24" s="26"/>
      <c r="I24" s="27"/>
    </row>
    <row r="25" spans="1:9" ht="14.4" thickBot="1" x14ac:dyDescent="0.3">
      <c r="A25" s="37"/>
      <c r="B25" s="38"/>
      <c r="C25" s="38"/>
      <c r="D25" s="38"/>
      <c r="E25" s="38"/>
      <c r="F25" s="38"/>
      <c r="G25" s="38"/>
      <c r="H25" s="38"/>
      <c r="I25" s="39"/>
    </row>
    <row r="26" spans="1:9" ht="33" customHeight="1" x14ac:dyDescent="0.25">
      <c r="A26" s="82" t="s">
        <v>0</v>
      </c>
      <c r="B26" s="80" t="s">
        <v>2</v>
      </c>
      <c r="C26" s="80" t="s">
        <v>19</v>
      </c>
      <c r="D26" s="80" t="s">
        <v>1</v>
      </c>
      <c r="E26" s="1" t="s">
        <v>6</v>
      </c>
      <c r="F26" s="1" t="s">
        <v>7</v>
      </c>
      <c r="G26" s="1" t="s">
        <v>28</v>
      </c>
      <c r="H26" s="6" t="s">
        <v>8</v>
      </c>
      <c r="I26" s="78" t="s">
        <v>3</v>
      </c>
    </row>
    <row r="27" spans="1:9" ht="27.6" x14ac:dyDescent="0.25">
      <c r="A27" s="83"/>
      <c r="B27" s="81"/>
      <c r="C27" s="81"/>
      <c r="D27" s="81"/>
      <c r="E27" s="1" t="s">
        <v>9</v>
      </c>
      <c r="F27" s="1" t="s">
        <v>9</v>
      </c>
      <c r="G27" s="1" t="s">
        <v>9</v>
      </c>
      <c r="H27" s="1" t="s">
        <v>9</v>
      </c>
      <c r="I27" s="79"/>
    </row>
    <row r="28" spans="1:9" ht="86.4" customHeight="1" x14ac:dyDescent="0.25">
      <c r="A28" s="12">
        <v>1</v>
      </c>
      <c r="B28" s="22" t="s">
        <v>32</v>
      </c>
      <c r="C28" s="2"/>
      <c r="D28" s="20">
        <v>2</v>
      </c>
      <c r="E28" s="3">
        <v>34500000</v>
      </c>
      <c r="F28" s="3">
        <v>35500000</v>
      </c>
      <c r="G28" s="3">
        <v>35900000</v>
      </c>
      <c r="H28" s="3">
        <f>+ROUND(AVERAGE(E28,F28,G28), 0)</f>
        <v>35300000</v>
      </c>
      <c r="I28" s="13">
        <f>+ROUND((H28*D28), 0)</f>
        <v>70600000</v>
      </c>
    </row>
    <row r="29" spans="1:9" ht="28.8" x14ac:dyDescent="0.25">
      <c r="A29" s="12">
        <v>2</v>
      </c>
      <c r="B29" s="22" t="s">
        <v>43</v>
      </c>
      <c r="C29" s="2"/>
      <c r="D29" s="20">
        <v>2</v>
      </c>
      <c r="E29" s="3">
        <v>990000</v>
      </c>
      <c r="F29" s="3">
        <v>807000</v>
      </c>
      <c r="G29" s="3">
        <v>805000</v>
      </c>
      <c r="H29" s="3">
        <f>+ROUND(AVERAGE(E29,F29,G29), 0)</f>
        <v>867333</v>
      </c>
      <c r="I29" s="13">
        <f>+ROUND((H29*D29), 0)</f>
        <v>1734666</v>
      </c>
    </row>
    <row r="30" spans="1:9" ht="86.4" customHeight="1" x14ac:dyDescent="0.25">
      <c r="A30" s="12">
        <v>3</v>
      </c>
      <c r="B30" s="22" t="s">
        <v>33</v>
      </c>
      <c r="C30" s="2"/>
      <c r="D30" s="20">
        <v>2</v>
      </c>
      <c r="E30" s="3">
        <v>1900000</v>
      </c>
      <c r="F30" s="3">
        <v>1700000</v>
      </c>
      <c r="G30" s="3">
        <v>1850000</v>
      </c>
      <c r="H30" s="3">
        <f>+ROUND(AVERAGE(E30,F30,G30), 0)</f>
        <v>1816667</v>
      </c>
      <c r="I30" s="13">
        <f>+ROUND((H30*D30), 0)</f>
        <v>3633334</v>
      </c>
    </row>
    <row r="31" spans="1:9" ht="28.8" x14ac:dyDescent="0.25">
      <c r="A31" s="12">
        <v>4</v>
      </c>
      <c r="B31" s="22" t="s">
        <v>34</v>
      </c>
      <c r="C31" s="2"/>
      <c r="D31" s="20">
        <v>1</v>
      </c>
      <c r="E31" s="3">
        <v>1900000</v>
      </c>
      <c r="F31" s="3">
        <v>1000000</v>
      </c>
      <c r="G31" s="3">
        <v>1000000</v>
      </c>
      <c r="H31" s="3">
        <f>+ROUND(AVERAGE(E31,F31,G31), 0)</f>
        <v>1300000</v>
      </c>
      <c r="I31" s="13">
        <f>+ROUND((H31*D31), 0)</f>
        <v>1300000</v>
      </c>
    </row>
    <row r="32" spans="1:9" ht="16.5" customHeight="1" x14ac:dyDescent="0.25">
      <c r="A32" s="75" t="s">
        <v>35</v>
      </c>
      <c r="B32" s="76"/>
      <c r="C32" s="76"/>
      <c r="D32" s="76"/>
      <c r="E32" s="76"/>
      <c r="F32" s="76"/>
      <c r="G32" s="76"/>
      <c r="H32" s="77"/>
      <c r="I32" s="13">
        <f>SUM(I28:I31)</f>
        <v>77268000</v>
      </c>
    </row>
    <row r="33" spans="1:9" ht="16.5" customHeight="1" x14ac:dyDescent="0.25">
      <c r="A33" s="75" t="s">
        <v>24</v>
      </c>
      <c r="B33" s="76"/>
      <c r="C33" s="76"/>
      <c r="D33" s="76"/>
      <c r="E33" s="76"/>
      <c r="F33" s="76"/>
      <c r="G33" s="76"/>
      <c r="H33" s="77"/>
      <c r="I33" s="13">
        <f>+ROUND((I32*19%), 0)</f>
        <v>14680920</v>
      </c>
    </row>
    <row r="34" spans="1:9" ht="16.5" customHeight="1" thickBot="1" x14ac:dyDescent="0.3">
      <c r="A34" s="71" t="s">
        <v>5</v>
      </c>
      <c r="B34" s="72"/>
      <c r="C34" s="72"/>
      <c r="D34" s="72"/>
      <c r="E34" s="72"/>
      <c r="F34" s="72"/>
      <c r="G34" s="72"/>
      <c r="H34" s="73"/>
      <c r="I34" s="14">
        <f>+ROUND(SUM(I32:I33), 0)</f>
        <v>91948920</v>
      </c>
    </row>
    <row r="37" spans="1:9" ht="20.399999999999999" x14ac:dyDescent="0.35">
      <c r="A37" s="74" t="s">
        <v>20</v>
      </c>
      <c r="B37" s="74"/>
      <c r="C37" s="74"/>
      <c r="D37" s="74"/>
      <c r="E37" s="74"/>
      <c r="F37" s="74"/>
      <c r="G37" s="74"/>
      <c r="H37" s="74"/>
      <c r="I37" s="74"/>
    </row>
    <row r="39" spans="1:9" ht="27.6" x14ac:dyDescent="0.25">
      <c r="A39" s="15" t="s">
        <v>0</v>
      </c>
      <c r="B39" s="15" t="s">
        <v>2</v>
      </c>
      <c r="C39" s="15" t="s">
        <v>1</v>
      </c>
      <c r="D39" s="15" t="s">
        <v>25</v>
      </c>
      <c r="E39" s="15" t="s">
        <v>26</v>
      </c>
      <c r="F39" s="15" t="s">
        <v>24</v>
      </c>
      <c r="G39" s="15" t="s">
        <v>27</v>
      </c>
      <c r="H39" s="15" t="s">
        <v>3</v>
      </c>
    </row>
    <row r="40" spans="1:9" ht="72" x14ac:dyDescent="0.25">
      <c r="A40" s="12">
        <v>1</v>
      </c>
      <c r="B40" s="22" t="s">
        <v>32</v>
      </c>
      <c r="C40" s="19">
        <v>2</v>
      </c>
      <c r="D40" s="21">
        <v>35300000</v>
      </c>
      <c r="E40" s="17">
        <v>0.19</v>
      </c>
      <c r="F40" s="16">
        <f t="shared" ref="F40:F43" si="0">ROUND((D40*E40),0)</f>
        <v>6707000</v>
      </c>
      <c r="G40" s="16">
        <f t="shared" ref="G40:G43" si="1">ROUND((D40+F40),0)</f>
        <v>42007000</v>
      </c>
      <c r="H40" s="16">
        <f t="shared" ref="H40:H43" si="2">ROUND((D40*C40),0)</f>
        <v>70600000</v>
      </c>
    </row>
    <row r="41" spans="1:9" ht="28.8" x14ac:dyDescent="0.25">
      <c r="A41" s="12">
        <v>2</v>
      </c>
      <c r="B41" s="22" t="s">
        <v>43</v>
      </c>
      <c r="C41" s="19">
        <v>2</v>
      </c>
      <c r="D41" s="21">
        <v>867333</v>
      </c>
      <c r="E41" s="17">
        <v>0.19</v>
      </c>
      <c r="F41" s="16">
        <f t="shared" si="0"/>
        <v>164793</v>
      </c>
      <c r="G41" s="16">
        <f t="shared" si="1"/>
        <v>1032126</v>
      </c>
      <c r="H41" s="16">
        <f t="shared" si="2"/>
        <v>1734666</v>
      </c>
    </row>
    <row r="42" spans="1:9" ht="144" x14ac:dyDescent="0.25">
      <c r="A42" s="12">
        <v>3</v>
      </c>
      <c r="B42" s="22" t="s">
        <v>33</v>
      </c>
      <c r="C42" s="19">
        <v>2</v>
      </c>
      <c r="D42" s="21">
        <v>1816667</v>
      </c>
      <c r="E42" s="17">
        <v>0.19</v>
      </c>
      <c r="F42" s="16">
        <f t="shared" si="0"/>
        <v>345167</v>
      </c>
      <c r="G42" s="16">
        <f t="shared" si="1"/>
        <v>2161834</v>
      </c>
      <c r="H42" s="16">
        <f t="shared" si="2"/>
        <v>3633334</v>
      </c>
    </row>
    <row r="43" spans="1:9" ht="28.8" x14ac:dyDescent="0.25">
      <c r="A43" s="12">
        <v>4</v>
      </c>
      <c r="B43" s="22" t="s">
        <v>34</v>
      </c>
      <c r="C43" s="19">
        <v>1</v>
      </c>
      <c r="D43" s="21">
        <v>1300000</v>
      </c>
      <c r="E43" s="17">
        <v>0.19</v>
      </c>
      <c r="F43" s="16">
        <f t="shared" si="0"/>
        <v>247000</v>
      </c>
      <c r="G43" s="16">
        <f t="shared" si="1"/>
        <v>1547000</v>
      </c>
      <c r="H43" s="16">
        <f t="shared" si="2"/>
        <v>1300000</v>
      </c>
    </row>
    <row r="44" spans="1:9" ht="16.5" customHeight="1" x14ac:dyDescent="0.25">
      <c r="A44" s="62" t="s">
        <v>4</v>
      </c>
      <c r="B44" s="63"/>
      <c r="C44" s="63"/>
      <c r="D44" s="63"/>
      <c r="E44" s="63"/>
      <c r="F44" s="63"/>
      <c r="G44" s="64"/>
      <c r="H44" s="18">
        <f>ROUND((SUM(H40:H43)),0)</f>
        <v>77268000</v>
      </c>
    </row>
    <row r="45" spans="1:9" ht="16.5" customHeight="1" x14ac:dyDescent="0.25">
      <c r="A45" s="62" t="s">
        <v>24</v>
      </c>
      <c r="B45" s="63"/>
      <c r="C45" s="63"/>
      <c r="D45" s="63"/>
      <c r="E45" s="63"/>
      <c r="F45" s="63"/>
      <c r="G45" s="64"/>
      <c r="H45" s="18">
        <f>+ROUND((H44*19%), 0)</f>
        <v>14680920</v>
      </c>
    </row>
    <row r="46" spans="1:9" ht="16.5" customHeight="1" x14ac:dyDescent="0.25">
      <c r="A46" s="62" t="s">
        <v>5</v>
      </c>
      <c r="B46" s="63"/>
      <c r="C46" s="63"/>
      <c r="D46" s="63"/>
      <c r="E46" s="63"/>
      <c r="F46" s="63"/>
      <c r="G46" s="64"/>
      <c r="H46" s="18">
        <f>ROUND((H44+H45),0)</f>
        <v>91948920</v>
      </c>
    </row>
  </sheetData>
  <mergeCells count="50">
    <mergeCell ref="A46:G46"/>
    <mergeCell ref="A25:I25"/>
    <mergeCell ref="A13:I13"/>
    <mergeCell ref="A7:I7"/>
    <mergeCell ref="A44:G44"/>
    <mergeCell ref="A45:G45"/>
    <mergeCell ref="A34:H34"/>
    <mergeCell ref="A37:I37"/>
    <mergeCell ref="A33:H33"/>
    <mergeCell ref="I26:I27"/>
    <mergeCell ref="A32:H32"/>
    <mergeCell ref="C26:C27"/>
    <mergeCell ref="A26:A27"/>
    <mergeCell ref="B26:B27"/>
    <mergeCell ref="D26:D27"/>
    <mergeCell ref="D23:I23"/>
    <mergeCell ref="D24:I24"/>
    <mergeCell ref="A23:C23"/>
    <mergeCell ref="A24:C24"/>
    <mergeCell ref="A12:C12"/>
    <mergeCell ref="A20:C20"/>
    <mergeCell ref="A21:C21"/>
    <mergeCell ref="A22:C22"/>
    <mergeCell ref="D11:I11"/>
    <mergeCell ref="D20:I20"/>
    <mergeCell ref="D21:I21"/>
    <mergeCell ref="A1:B3"/>
    <mergeCell ref="D5:I6"/>
    <mergeCell ref="C1:G3"/>
    <mergeCell ref="A5:C6"/>
    <mergeCell ref="A8:C8"/>
    <mergeCell ref="A11:C11"/>
    <mergeCell ref="D8:I8"/>
    <mergeCell ref="A10:C10"/>
    <mergeCell ref="D22:I22"/>
    <mergeCell ref="D12:I12"/>
    <mergeCell ref="A9:C9"/>
    <mergeCell ref="A14:C14"/>
    <mergeCell ref="D14:I14"/>
    <mergeCell ref="A15:C15"/>
    <mergeCell ref="D15:I15"/>
    <mergeCell ref="A16:C16"/>
    <mergeCell ref="D16:I16"/>
    <mergeCell ref="A17:C17"/>
    <mergeCell ref="D17:I17"/>
    <mergeCell ref="A18:C18"/>
    <mergeCell ref="D18:I18"/>
    <mergeCell ref="A19:I19"/>
    <mergeCell ref="D9:I9"/>
    <mergeCell ref="D10:I10"/>
  </mergeCells>
  <phoneticPr fontId="9" type="noConversion"/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4099F62560ECB4FBCACDD576F14E869" ma:contentTypeVersion="19" ma:contentTypeDescription="Crear nuevo documento." ma:contentTypeScope="" ma:versionID="b62a5609d9e68a2801b55cc7679b1d5b">
  <xsd:schema xmlns:xsd="http://www.w3.org/2001/XMLSchema" xmlns:xs="http://www.w3.org/2001/XMLSchema" xmlns:p="http://schemas.microsoft.com/office/2006/metadata/properties" xmlns:ns2="9932afc9-16b8-436e-b063-c6edd018cbfd" xmlns:ns3="4aa7f693-b1e1-4382-90e3-78f3c0a28a90" targetNamespace="http://schemas.microsoft.com/office/2006/metadata/properties" ma:root="true" ma:fieldsID="44f1a8b4be225fa786175910bbe4154c" ns2:_="" ns3:_="">
    <xsd:import namespace="9932afc9-16b8-436e-b063-c6edd018cbfd"/>
    <xsd:import namespace="4aa7f693-b1e1-4382-90e3-78f3c0a28a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32afc9-16b8-436e-b063-c6edd018cbf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3275abd0-3801-4d23-a03f-3aac7ab7ca2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a7f693-b1e1-4382-90e3-78f3c0a28a90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e4772ca-37ed-4a08-8eb2-df237d6fb890}" ma:internalName="TaxCatchAll" ma:showField="CatchAllData" ma:web="4aa7f693-b1e1-4382-90e3-78f3c0a28a9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a7f693-b1e1-4382-90e3-78f3c0a28a90" xsi:nil="true"/>
    <lcf76f155ced4ddcb4097134ff3c332f xmlns="9932afc9-16b8-436e-b063-c6edd018cbf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F858978-B8B3-4305-B35E-CE347F91135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5E43A0E-4293-4455-802E-5D9B5B3E7E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932afc9-16b8-436e-b063-c6edd018cbfd"/>
    <ds:schemaRef ds:uri="4aa7f693-b1e1-4382-90e3-78f3c0a28a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7829258-61A1-4148-9872-8D7CA34A71A6}">
  <ds:schemaRefs>
    <ds:schemaRef ds:uri="http://schemas.microsoft.com/office/2006/metadata/properties"/>
    <ds:schemaRef ds:uri="http://schemas.microsoft.com/office/infopath/2007/PartnerControls"/>
    <ds:schemaRef ds:uri="4aa7f693-b1e1-4382-90e3-78f3c0a28a90"/>
    <ds:schemaRef ds:uri="9932afc9-16b8-436e-b063-c6edd018cbf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del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Camilo Aguilar Montoya</dc:creator>
  <cp:lastModifiedBy>Maria Alexandra Florez Marin</cp:lastModifiedBy>
  <dcterms:created xsi:type="dcterms:W3CDTF">2023-09-27T15:10:58Z</dcterms:created>
  <dcterms:modified xsi:type="dcterms:W3CDTF">2025-11-28T19:15:43Z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0x01010004099F62560ECB4FBCACDD576F14E869</vt:lpwstr>
  </property>
  <property fmtid="{D5CDD505-2E9C-101B-9397-08002B2CF9AE}" pid="3" name="MediaServiceImageTags">
    <vt:lpwstr/>
  </property>
</Properties>
</file>