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hdgov-my.sharepoint.com/personal/mlpinzonr_shd_gov_co/Documents/Documentos/Procesos contractuales/2025/Linea-6209-Exped-13995-BachillerCB/"/>
    </mc:Choice>
  </mc:AlternateContent>
  <xr:revisionPtr revIDLastSave="56" documentId="8_{C5356383-E8D5-44B3-A2CE-0112A71499FD}" xr6:coauthVersionLast="47" xr6:coauthVersionMax="47" xr10:uidLastSave="{16A74994-CD35-439B-A9FD-8B32D0A34FCC}"/>
  <bookViews>
    <workbookView xWindow="-108" yWindow="-108" windowWidth="23256" windowHeight="13896" activeTab="1" xr2:uid="{4B57B68E-6B9B-4CB6-B3A4-DCC57B7A5BD7}"/>
  </bookViews>
  <sheets>
    <sheet name="RESOLUCION 000275_2024" sheetId="3" r:id="rId1"/>
    <sheet name="ANALISIS PRECIOS" sheetId="2" r:id="rId2"/>
  </sheets>
  <definedNames>
    <definedName name="_xlnm.Print_Area" localSheetId="1">'ANALISIS PRECIOS'!$1:$21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" i="2" l="1"/>
  <c r="C5" i="2" s="1"/>
  <c r="B4" i="2"/>
  <c r="G16" i="2"/>
  <c r="B10" i="2" l="1"/>
  <c r="C10" i="2"/>
  <c r="C11" i="2" l="1"/>
  <c r="C13" i="2" s="1"/>
  <c r="C12" i="2"/>
  <c r="C19" i="2" s="1"/>
  <c r="C7" i="2"/>
  <c r="C6" i="2"/>
  <c r="C14" i="2" l="1"/>
  <c r="C8" i="2"/>
  <c r="C9" i="2" l="1"/>
  <c r="C18" i="2" s="1"/>
  <c r="C15" i="2" l="1"/>
  <c r="C20" i="2" s="1"/>
</calcChain>
</file>

<file path=xl/sharedStrings.xml><?xml version="1.0" encoding="utf-8"?>
<sst xmlns="http://schemas.openxmlformats.org/spreadsheetml/2006/main" count="93" uniqueCount="68">
  <si>
    <t>TABLA No. 1</t>
  </si>
  <si>
    <t>Número de Meses de Experiencia del Profesional a contratar</t>
  </si>
  <si>
    <t>HONORARIOS MENSUALES</t>
  </si>
  <si>
    <t>VALOR HONORARIOS DIARIOS</t>
  </si>
  <si>
    <t>NUMERO DE CONTRATOS</t>
  </si>
  <si>
    <t>NÚMERO DE DÍAS DEL CONTRATO Y VALOR</t>
  </si>
  <si>
    <t>NÚMERO DE MESES DEL CONTRATO Y VALOR</t>
  </si>
  <si>
    <t>DIFERENCIA CON EL PRESUPUESTO</t>
  </si>
  <si>
    <r>
      <rPr>
        <b/>
        <sz val="11"/>
        <rFont val="Arial"/>
        <family val="2"/>
      </rPr>
      <t>Nivel</t>
    </r>
  </si>
  <si>
    <r>
      <rPr>
        <b/>
        <sz val="11"/>
        <rFont val="Arial"/>
        <family val="2"/>
      </rPr>
      <t>Honorarios mensuales</t>
    </r>
  </si>
  <si>
    <r>
      <rPr>
        <b/>
        <sz val="11"/>
        <rFont val="Arial"/>
        <family val="2"/>
      </rPr>
      <t>Requisitos de experiencia</t>
    </r>
  </si>
  <si>
    <r>
      <rPr>
        <sz val="11"/>
        <rFont val="Arial MT"/>
        <family val="2"/>
      </rPr>
      <t>Asistencial 1</t>
    </r>
  </si>
  <si>
    <r>
      <rPr>
        <sz val="11"/>
        <rFont val="Arial MT"/>
        <family val="2"/>
      </rPr>
      <t>Título de bachiller</t>
    </r>
  </si>
  <si>
    <r>
      <rPr>
        <sz val="11"/>
        <rFont val="Arial MT"/>
        <family val="2"/>
      </rPr>
      <t>Entre 0 y hasta 6 meses</t>
    </r>
  </si>
  <si>
    <r>
      <rPr>
        <sz val="11"/>
        <rFont val="Arial MT"/>
        <family val="2"/>
      </rPr>
      <t>Asistencial 2</t>
    </r>
  </si>
  <si>
    <r>
      <rPr>
        <sz val="11"/>
        <rFont val="Arial MT"/>
        <family val="2"/>
      </rPr>
      <t>Mayor  a  6  y  hasta  12 meses</t>
    </r>
  </si>
  <si>
    <r>
      <rPr>
        <sz val="11"/>
        <rFont val="Arial MT"/>
        <family val="2"/>
      </rPr>
      <t>Asistencial 3</t>
    </r>
  </si>
  <si>
    <r>
      <rPr>
        <sz val="11"/>
        <rFont val="Arial MT"/>
        <family val="2"/>
      </rPr>
      <t>Mayor  a  12  y  hasta  18 meses</t>
    </r>
  </si>
  <si>
    <r>
      <rPr>
        <sz val="11"/>
        <rFont val="Arial MT"/>
        <family val="2"/>
      </rPr>
      <t>Asistencial 4</t>
    </r>
  </si>
  <si>
    <r>
      <rPr>
        <sz val="11"/>
        <rFont val="Arial MT"/>
        <family val="2"/>
      </rPr>
      <t>Mayor a 18 meses</t>
    </r>
  </si>
  <si>
    <r>
      <rPr>
        <sz val="11"/>
        <rFont val="Arial MT"/>
        <family val="2"/>
      </rPr>
      <t>Técnico 1</t>
    </r>
  </si>
  <si>
    <r>
      <rPr>
        <sz val="11"/>
        <rFont val="Arial MT"/>
        <family val="2"/>
      </rPr>
      <t>Entre 0 y hasta 12 meses</t>
    </r>
  </si>
  <si>
    <r>
      <rPr>
        <sz val="11"/>
        <rFont val="Arial MT"/>
        <family val="2"/>
      </rPr>
      <t>Técnico 2</t>
    </r>
  </si>
  <si>
    <r>
      <rPr>
        <sz val="11"/>
        <rFont val="Arial MT"/>
        <family val="2"/>
      </rPr>
      <t>Mayor  a  12  y  hasta  24 meses</t>
    </r>
  </si>
  <si>
    <r>
      <rPr>
        <sz val="11"/>
        <rFont val="Arial MT"/>
        <family val="2"/>
      </rPr>
      <t>Técnico 3</t>
    </r>
  </si>
  <si>
    <r>
      <rPr>
        <sz val="11"/>
        <rFont val="Arial MT"/>
        <family val="2"/>
      </rPr>
      <t>Mayor  a  24  y  hasta  36 meses</t>
    </r>
  </si>
  <si>
    <r>
      <rPr>
        <sz val="11"/>
        <rFont val="Arial MT"/>
        <family val="2"/>
      </rPr>
      <t>Técnico 4</t>
    </r>
  </si>
  <si>
    <r>
      <rPr>
        <sz val="11"/>
        <rFont val="Arial MT"/>
        <family val="2"/>
      </rPr>
      <t>Mayor a 36 meses</t>
    </r>
  </si>
  <si>
    <r>
      <rPr>
        <sz val="11"/>
        <rFont val="Arial MT"/>
        <family val="2"/>
      </rPr>
      <t>Profesional 1</t>
    </r>
  </si>
  <si>
    <r>
      <rPr>
        <sz val="11"/>
        <rFont val="Arial MT"/>
        <family val="2"/>
      </rPr>
      <t>Profesional 2</t>
    </r>
  </si>
  <si>
    <r>
      <rPr>
        <sz val="11"/>
        <rFont val="Arial MT"/>
        <family val="2"/>
      </rPr>
      <t>Profesional 3</t>
    </r>
  </si>
  <si>
    <r>
      <rPr>
        <sz val="11"/>
        <rFont val="Arial MT"/>
        <family val="2"/>
      </rPr>
      <t>Profesional 4</t>
    </r>
  </si>
  <si>
    <r>
      <rPr>
        <sz val="11"/>
        <rFont val="Arial MT"/>
        <family val="2"/>
      </rPr>
      <t>Profesional 5</t>
    </r>
  </si>
  <si>
    <r>
      <rPr>
        <sz val="11"/>
        <rFont val="Arial MT"/>
        <family val="2"/>
      </rPr>
      <t>Mayor  a  36  y  hasta  48 meses</t>
    </r>
  </si>
  <si>
    <r>
      <rPr>
        <sz val="11"/>
        <rFont val="Arial MT"/>
        <family val="2"/>
      </rPr>
      <t>Profesional 6</t>
    </r>
  </si>
  <si>
    <r>
      <rPr>
        <sz val="11"/>
        <rFont val="Arial MT"/>
        <family val="2"/>
      </rPr>
      <t>Mayor  a  48  y  hasta  60 meses</t>
    </r>
  </si>
  <si>
    <r>
      <rPr>
        <sz val="11"/>
        <rFont val="Arial MT"/>
        <family val="2"/>
      </rPr>
      <t>Profesional 7</t>
    </r>
  </si>
  <si>
    <r>
      <rPr>
        <sz val="11"/>
        <rFont val="Arial MT"/>
        <family val="2"/>
      </rPr>
      <t>Mayor a 60 meses</t>
    </r>
  </si>
  <si>
    <r>
      <rPr>
        <sz val="11"/>
        <rFont val="Arial MT"/>
        <family val="2"/>
      </rPr>
      <t>Profesional especializado 1</t>
    </r>
  </si>
  <si>
    <r>
      <rPr>
        <sz val="11"/>
        <rFont val="Arial MT"/>
        <family val="2"/>
      </rPr>
      <t>Profesional especializado 2</t>
    </r>
  </si>
  <si>
    <r>
      <rPr>
        <sz val="11"/>
        <rFont val="Arial MT"/>
        <family val="2"/>
      </rPr>
      <t>Profesional especializado 3</t>
    </r>
  </si>
  <si>
    <r>
      <rPr>
        <sz val="11"/>
        <rFont val="Arial MT"/>
        <family val="2"/>
      </rPr>
      <t>Profesional especializado 4</t>
    </r>
  </si>
  <si>
    <r>
      <rPr>
        <sz val="11"/>
        <rFont val="Arial MT"/>
        <family val="2"/>
      </rPr>
      <t>Mayor  a  60  y  hasta  72 meses</t>
    </r>
  </si>
  <si>
    <r>
      <rPr>
        <sz val="11"/>
        <rFont val="Arial MT"/>
        <family val="2"/>
      </rPr>
      <t>Profesional especializado 5</t>
    </r>
  </si>
  <si>
    <r>
      <rPr>
        <sz val="11"/>
        <rFont val="Arial MT"/>
        <family val="2"/>
      </rPr>
      <t>Mayor  a  72  y  hasta  84 meses</t>
    </r>
  </si>
  <si>
    <r>
      <rPr>
        <sz val="11"/>
        <rFont val="Arial MT"/>
        <family val="2"/>
      </rPr>
      <t>Profesional especializado 6</t>
    </r>
  </si>
  <si>
    <r>
      <rPr>
        <sz val="11"/>
        <rFont val="Arial MT"/>
        <family val="2"/>
      </rPr>
      <t>Mayor  a  84  y  hasta  96 meses</t>
    </r>
  </si>
  <si>
    <r>
      <rPr>
        <sz val="11"/>
        <rFont val="Arial MT"/>
        <family val="2"/>
      </rPr>
      <t>Profesional especializado 7</t>
    </r>
  </si>
  <si>
    <r>
      <rPr>
        <sz val="11"/>
        <rFont val="Arial MT"/>
        <family val="2"/>
      </rPr>
      <t>Mayor  a  96  y  hasta  108 meses</t>
    </r>
  </si>
  <si>
    <r>
      <rPr>
        <sz val="11"/>
        <rFont val="Arial MT"/>
        <family val="2"/>
      </rPr>
      <t>Profesional especializado 8</t>
    </r>
  </si>
  <si>
    <r>
      <rPr>
        <sz val="11"/>
        <rFont val="Arial MT"/>
        <family val="2"/>
      </rPr>
      <t>Mayor a 108 meses</t>
    </r>
  </si>
  <si>
    <t>Entre 0 y hasta 6 meses</t>
  </si>
  <si>
    <t>Mayor  a  24  y  hasta  36 meses</t>
  </si>
  <si>
    <t>Mayor  a  48  y  hasta  60 meses</t>
  </si>
  <si>
    <t>VALOR TOTAL DE CONTRATOS A REALIZAR</t>
  </si>
  <si>
    <t>Título de Formación Técnica Profesional, Tecnológica o Certificación de culminación del pénsum académico en la formación profesional relacionada con los servicios a contratar.</t>
  </si>
  <si>
    <t>Título Profesional relacionado con los servicios a contratar</t>
  </si>
  <si>
    <t>Título Profesional Relacionado con los servicios a contratar</t>
  </si>
  <si>
    <t>Título Profesional y Título de Posgrado relacionado con los servicios a contratar</t>
  </si>
  <si>
    <t>Codigo UN</t>
  </si>
  <si>
    <t>Pospre</t>
  </si>
  <si>
    <t>VALOR  CONTRATO 2025</t>
  </si>
  <si>
    <t>PRESUPUESTO APROBADO DEL PAA 2025</t>
  </si>
  <si>
    <t>PRESUPUESTO APROBADO DEL PAA 2026</t>
  </si>
  <si>
    <t>VALOR  CONTRATO 2026</t>
  </si>
  <si>
    <t>Mayor  a  36  y  hasta  48 meses</t>
  </si>
  <si>
    <t>O21202020080383117</t>
  </si>
  <si>
    <t>Título de bachiller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</si>
</sst>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&quot;$&quot;\ #,##0.00;[Red]\-&quot;$&quot;\ #,##0.0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\$\ #,##0"/>
    <numFmt numFmtId="165" formatCode="_-&quot;$&quot;\ * #,##0.00_-;\-&quot;$&quot;\ * #,##0.00_-;_-&quot;$&quot;\ * &quot;-&quot;_-;_-@_-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theme="1"/>
      <name val="Arial"/>
      <family val="2"/>
    </font>
    <font>
      <sz val="16"/>
      <color theme="1"/>
      <name val="Arial"/>
      <family val="2"/>
    </font>
    <font>
      <sz val="14"/>
      <color theme="1"/>
      <name val="Arial"/>
      <family val="2"/>
    </font>
    <font>
      <b/>
      <sz val="18"/>
      <color theme="1"/>
      <name val="Arial"/>
      <family val="2"/>
    </font>
    <font>
      <b/>
      <sz val="42"/>
      <color theme="0"/>
      <name val="Arial"/>
      <family val="2"/>
    </font>
    <font>
      <b/>
      <sz val="16"/>
      <color theme="1"/>
      <name val="Arial"/>
      <family val="2"/>
    </font>
    <font>
      <sz val="14"/>
      <color theme="0"/>
      <name val="Arial"/>
      <family val="2"/>
    </font>
    <font>
      <i/>
      <sz val="8"/>
      <color theme="1"/>
      <name val="Arial"/>
      <family val="2"/>
    </font>
    <font>
      <b/>
      <sz val="11"/>
      <name val="Arial"/>
      <family val="2"/>
    </font>
    <font>
      <sz val="11"/>
      <name val="Arial MT"/>
    </font>
    <font>
      <sz val="11"/>
      <name val="Arial MT"/>
      <family val="2"/>
    </font>
    <font>
      <sz val="11"/>
      <color rgb="FF000000"/>
      <name val="Arial MT"/>
      <family val="2"/>
    </font>
    <font>
      <b/>
      <i/>
      <sz val="12"/>
      <color rgb="FFC00000"/>
      <name val="Arial"/>
      <family val="2"/>
    </font>
    <font>
      <b/>
      <sz val="8"/>
      <color theme="1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89999084444715716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5">
    <xf numFmtId="0" fontId="0" fillId="0" borderId="0" xfId="0"/>
    <xf numFmtId="0" fontId="4" fillId="0" borderId="0" xfId="0" applyFont="1"/>
    <xf numFmtId="0" fontId="4" fillId="0" borderId="1" xfId="0" applyFont="1" applyBorder="1"/>
    <xf numFmtId="42" fontId="4" fillId="0" borderId="0" xfId="0" applyNumberFormat="1" applyFont="1"/>
    <xf numFmtId="0" fontId="7" fillId="4" borderId="1" xfId="0" applyFont="1" applyFill="1" applyBorder="1" applyAlignment="1">
      <alignment vertical="center"/>
    </xf>
    <xf numFmtId="0" fontId="9" fillId="0" borderId="0" xfId="0" applyFont="1"/>
    <xf numFmtId="42" fontId="7" fillId="0" borderId="0" xfId="0" applyNumberFormat="1" applyFont="1"/>
    <xf numFmtId="0" fontId="10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 wrapText="1"/>
    </xf>
    <xf numFmtId="164" fontId="13" fillId="0" borderId="1" xfId="0" applyNumberFormat="1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1" fillId="0" borderId="6" xfId="0" applyFont="1" applyBorder="1" applyAlignment="1">
      <alignment horizontal="center" vertical="center" wrapText="1"/>
    </xf>
    <xf numFmtId="164" fontId="13" fillId="0" borderId="6" xfId="0" applyNumberFormat="1" applyFont="1" applyBorder="1" applyAlignment="1">
      <alignment horizontal="center" vertical="center" shrinkToFit="1"/>
    </xf>
    <xf numFmtId="0" fontId="11" fillId="0" borderId="6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11" fillId="6" borderId="6" xfId="0" applyFont="1" applyFill="1" applyBorder="1" applyAlignment="1">
      <alignment horizontal="center" vertical="center" wrapText="1"/>
    </xf>
    <xf numFmtId="164" fontId="13" fillId="6" borderId="6" xfId="0" applyNumberFormat="1" applyFont="1" applyFill="1" applyBorder="1" applyAlignment="1">
      <alignment horizontal="center" vertical="center" shrinkToFit="1"/>
    </xf>
    <xf numFmtId="0" fontId="12" fillId="6" borderId="1" xfId="0" applyFont="1" applyFill="1" applyBorder="1" applyAlignment="1">
      <alignment horizontal="left" vertical="center" wrapText="1"/>
    </xf>
    <xf numFmtId="0" fontId="11" fillId="6" borderId="6" xfId="0" applyFont="1" applyFill="1" applyBorder="1" applyAlignment="1">
      <alignment horizontal="left" vertical="center" wrapText="1"/>
    </xf>
    <xf numFmtId="0" fontId="11" fillId="6" borderId="1" xfId="0" applyFont="1" applyFill="1" applyBorder="1" applyAlignment="1">
      <alignment horizontal="center" vertical="center" wrapText="1"/>
    </xf>
    <xf numFmtId="164" fontId="13" fillId="6" borderId="1" xfId="0" applyNumberFormat="1" applyFont="1" applyFill="1" applyBorder="1" applyAlignment="1">
      <alignment horizontal="center" vertical="center" shrinkToFit="1"/>
    </xf>
    <xf numFmtId="0" fontId="11" fillId="6" borderId="1" xfId="0" applyFont="1" applyFill="1" applyBorder="1" applyAlignment="1">
      <alignment horizontal="left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2" fillId="6" borderId="6" xfId="0" applyFont="1" applyFill="1" applyBorder="1" applyAlignment="1">
      <alignment horizontal="left" vertical="center" wrapText="1"/>
    </xf>
    <xf numFmtId="0" fontId="0" fillId="6" borderId="0" xfId="0" applyFill="1"/>
    <xf numFmtId="8" fontId="4" fillId="0" borderId="0" xfId="0" applyNumberFormat="1" applyFont="1"/>
    <xf numFmtId="0" fontId="17" fillId="3" borderId="1" xfId="0" applyFont="1" applyFill="1" applyBorder="1"/>
    <xf numFmtId="44" fontId="5" fillId="0" borderId="1" xfId="2" applyFont="1" applyBorder="1"/>
    <xf numFmtId="165" fontId="4" fillId="0" borderId="0" xfId="0" applyNumberFormat="1" applyFont="1"/>
    <xf numFmtId="44" fontId="4" fillId="0" borderId="0" xfId="0" applyNumberFormat="1" applyFont="1"/>
    <xf numFmtId="44" fontId="17" fillId="0" borderId="0" xfId="0" applyNumberFormat="1" applyFont="1"/>
    <xf numFmtId="44" fontId="4" fillId="3" borderId="1" xfId="2" applyFont="1" applyFill="1" applyBorder="1"/>
    <xf numFmtId="44" fontId="4" fillId="0" borderId="1" xfId="2" applyFont="1" applyBorder="1"/>
    <xf numFmtId="44" fontId="5" fillId="0" borderId="1" xfId="1" applyNumberFormat="1" applyFont="1" applyBorder="1"/>
    <xf numFmtId="0" fontId="4" fillId="6" borderId="1" xfId="0" applyFont="1" applyFill="1" applyBorder="1"/>
    <xf numFmtId="0" fontId="4" fillId="6" borderId="1" xfId="0" applyFont="1" applyFill="1" applyBorder="1" applyAlignment="1">
      <alignment horizontal="center" vertical="center"/>
    </xf>
    <xf numFmtId="44" fontId="4" fillId="6" borderId="1" xfId="2" applyFont="1" applyFill="1" applyBorder="1"/>
    <xf numFmtId="0" fontId="4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wrapText="1"/>
    </xf>
    <xf numFmtId="0" fontId="4" fillId="0" borderId="0" xfId="0" applyFont="1" applyAlignment="1">
      <alignment wrapText="1"/>
    </xf>
    <xf numFmtId="0" fontId="12" fillId="0" borderId="6" xfId="0" applyFont="1" applyBorder="1" applyAlignment="1">
      <alignment horizontal="left" vertical="center" wrapText="1"/>
    </xf>
    <xf numFmtId="0" fontId="11" fillId="7" borderId="6" xfId="0" applyFont="1" applyFill="1" applyBorder="1" applyAlignment="1">
      <alignment horizontal="center" vertical="center" wrapText="1"/>
    </xf>
    <xf numFmtId="164" fontId="13" fillId="7" borderId="6" xfId="0" applyNumberFormat="1" applyFont="1" applyFill="1" applyBorder="1" applyAlignment="1">
      <alignment horizontal="center" vertical="center" shrinkToFit="1"/>
    </xf>
    <xf numFmtId="0" fontId="12" fillId="7" borderId="1" xfId="0" applyFont="1" applyFill="1" applyBorder="1" applyAlignment="1">
      <alignment horizontal="left" vertical="center" wrapText="1"/>
    </xf>
    <xf numFmtId="0" fontId="11" fillId="7" borderId="6" xfId="0" applyFont="1" applyFill="1" applyBorder="1" applyAlignment="1">
      <alignment horizontal="left" vertical="center" wrapText="1"/>
    </xf>
    <xf numFmtId="0" fontId="0" fillId="7" borderId="0" xfId="0" applyFill="1"/>
    <xf numFmtId="1" fontId="4" fillId="0" borderId="0" xfId="0" applyNumberFormat="1" applyFont="1"/>
    <xf numFmtId="44" fontId="4" fillId="0" borderId="1" xfId="1" applyNumberFormat="1" applyFont="1" applyBorder="1"/>
    <xf numFmtId="0" fontId="10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</cellXfs>
  <cellStyles count="3">
    <cellStyle name="Moneda" xfId="2" builtinId="4"/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4695824</xdr:colOff>
      <xdr:row>2</xdr:row>
      <xdr:rowOff>95249</xdr:rowOff>
    </xdr:from>
    <xdr:to>
      <xdr:col>3</xdr:col>
      <xdr:colOff>219074</xdr:colOff>
      <xdr:row>15</xdr:row>
      <xdr:rowOff>123825</xdr:rowOff>
    </xdr:to>
    <xdr:sp macro="" textlink="">
      <xdr:nvSpPr>
        <xdr:cNvPr id="4" name="Rectángulo: esquinas redondeadas 3">
          <a:extLst>
            <a:ext uri="{FF2B5EF4-FFF2-40B4-BE49-F238E27FC236}">
              <a16:creationId xmlns:a16="http://schemas.microsoft.com/office/drawing/2014/main" id="{B0E3468A-A363-4D23-B6E4-19EED28F993B}"/>
            </a:ext>
          </a:extLst>
        </xdr:cNvPr>
        <xdr:cNvSpPr/>
      </xdr:nvSpPr>
      <xdr:spPr>
        <a:xfrm>
          <a:off x="4695824" y="676274"/>
          <a:ext cx="3600450" cy="2009776"/>
        </a:xfrm>
        <a:prstGeom prst="round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0144F-E911-4C16-A82D-1FA35A09B5EF}">
  <dimension ref="A2:E25"/>
  <sheetViews>
    <sheetView zoomScale="90" zoomScaleNormal="90" workbookViewId="0">
      <selection activeCell="A6" sqref="A6"/>
    </sheetView>
  </sheetViews>
  <sheetFormatPr baseColWidth="10" defaultRowHeight="15"/>
  <cols>
    <col min="1" max="1" width="15.85546875" customWidth="1"/>
    <col min="2" max="2" width="16.140625" style="8" customWidth="1"/>
    <col min="3" max="3" width="39.140625" customWidth="1"/>
    <col min="4" max="4" width="25.140625" customWidth="1"/>
  </cols>
  <sheetData>
    <row r="2" spans="1:5" ht="30" customHeight="1">
      <c r="A2" s="7" t="s">
        <v>8</v>
      </c>
      <c r="B2" s="7" t="s">
        <v>9</v>
      </c>
      <c r="C2" s="52" t="s">
        <v>10</v>
      </c>
      <c r="D2" s="52"/>
    </row>
    <row r="3" spans="1:5">
      <c r="A3" s="11" t="s">
        <v>11</v>
      </c>
      <c r="B3" s="12">
        <v>1760000</v>
      </c>
      <c r="C3" s="13" t="s">
        <v>12</v>
      </c>
      <c r="D3" s="13" t="s">
        <v>13</v>
      </c>
    </row>
    <row r="4" spans="1:5" ht="28.5">
      <c r="A4" s="11" t="s">
        <v>14</v>
      </c>
      <c r="B4" s="12">
        <v>2070000</v>
      </c>
      <c r="C4" s="13" t="s">
        <v>12</v>
      </c>
      <c r="D4" s="13" t="s">
        <v>15</v>
      </c>
    </row>
    <row r="5" spans="1:5" ht="28.5">
      <c r="A5" s="23" t="s">
        <v>16</v>
      </c>
      <c r="B5" s="24">
        <v>2380000</v>
      </c>
      <c r="C5" s="25" t="s">
        <v>12</v>
      </c>
      <c r="D5" s="25" t="s">
        <v>17</v>
      </c>
    </row>
    <row r="6" spans="1:5">
      <c r="A6" s="23" t="s">
        <v>18</v>
      </c>
      <c r="B6" s="24">
        <v>2690000</v>
      </c>
      <c r="C6" s="25" t="s">
        <v>12</v>
      </c>
      <c r="D6" s="25" t="s">
        <v>19</v>
      </c>
    </row>
    <row r="7" spans="1:5" ht="88.5" customHeight="1">
      <c r="A7" s="23" t="s">
        <v>20</v>
      </c>
      <c r="B7" s="24">
        <v>2790000</v>
      </c>
      <c r="C7" s="21" t="s">
        <v>55</v>
      </c>
      <c r="D7" s="25" t="s">
        <v>21</v>
      </c>
    </row>
    <row r="8" spans="1:5" ht="88.5" customHeight="1">
      <c r="A8" s="11" t="s">
        <v>22</v>
      </c>
      <c r="B8" s="12">
        <v>3100000</v>
      </c>
      <c r="C8" s="14" t="s">
        <v>55</v>
      </c>
      <c r="D8" s="13" t="s">
        <v>23</v>
      </c>
    </row>
    <row r="9" spans="1:5" ht="78.95" customHeight="1">
      <c r="A9" s="23" t="s">
        <v>24</v>
      </c>
      <c r="B9" s="24">
        <v>3410000</v>
      </c>
      <c r="C9" s="21" t="s">
        <v>55</v>
      </c>
      <c r="D9" s="25" t="s">
        <v>25</v>
      </c>
    </row>
    <row r="10" spans="1:5" ht="69.95" customHeight="1">
      <c r="A10" s="23" t="s">
        <v>26</v>
      </c>
      <c r="B10" s="24">
        <v>3720000</v>
      </c>
      <c r="C10" s="21" t="s">
        <v>55</v>
      </c>
      <c r="D10" s="25" t="s">
        <v>27</v>
      </c>
    </row>
    <row r="11" spans="1:5" ht="28.5">
      <c r="A11" s="19" t="s">
        <v>28</v>
      </c>
      <c r="B11" s="20">
        <v>4030000</v>
      </c>
      <c r="C11" s="21" t="s">
        <v>56</v>
      </c>
      <c r="D11" s="27" t="s">
        <v>51</v>
      </c>
    </row>
    <row r="12" spans="1:5" ht="28.5">
      <c r="A12" s="45" t="s">
        <v>29</v>
      </c>
      <c r="B12" s="46">
        <v>4550000</v>
      </c>
      <c r="C12" s="47" t="s">
        <v>57</v>
      </c>
      <c r="D12" s="48" t="s">
        <v>15</v>
      </c>
      <c r="E12" s="49"/>
    </row>
    <row r="13" spans="1:5" ht="28.5">
      <c r="A13" s="19" t="s">
        <v>30</v>
      </c>
      <c r="B13" s="20">
        <v>5060000</v>
      </c>
      <c r="C13" s="21" t="s">
        <v>57</v>
      </c>
      <c r="D13" s="22" t="s">
        <v>23</v>
      </c>
    </row>
    <row r="14" spans="1:5" ht="28.5">
      <c r="A14" s="15" t="s">
        <v>31</v>
      </c>
      <c r="B14" s="16">
        <v>5580000</v>
      </c>
      <c r="C14" s="14" t="s">
        <v>57</v>
      </c>
      <c r="D14" s="44" t="s">
        <v>52</v>
      </c>
    </row>
    <row r="15" spans="1:5" ht="28.5">
      <c r="A15" s="15" t="s">
        <v>32</v>
      </c>
      <c r="B15" s="16">
        <v>6100000</v>
      </c>
      <c r="C15" s="14" t="s">
        <v>57</v>
      </c>
      <c r="D15" s="44" t="s">
        <v>65</v>
      </c>
    </row>
    <row r="16" spans="1:5" ht="28.5">
      <c r="A16" s="19" t="s">
        <v>34</v>
      </c>
      <c r="B16" s="20">
        <v>6610000</v>
      </c>
      <c r="C16" s="21" t="s">
        <v>57</v>
      </c>
      <c r="D16" s="22" t="s">
        <v>35</v>
      </c>
    </row>
    <row r="17" spans="1:4" ht="28.5">
      <c r="A17" s="19" t="s">
        <v>36</v>
      </c>
      <c r="B17" s="20">
        <v>7130000</v>
      </c>
      <c r="C17" s="21" t="s">
        <v>57</v>
      </c>
      <c r="D17" s="22" t="s">
        <v>37</v>
      </c>
    </row>
    <row r="18" spans="1:4" ht="28.5">
      <c r="A18" s="19" t="s">
        <v>38</v>
      </c>
      <c r="B18" s="20">
        <v>7230000</v>
      </c>
      <c r="C18" s="21" t="s">
        <v>58</v>
      </c>
      <c r="D18" s="22" t="s">
        <v>25</v>
      </c>
    </row>
    <row r="19" spans="1:4" ht="28.5">
      <c r="A19" s="19" t="s">
        <v>39</v>
      </c>
      <c r="B19" s="20">
        <v>7850000</v>
      </c>
      <c r="C19" s="21" t="s">
        <v>58</v>
      </c>
      <c r="D19" s="22" t="s">
        <v>33</v>
      </c>
    </row>
    <row r="20" spans="1:4" s="28" customFormat="1" ht="28.5">
      <c r="A20" s="19" t="s">
        <v>40</v>
      </c>
      <c r="B20" s="20">
        <v>8470000</v>
      </c>
      <c r="C20" s="21" t="s">
        <v>58</v>
      </c>
      <c r="D20" s="27" t="s">
        <v>53</v>
      </c>
    </row>
    <row r="21" spans="1:4" ht="28.5">
      <c r="A21" s="15" t="s">
        <v>41</v>
      </c>
      <c r="B21" s="16">
        <v>9090000</v>
      </c>
      <c r="C21" s="14" t="s">
        <v>58</v>
      </c>
      <c r="D21" s="17" t="s">
        <v>42</v>
      </c>
    </row>
    <row r="22" spans="1:4" ht="28.5">
      <c r="A22" s="19" t="s">
        <v>43</v>
      </c>
      <c r="B22" s="20">
        <v>9710000</v>
      </c>
      <c r="C22" s="21" t="s">
        <v>58</v>
      </c>
      <c r="D22" s="22" t="s">
        <v>44</v>
      </c>
    </row>
    <row r="23" spans="1:4" ht="28.5">
      <c r="A23" s="19" t="s">
        <v>45</v>
      </c>
      <c r="B23" s="20">
        <v>10330000</v>
      </c>
      <c r="C23" s="21" t="s">
        <v>58</v>
      </c>
      <c r="D23" s="22" t="s">
        <v>46</v>
      </c>
    </row>
    <row r="24" spans="1:4" ht="28.5">
      <c r="A24" s="15" t="s">
        <v>47</v>
      </c>
      <c r="B24" s="16">
        <v>10950000</v>
      </c>
      <c r="C24" s="14" t="s">
        <v>58</v>
      </c>
      <c r="D24" s="17" t="s">
        <v>48</v>
      </c>
    </row>
    <row r="25" spans="1:4" ht="28.5">
      <c r="A25" s="15" t="s">
        <v>49</v>
      </c>
      <c r="B25" s="16">
        <v>11570000</v>
      </c>
      <c r="C25" s="14" t="s">
        <v>58</v>
      </c>
      <c r="D25" s="17" t="s">
        <v>50</v>
      </c>
    </row>
  </sheetData>
  <mergeCells count="1">
    <mergeCell ref="C2:D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18AFB-A3EF-4417-B9B3-584C7FA1EA51}">
  <sheetPr>
    <pageSetUpPr fitToPage="1"/>
  </sheetPr>
  <dimension ref="A1:M21"/>
  <sheetViews>
    <sheetView tabSelected="1" zoomScale="115" zoomScaleNormal="115" workbookViewId="0">
      <selection activeCell="B24" sqref="B24"/>
    </sheetView>
  </sheetViews>
  <sheetFormatPr baseColWidth="10" defaultRowHeight="15"/>
  <cols>
    <col min="1" max="1" width="75.85546875" customWidth="1"/>
    <col min="2" max="2" width="21.85546875" bestFit="1" customWidth="1"/>
    <col min="3" max="3" width="38.42578125" customWidth="1"/>
    <col min="4" max="4" width="7.5703125" customWidth="1"/>
    <col min="5" max="5" width="25" bestFit="1" customWidth="1"/>
    <col min="6" max="9" width="7.5703125" customWidth="1"/>
    <col min="11" max="11" width="20" bestFit="1" customWidth="1"/>
    <col min="12" max="12" width="16" customWidth="1"/>
  </cols>
  <sheetData>
    <row r="1" spans="1:13" ht="25.5">
      <c r="A1" s="53" t="s">
        <v>0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</row>
    <row r="2" spans="1:13" ht="20.25">
      <c r="A2" s="54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1:13" ht="18">
      <c r="A3" s="43" t="s">
        <v>67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32.450000000000003" customHeight="1">
      <c r="A4" s="10" t="s">
        <v>1</v>
      </c>
      <c r="B4" s="26" t="str">
        <f>'RESOLUCION 000275_2024'!D6</f>
        <v>Mayor a 18 meses</v>
      </c>
      <c r="C4" s="42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3" ht="24" thickBot="1">
      <c r="A5" s="2" t="s">
        <v>2</v>
      </c>
      <c r="B5" s="26">
        <f>'RESOLUCION 000275_2024'!B6</f>
        <v>2690000</v>
      </c>
      <c r="C5" s="31">
        <f>+B5</f>
        <v>2690000</v>
      </c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 ht="18">
      <c r="A6" s="2" t="s">
        <v>3</v>
      </c>
      <c r="B6" s="18">
        <v>30</v>
      </c>
      <c r="C6" s="36">
        <f>C5/B6</f>
        <v>89666.666666666672</v>
      </c>
      <c r="D6" s="3"/>
      <c r="E6" s="32"/>
      <c r="F6" s="3"/>
      <c r="G6" s="3"/>
      <c r="H6" s="3"/>
      <c r="I6" s="3"/>
      <c r="J6" s="55" t="s">
        <v>4</v>
      </c>
      <c r="K6" s="56"/>
      <c r="L6" s="1"/>
      <c r="M6" s="1"/>
    </row>
    <row r="7" spans="1:13" ht="18">
      <c r="A7" s="38" t="s">
        <v>6</v>
      </c>
      <c r="B7" s="39">
        <v>1</v>
      </c>
      <c r="C7" s="40">
        <f>C5*B7</f>
        <v>2690000</v>
      </c>
      <c r="D7" s="3"/>
      <c r="E7" s="32"/>
      <c r="F7" s="3"/>
      <c r="G7" s="3"/>
      <c r="H7" s="3"/>
      <c r="I7" s="3"/>
      <c r="J7" s="57"/>
      <c r="K7" s="58"/>
      <c r="L7" s="1"/>
      <c r="M7" s="1"/>
    </row>
    <row r="8" spans="1:13" ht="18.75" thickBot="1">
      <c r="A8" s="38" t="s">
        <v>5</v>
      </c>
      <c r="B8" s="39"/>
      <c r="C8" s="40">
        <f>C6*B8</f>
        <v>0</v>
      </c>
      <c r="D8" s="1"/>
      <c r="E8" s="33"/>
      <c r="F8" s="1"/>
      <c r="G8" s="1"/>
      <c r="H8" s="1"/>
      <c r="I8" s="1"/>
      <c r="J8" s="59"/>
      <c r="K8" s="60"/>
      <c r="L8" s="1"/>
      <c r="M8" s="1"/>
    </row>
    <row r="9" spans="1:13" ht="18">
      <c r="A9" s="30" t="s">
        <v>61</v>
      </c>
      <c r="B9" s="41"/>
      <c r="C9" s="35">
        <f>C8+C7</f>
        <v>2690000</v>
      </c>
      <c r="D9" s="1"/>
      <c r="E9" s="34"/>
      <c r="F9" s="1"/>
      <c r="G9" s="1"/>
      <c r="H9" s="1"/>
      <c r="I9" s="1"/>
      <c r="J9" s="61"/>
      <c r="K9" s="62"/>
      <c r="L9" s="1"/>
      <c r="M9" s="1"/>
    </row>
    <row r="10" spans="1:13" ht="18">
      <c r="A10" s="2" t="s">
        <v>2</v>
      </c>
      <c r="B10" s="41">
        <f>+B5*1.0315</f>
        <v>2774735</v>
      </c>
      <c r="C10" s="35">
        <f>+B10</f>
        <v>2774735</v>
      </c>
      <c r="D10" s="1"/>
      <c r="E10" s="34"/>
      <c r="F10" s="1"/>
      <c r="G10" s="1"/>
      <c r="H10" s="1"/>
      <c r="I10" s="1"/>
      <c r="J10" s="61"/>
      <c r="K10" s="62"/>
      <c r="L10" s="1"/>
      <c r="M10" s="1"/>
    </row>
    <row r="11" spans="1:13" ht="18">
      <c r="A11" s="2" t="s">
        <v>3</v>
      </c>
      <c r="B11" s="41">
        <v>30</v>
      </c>
      <c r="C11" s="36">
        <f>C10/B11</f>
        <v>92491.166666666672</v>
      </c>
      <c r="D11" s="1"/>
      <c r="E11" s="34"/>
      <c r="F11" s="1"/>
      <c r="G11" s="1"/>
      <c r="H11" s="1"/>
      <c r="I11" s="1"/>
      <c r="J11" s="61"/>
      <c r="K11" s="62"/>
      <c r="L11" s="1"/>
      <c r="M11" s="1"/>
    </row>
    <row r="12" spans="1:13" ht="18">
      <c r="A12" s="38" t="s">
        <v>6</v>
      </c>
      <c r="B12" s="41">
        <v>6</v>
      </c>
      <c r="C12" s="40">
        <f>C10*B12</f>
        <v>16648410</v>
      </c>
      <c r="D12" s="1"/>
      <c r="E12" s="34"/>
      <c r="F12" s="1"/>
      <c r="G12" s="1"/>
      <c r="H12" s="1"/>
      <c r="I12" s="1"/>
      <c r="J12" s="61"/>
      <c r="K12" s="62"/>
      <c r="L12" s="1"/>
      <c r="M12" s="1"/>
    </row>
    <row r="13" spans="1:13" ht="18">
      <c r="A13" s="38" t="s">
        <v>5</v>
      </c>
      <c r="B13" s="41"/>
      <c r="C13" s="40">
        <f>C11*B13</f>
        <v>0</v>
      </c>
      <c r="D13" s="1"/>
      <c r="E13" s="34"/>
      <c r="F13" s="1"/>
      <c r="G13" s="1"/>
      <c r="H13" s="1"/>
      <c r="I13" s="1"/>
      <c r="J13" s="61"/>
      <c r="K13" s="62"/>
      <c r="L13" s="1"/>
      <c r="M13" s="1"/>
    </row>
    <row r="14" spans="1:13" ht="18">
      <c r="A14" s="30" t="s">
        <v>64</v>
      </c>
      <c r="B14" s="41"/>
      <c r="C14" s="35">
        <f>C13+C12</f>
        <v>16648410</v>
      </c>
      <c r="D14" s="1"/>
      <c r="E14" s="34"/>
      <c r="F14" s="1"/>
      <c r="G14" s="1"/>
      <c r="H14" s="1"/>
      <c r="I14" s="1"/>
      <c r="J14" s="61"/>
      <c r="K14" s="62"/>
      <c r="L14" s="1"/>
      <c r="M14" s="1"/>
    </row>
    <row r="15" spans="1:13" ht="24" thickBot="1">
      <c r="A15" s="4" t="s">
        <v>54</v>
      </c>
      <c r="B15" s="9">
        <v>1</v>
      </c>
      <c r="C15" s="37">
        <f>ROUND((C9+C14)*B15,0)</f>
        <v>19338410</v>
      </c>
      <c r="D15" s="1"/>
      <c r="E15" s="1"/>
      <c r="F15" s="1"/>
      <c r="G15" s="1"/>
      <c r="H15" s="1"/>
      <c r="I15" s="1"/>
      <c r="J15" s="63"/>
      <c r="K15" s="64"/>
      <c r="L15" s="1"/>
      <c r="M15" s="1"/>
    </row>
    <row r="16" spans="1:13" ht="20.25">
      <c r="A16" s="5">
        <v>80111600</v>
      </c>
      <c r="B16" s="1" t="s">
        <v>59</v>
      </c>
      <c r="C16" s="6"/>
      <c r="D16" s="1"/>
      <c r="F16" s="1"/>
      <c r="G16" s="1">
        <f>11*4</f>
        <v>44</v>
      </c>
      <c r="H16" s="1"/>
      <c r="I16" s="1"/>
      <c r="J16" s="1"/>
      <c r="K16" s="1"/>
      <c r="L16" s="1"/>
      <c r="M16" s="1"/>
    </row>
    <row r="17" spans="1:13" ht="18">
      <c r="A17" s="1" t="s">
        <v>66</v>
      </c>
      <c r="B17" s="1" t="s">
        <v>60</v>
      </c>
      <c r="C17" s="1"/>
      <c r="D17" s="1"/>
      <c r="E17" s="1"/>
      <c r="F17" s="1"/>
      <c r="G17" s="1"/>
      <c r="H17" s="1"/>
      <c r="I17" s="1"/>
      <c r="J17" s="1"/>
      <c r="K17" s="29"/>
      <c r="L17" s="1"/>
      <c r="M17" s="1"/>
    </row>
    <row r="18" spans="1:13" ht="23.25">
      <c r="A18" s="1" t="s">
        <v>62</v>
      </c>
      <c r="B18" s="1"/>
      <c r="C18" s="31">
        <f>+C9</f>
        <v>2690000</v>
      </c>
      <c r="D18" s="1"/>
      <c r="E18" s="1"/>
      <c r="F18" s="1"/>
      <c r="G18" s="1"/>
      <c r="H18" s="1"/>
      <c r="I18" s="1"/>
      <c r="J18" s="1"/>
      <c r="K18" s="29"/>
      <c r="L18" s="1"/>
      <c r="M18" s="1"/>
    </row>
    <row r="19" spans="1:13" ht="23.25">
      <c r="A19" s="1" t="s">
        <v>63</v>
      </c>
      <c r="B19" s="1"/>
      <c r="C19" s="31">
        <f>+C12</f>
        <v>16648410</v>
      </c>
      <c r="D19" s="1"/>
      <c r="E19" s="50"/>
      <c r="F19" s="1"/>
      <c r="G19" s="1"/>
      <c r="H19" s="1"/>
      <c r="I19" s="1"/>
      <c r="J19" s="1"/>
      <c r="K19" s="29"/>
      <c r="L19" s="1"/>
      <c r="M19" s="1"/>
    </row>
    <row r="20" spans="1:13" ht="18">
      <c r="A20" s="1" t="s">
        <v>7</v>
      </c>
      <c r="B20" s="1"/>
      <c r="C20" s="51">
        <f>C18+C19-C15</f>
        <v>0</v>
      </c>
      <c r="D20" s="1"/>
      <c r="E20" s="29"/>
      <c r="F20" s="1"/>
      <c r="G20" s="1"/>
      <c r="H20" s="1"/>
      <c r="I20" s="1"/>
      <c r="J20" s="1"/>
      <c r="K20" s="1"/>
      <c r="L20" s="1"/>
      <c r="M20" s="1"/>
    </row>
    <row r="21" spans="1:13" ht="18">
      <c r="A21" s="5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</sheetData>
  <mergeCells count="4">
    <mergeCell ref="A1:L1"/>
    <mergeCell ref="A2:L2"/>
    <mergeCell ref="J6:K8"/>
    <mergeCell ref="J9:K15"/>
  </mergeCells>
  <phoneticPr fontId="18" type="noConversion"/>
  <printOptions horizontalCentered="1"/>
  <pageMargins left="0.70866141732283472" right="0.70866141732283472" top="0.74803149606299213" bottom="0.74803149606299213" header="0.31496062992125984" footer="0.31496062992125984"/>
  <pageSetup scale="49" orientation="landscape" r:id="rId1"/>
  <rowBreaks count="1" manualBreakCount="1">
    <brk id="4" max="16383" man="1"/>
  </rowBreaks>
  <colBreaks count="1" manualBreakCount="1">
    <brk id="12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RESOLUCION 000275_2024</vt:lpstr>
      <vt:lpstr>ANALISIS PRECIOS</vt:lpstr>
      <vt:lpstr>'ANALISIS PRECIOS'!Área_de_impresión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 Rodriguez</dc:creator>
  <cp:lastModifiedBy>Mary Luz Pinzon Romero</cp:lastModifiedBy>
  <cp:lastPrinted>2023-04-17T14:11:37Z</cp:lastPrinted>
  <dcterms:created xsi:type="dcterms:W3CDTF">2022-11-15T21:45:01Z</dcterms:created>
  <dcterms:modified xsi:type="dcterms:W3CDTF">2025-12-03T19:30:07Z</dcterms:modified>
</cp:coreProperties>
</file>