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sebastianpenahuertas/Documents/2025/UAC-ALCALDIA /PROCESOS DE CONTRATACION/INTERVENTORIAS/VIAS LOTES (CIRCUITO:CENTRO:AUTOPISTA VERDE)/"/>
    </mc:Choice>
  </mc:AlternateContent>
  <xr:revisionPtr revIDLastSave="0" documentId="13_ncr:1_{7B3B9FF7-2F6D-8349-90E7-C9D83E31F5A1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FORMULARIO 1 - DETALLADO" sheetId="7" r:id="rId1"/>
    <sheet name="FM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hidden="1">{#N/A,#N/A,TRUE,"INGENIERIA";#N/A,#N/A,TRUE,"COMPRAS";#N/A,#N/A,TRUE,"DIRECCION";#N/A,#N/A,TRUE,"RESUMEN"}</definedName>
    <definedName name="_____ABC1" hidden="1">{#N/A,#N/A,TRUE,"1842CWN0"}</definedName>
    <definedName name="_____abc2" hidden="1">{#N/A,#N/A,TRUE,"1842CWN0"}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1__123Graph_ACart_Utilidad" hidden="1">#REF!</definedName>
    <definedName name="___2__123Graph_BCart_Utilidad" hidden="1">#REF!</definedName>
    <definedName name="___3__123Graph_CCart_Utilidad" hidden="1">#REF!</definedName>
    <definedName name="___4__123Graph_LBL_ACart_Utilidad" hidden="1">#REF!</definedName>
    <definedName name="___5__123Graph_LBL_BCart_Utilidad" hidden="1">#REF!</definedName>
    <definedName name="___6__123Graph_LBL_CCart_Utilidad" hidden="1">#REF!</definedName>
    <definedName name="___7__123Graph_XCart_Utilidad" hidden="1">#REF!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hidden="1">{#N/A,#N/A,TRUE,"INGENIERIA";#N/A,#N/A,TRUE,"COMPRAS";#N/A,#N/A,TRUE,"DIRECCION";#N/A,#N/A,TRUE,"RESUMEN"}</definedName>
    <definedName name="___ABC1" hidden="1">{#N/A,#N/A,TRUE,"1842CWN0"}</definedName>
    <definedName name="___abc2" hidden="1">{#N/A,#N/A,TRUE,"1842CWN0"}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__123Graph_ACart_Utilidad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2__123Graph_BCart_Utilidad" hidden="1">#REF!</definedName>
    <definedName name="__3__123Graph_CCart_Utilidad" hidden="1">#REF!</definedName>
    <definedName name="__4__123Graph_LBL_ACart_Utilidad" hidden="1">#REF!</definedName>
    <definedName name="__5__123Graph_LBL_BCart_Utilidad" hidden="1">#REF!</definedName>
    <definedName name="__6__123Graph_LBL_CCart_Utilidad" hidden="1">#REF!</definedName>
    <definedName name="__7__123Graph_XCart_Utilidad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__123Graph_ACart_Utilidad" hidden="1">#REF!</definedName>
    <definedName name="_10_PR64_500_–_PR_69_541.49">[6]EST2!#REF!</definedName>
    <definedName name="_123" hidden="1">#REF!</definedName>
    <definedName name="_1F" hidden="1">#REF!</definedName>
    <definedName name="_2__123Graph_BCart_Utilidad" hidden="1">#REF!</definedName>
    <definedName name="_2_0_F" hidden="1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7000">#REF!</definedName>
    <definedName name="_A2" hidden="1">{#N/A,#N/A,FALSE,"Costos Productos 6A";#N/A,#N/A,FALSE,"Costo Unitario Total H-94-12"}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2" hidden="1">{#N/A,#N/A,TRUE,"1842CWN0"}</definedName>
    <definedName name="_abc2_1" hidden="1">{#N/A,#N/A,TRUE,"1842CWN0"}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asd" hidden="1">#REF!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ist_Bin" hidden="1">#N/A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localSheetId="1" hidden="1">#REF!</definedName>
    <definedName name="_Fill" hidden="1">#REF!</definedName>
    <definedName name="_fILL12" hidden="1">#REF!</definedName>
    <definedName name="_xlnm._FilterDatabase" hidden="1">#REF!</definedName>
    <definedName name="_FS01">[0]!err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localSheetId="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localSheetId="1" hidden="1">0</definedName>
    <definedName name="_Order2" hidden="1">0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localSheetId="1" hidden="1">#REF!</definedName>
    <definedName name="_Parse_Out" hidden="1">#REF!</definedName>
    <definedName name="_PJ50">#REF!</definedName>
    <definedName name="_pj51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1" hidden="1">#REF!</definedName>
    <definedName name="_Sort" hidden="1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1_In1" hidden="1">#REF!</definedName>
    <definedName name="_Table1_Out" hidden="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´cAE°eE¹" hidden="1">#REF!</definedName>
    <definedName name="￠￥cAE¡ÆeEⓒo" hidden="1">#REF!</definedName>
    <definedName name="A">#REF!</definedName>
    <definedName name="A_impresión_IM">#REF!</definedName>
    <definedName name="A000">[11]!absc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[12]!absc</definedName>
    <definedName name="AA_1" hidden="1">{#N/A,#N/A,TRUE,"INGENIERIA";#N/A,#N/A,TRUE,"COMPRAS";#N/A,#N/A,TRUE,"DIRECCION";#N/A,#N/A,TRUE,"RESUMEN"}</definedName>
    <definedName name="AAA">[0]!err</definedName>
    <definedName name="AAAAA">#REF!</definedName>
    <definedName name="AAAAAA">#REF!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BC">#REF!</definedName>
    <definedName name="ABCD" hidden="1">#REF!</definedName>
    <definedName name="ABCDE" hidden="1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NvoAbs" hidden="1">#REF!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FGEWSARG" hidden="1">{"TAB1",#N/A,TRUE,"GENERAL";"TAB2",#N/A,TRUE,"GENERAL";"TAB3",#N/A,TRUE,"GENERAL";"TAB4",#N/A,TRUE,"GENERAL";"TAB5",#N/A,TRUE,"GENERAL"}</definedName>
    <definedName name="afdasgh" hidden="1">{#N/A,#N/A,FALSE,"CCTV"}</definedName>
    <definedName name="afdsfdg" hidden="1">{#N/A,#N/A,FALSE,"CCTV"}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ffgff" hidden="1">{#N/A,#N/A,FALSE,"CCTV"}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ua" hidden="1">#REF!</definedName>
    <definedName name="Area_canal">[8]Dimensiones!$B$36</definedName>
    <definedName name="_xlnm.Extract">'[29]AC2-AG96'!#REF!</definedName>
    <definedName name="_xlnm.Print_Area" localSheetId="0">'FORMULARIO 1 - DETALLADO'!$A$1:$G$50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PASEVAN" hidden="1">{#N/A,#N/A,FALSE,"CCTV"}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xyzqerojhvdakjdvasdas" hidden="1">{"via1",#N/A,TRUE,"general";"via2",#N/A,TRUE,"general";"via3",#N/A,TRUE,"general"}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asico" hidden="1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bfdhfdhdfgh" hidden="1">{#N/A,#N/A,FALSE,"CCTV"}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LPH1" hidden="1">#REF!</definedName>
    <definedName name="BM" hidden="1">{#N/A,#N/A,FALSE,"CCTV"}</definedName>
    <definedName name="bn">#REF!</definedName>
    <definedName name="bnm">#REF!</definedName>
    <definedName name="BOBCAT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B">#REF!</definedName>
    <definedName name="CABCELAR" hidden="1">{#N/A,#N/A,FALSE,"Costos Productos 6A";#N/A,#N/A,FALSE,"Costo Unitario Total H-94-12"}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BWorkbookPriority" hidden="1">-1602700874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" hidden="1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[24]CDItem!$G$8</definedName>
    <definedName name="cdfgrtfd" hidden="1">#REF!</definedName>
    <definedName name="cds" hidden="1">{#N/A,#N/A,FALSE,"sumi ";#N/A,#N/A,FALSE,"RESUMEN"}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HACA" hidden="1">#N/A</definedName>
    <definedName name="CIRCUITOS">[39]Circuitos!$C$2:$C$891</definedName>
    <definedName name="civ" hidden="1">{#N/A,#N/A,TRUE,"1842CWN0"}</definedName>
    <definedName name="civ_1" hidden="1">{#N/A,#N/A,TRUE,"1842CWN0"}</definedName>
    <definedName name="cjsa" hidden="1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_TRANSPORTE">[40]Transp.!$B$5:$E$19</definedName>
    <definedName name="costo2" hidden="1">#REF!</definedName>
    <definedName name="COSTODIRECTO">#REF!</definedName>
    <definedName name="costoperativos" hidden="1">{#N/A,#N/A,FALSE,"Costos Productos 6A";#N/A,#N/A,FALSE,"Costo Unitario Total H-94-12"}</definedName>
    <definedName name="COSTOS">[41]TARIFAS!$A$1:$F$52</definedName>
    <definedName name="costos04" hidden="1">{#N/A,#N/A,FALSE,"Costos Productos 6A";#N/A,#N/A,FALSE,"Costo Unitario Total H-94-12"}</definedName>
    <definedName name="cp">#REF!</definedName>
    <definedName name="CPoblado" hidden="1">""</definedName>
    <definedName name="_xlnm.Criteria">'[29]AC2-AG96'!#REF!</definedName>
    <definedName name="Criticos">#REF!</definedName>
    <definedName name="CRUDOS" hidden="1">{#N/A,#N/A,FALSE,"CIBHA05A";#N/A,#N/A,FALSE,"CIBHA05B"}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DADAD" hidden="1">{#N/A,#N/A,TRUE,"CODIGO DEPENDENCIA"}</definedName>
    <definedName name="dario">'[44]GPI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_1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" hidden="1">{#N/A,#N/A,FALSE,"CCTV"}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F" hidden="1">{#N/A,#N/A,FALSE,"310.1";#N/A,#N/A,FALSE,"321.1";#N/A,#N/A,FALSE,"320.3";#N/A,#N/A,FALSE,"330.1"}</definedName>
    <definedName name="DERRUMBES111">[45]CONT_ADI!#REF!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E" hidden="1">{"TAB1",#N/A,TRUE,"GENERAL";"TAB2",#N/A,TRUE,"GENERAL";"TAB3",#N/A,TRUE,"GENERAL";"TAB4",#N/A,TRUE,"GENERAL";"TAB5",#N/A,TRUE,"GENERAL"}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" hidden="1">#REF!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jgj" hidden="1">{#N/A,#N/A,FALSE,"CCTV"}</definedName>
    <definedName name="DGFR" hidden="1">{#N/A,#N/A,TRUE,"1842CWN0"}</definedName>
    <definedName name="DGFR_1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WPRICE" hidden="1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">[8]Dimensiones!$B$11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o" hidden="1">{#N/A,#N/A,FALSE,"310.1";#N/A,#N/A,FALSE,"321.1";#N/A,#N/A,FALSE,"320.3";#N/A,#N/A,FALSE,"330.1"}</definedName>
    <definedName name="eduar" hidden="1">{"TAB1",#N/A,TRUE,"GENERAL";"TAB2",#N/A,TRUE,"GENERAL";"TAB3",#N/A,TRUE,"GENERAL";"TAB4",#N/A,TRUE,"GENERAL";"TAB5",#N/A,TRUE,"GENERAL"}</definedName>
    <definedName name="ee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54222" hidden="1">{"TAB1",#N/A,TRUE,"GENERAL";"TAB2",#N/A,TRUE,"GENERAL";"TAB3",#N/A,TRUE,"GENERAL";"TAB4",#N/A,TRUE,"GENERAL";"TAB5",#N/A,TRUE,"GENERAL"}</definedName>
    <definedName name="EEEEEE">Scheduled_Payment+Extra_Payment</definedName>
    <definedName name="EEEEEEEEEEEEEEEEEEEEEE" hidden="1">#REF!</definedName>
    <definedName name="EEEEEEEEEEEEEEEEEEEEEEEEEEE" hidden="1">{"PRES REHAB ARM-PER POR ITEMS  KM A KM",#N/A,TRUE,"Rehabilitacion Arm-Per"}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t">[8]Dimensiones!$D$11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eyteyt" hidden="1">{#N/A,#N/A,FALSE,"CCTV"}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AL" hidden="1">{#N/A,#N/A,FALSE,"Hoja1";#N/A,#N/A,FALSE,"Hoja2"}</definedName>
    <definedName name="fb">#REF!</definedName>
    <definedName name="FC_COPIA" hidden="1">{"'Sheet1'!$A$1:$G$85"}</definedName>
    <definedName name="fd">'[36]A. P. U.'!#REF!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fhdfhdgh" hidden="1">{#N/A,#N/A,FALSE,"CCTV"}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DF" hidden="1">{#N/A,#N/A,FALSE,"CCTV"}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L" hidden="1">{#N/A,#N/A,FALSE,"Hoja1";#N/A,#N/A,FALSE,"Hoja2"}</definedName>
    <definedName name="FENREO">[56]General!#REF!</definedName>
    <definedName name="fer">'[27]Res-Accide-10'!#REF!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" hidden="1">{"'Sheet1'!$A$1:$G$85"}</definedName>
    <definedName name="ffffff" hidden="1">{#N/A,#N/A,FALSE,"CCTV"}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" hidden="1">{#N/A,#N/A,FALSE,"CCTV"}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gjfghfghgf" hidden="1">{#N/A,#N/A,FALSE,"CCTV"}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l1" hidden="1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9698" hidden="1">{#N/A,#N/A,FALSE,"CIBHA05A";#N/A,#N/A,FALSE,"CIBHA05B"}</definedName>
    <definedName name="FORMALE">#REF!</definedName>
    <definedName name="FORMAUNIT" hidden="1">{#N/A,#N/A,FALSE,"Costos Productos 6A";#N/A,#N/A,FALSE,"Costo Unitario Total H-94-12"}</definedName>
    <definedName name="Formulario">+[57]Formular!$B$7:$G$71</definedName>
    <definedName name="FOTO">#REF!</definedName>
    <definedName name="FOTOS">[58]!absc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gfh" hidden="1">{#N/A,#N/A,FALSE,"CCTV"}</definedName>
    <definedName name="gfjgfhfg" hidden="1">{#N/A,#N/A,FALSE,"CCTV"}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ggggggbbbbbbbbbbbbbb" hidden="1">#REF!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CHIS0599" hidden="1">{#N/A,#N/A,FALSE,"Costos Productos 6A";#N/A,#N/A,FALSE,"Costo Unitario Total H-94-12"}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dgfdg" hidden="1">{#N/A,#N/A,FALSE,"CCTV"}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jhhjj" hidden="1">{#N/A,#N/A,FALSE,"CCTV"}</definedName>
    <definedName name="hft">[8]Dimensiones!$D$9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gh" hidden="1">{#N/A,#N/A,FALSE,"CCTV"}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jgfhgh" hidden="1">{#N/A,#N/A,FALSE,"CCTV"}</definedName>
    <definedName name="hgt">#REF!</definedName>
    <definedName name="hgu">#REF!</definedName>
    <definedName name="hh">#REF!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STORICO" hidden="1">{#N/A,#N/A,FALSE,"Costos Productos 6A";#N/A,#N/A,FALSE,"Costo Unitario Total H-94-12"}</definedName>
    <definedName name="hit">[8]Dimensiones!$D$8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iouolkll" hidden="1">{#N/A,#N/A,FALSE,"CCTV"}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mpuestos" hidden="1">{"'Sheet1'!$A$1:$G$85"}</definedName>
    <definedName name="incoval" hidden="1">{"via1",#N/A,TRUE,"general";"via2",#N/A,TRUE,"general";"via3",#N/A,TRUE,"general"}</definedName>
    <definedName name="INDI">#N/A</definedName>
    <definedName name="INDICE">'[49]INDICE ALFABETICO'!$1:$1048576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forme_agosto5_montecz" hidden="1">{#N/A,#N/A,FALSE,"Hoja1";#N/A,#N/A,FALSE,"Hoja2"}</definedName>
    <definedName name="Ing">#REF!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PIOU" hidden="1">{#N/A,#N/A,FALSE,"Costos Productos 6A";#N/A,#N/A,FALSE,"Costo Unitario Total H-94-12"}</definedName>
    <definedName name="IOUHH">[0]!err</definedName>
    <definedName name="ir">#REF!</definedName>
    <definedName name="irng" hidden="1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" hidden="1">{"via1",#N/A,TRUE,"general";"via2",#N/A,TRUE,"general";"via3",#N/A,TRUE,"general"}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hhh" hidden="1">{#N/A,#N/A,FALSE,"CCTV"}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jjjjjjjuuuuuuuuuuuuuuuuggggggggggggggg" hidden="1">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jjkkk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kjk" hidden="1">#REF!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mfm" hidden="1">#REF!</definedName>
    <definedName name="kghlgh" hidden="1">{#N/A,#N/A,FALSE,"CCTV"}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ulil" hidden="1">{#N/A,#N/A,FALSE,"CCTV"}</definedName>
    <definedName name="KJH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hlh" hidden="1">{#N/A,#N/A,FALSE,"CCTV"}</definedName>
    <definedName name="kjhljhk" hidden="1">{#N/A,#N/A,FALSE,"CCTV"}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KKK" hidden="1">#REF!</definedName>
    <definedName name="kl">#REF!</definedName>
    <definedName name="klklk">#REF!</definedName>
    <definedName name="kñy">#REF!</definedName>
    <definedName name="ko">[68]items!$C$4:$J$247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me" hidden="1">#REF!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lhlkjl" hidden="1">{#N/A,#N/A,FALSE,"CCTV"}</definedName>
    <definedName name="ll">#REF!</definedName>
    <definedName name="LLANTAS">#REF!</definedName>
    <definedName name="lll">#REF!</definedName>
    <definedName name="LLLL">[66]General!#REF!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DARDO">[76]General!#REF!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S">#REF!</definedName>
    <definedName name="MESES">#REF!</definedName>
    <definedName name="met" hidden="1">{#N/A,#N/A,TRUE,"1842CWN0"}</definedName>
    <definedName name="met_1" hidden="1">{#N/A,#N/A,TRUE,"1842CWN0"}</definedName>
    <definedName name="metal" hidden="1">{#N/A,#N/A,TRUE,"1842CWN0"}</definedName>
    <definedName name="metal_1" hidden="1">{#N/A,#N/A,TRUE,"1842CWN0"}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" hidden="1">{#N/A,#N/A,FALSE,"CCTV"}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OTO">#REF!</definedName>
    <definedName name="MOTOBOMBA">#REF!</definedName>
    <definedName name="Motoniv">#REF!</definedName>
    <definedName name="motosierra">#REF!</definedName>
    <definedName name="MPA" hidden="1">{"'Sheet1'!$A$1:$G$85"}</definedName>
    <definedName name="mpdirint">[3]Datos!$B$18</definedName>
    <definedName name="mprelecon">[3]Datos!$B$15</definedName>
    <definedName name="mr">#REF!</definedName>
    <definedName name="MTL" hidden="1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WNAME" hidden="1">{#N/A,#N/A,FALSE,"CCTV"}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kknk" hidden="1">{#N/A,#N/A,FALSE,"CCTV"}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emi" hidden="1">{#N/A,#N/A,FALSE,"Costos Productos 6A";#N/A,#N/A,FALSE,"Costo Unitario Total H-94-12"}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as" hidden="1">#REF!</definedName>
    <definedName name="obras11" hidden="1">#REF!</definedName>
    <definedName name="obrero">#REF!</definedName>
    <definedName name="OBSERVACIONES">#REF!</definedName>
    <definedName name="OCTUBRE" hidden="1">{#N/A,#N/A,FALSE,"orthoflow";#N/A,#N/A,FALSE,"Miscelaneos";#N/A,#N/A,FALSE,"Instrumentacio";#N/A,#N/A,FALSE,"Electrico";#N/A,#N/A,FALSE,"Valv. Seguridad"}</definedName>
    <definedName name="ODH" hidden="1">#REF!</definedName>
    <definedName name="oe" hidden="1">#REF!</definedName>
    <definedName name="Of">#REF!</definedName>
    <definedName name="oficial">#REF!</definedName>
    <definedName name="oililui" hidden="1">{#N/A,#N/A,FALSE,"CCTV"}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o">#REF!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den" hidden="1">255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ndiente" hidden="1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" hidden="1">#N/A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OVISIONALES" hidden="1">#REF!</definedName>
    <definedName name="prs" hidden="1">{#N/A,#N/A,FALSE,"310.1";#N/A,#N/A,FALSE,"321.1";#N/A,#N/A,FALSE,"320.3";#N/A,#N/A,FALSE,"330.1"}</definedName>
    <definedName name="PRUEBA">[86]!absc</definedName>
    <definedName name="prueba1">[87]!absc</definedName>
    <definedName name="PRUEBA2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arewt" hidden="1">{#N/A,#N/A,FALSE,"CCTV"}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" hidden="1">{"'Sheet1'!$A$1:$G$85"}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" hidden="1">{"'Sheet1'!$A$1:$G$85"}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[90]items!$C$4:$J$248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istemasPlazos" hidden="1">1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[2]!absc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K_1" hidden="1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[93]VrEqpBasica!$I$2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bo24">#REF!</definedName>
    <definedName name="tubor24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j" hidden="1">#REF!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uuuuuuuuuuuuuuuuaaaaaaaaaaaaaaaaa" hidden="1">#REF!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CJK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" hidden="1">{"'Sheet1'!$A$1:$G$85"}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ITE" hidden="1">{#N/A,#N/A,FALSE,"CCTV"}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NEXO1." hidden="1">{#N/A,#N/A,FALSE,"Costos Contables CIB A 12 1994";#N/A,#N/A,FALSE,"Cuadre Contab. y C. OP"}</definedName>
    <definedName name="wrn.ANEXO4." hidden="1">{#N/A,#N/A,FALSE,"INVERSION";#N/A,#N/A,FALSE,"CREDITO"}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M." hidden="1">{#N/A,#N/A,FALSE,"CCTV"}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ivil._.works._1" hidden="1">{#N/A,#N/A,TRUE,"1842CWN0"}</definedName>
    <definedName name="wrn.credito" hidden="1">{#N/A,#N/A,TRUE,"CUADROS-0";#N/A,#N/A,TRUE,"CUADROS-1";#N/A,#N/A,TRUE,"CUADROS-2"}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hidden="1">{#N/A,#N/A,FALSE,"Sheet1";#N/A,#N/A,FALSE,"Sheet2";#N/A,#N/A,FALSE,"Sheet3"}</definedName>
    <definedName name="wrn.PrintPrev1." hidden="1">{#N/A,#N/A,FALSE,"Sheet4";#N/A,#N/A,FALSE,"Sheet5";#N/A,#N/A,FALSE,"Sheet6"}</definedName>
    <definedName name="wrn.PrintPrev2." hidden="1">{#N/A,#N/A,FALSE,"Sheet7";#N/A,#N/A,FALSE,"Sheet8";#N/A,#N/A,FALSE,"Sheet9"}</definedName>
    <definedName name="wrn.procurement." hidden="1">{#N/A,#N/A,FALSE,"sumi 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s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[95]INDICE!$1:$1048576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wwwwwwwwwwwwwww" hidden="1">#REF!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W" hidden="1">{#N/A,#N/A,TRUE,"1842CWN0"}</definedName>
    <definedName name="XSW_1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yzabc" hidden="1">{"via1",#N/A,TRUE,"general";"via2",#N/A,TRUE,"general";"via3",#N/A,TRUE,"general"}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[28]!absc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dtytyt" hidden="1">{#N/A,#N/A,FALSE,"CCTV"}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 hidden="1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  <definedName name="ㄴㅁㅇㄹ" hidden="1">{#N/A,#N/A,FALSE,"CCTV"}</definedName>
    <definedName name="당초계획" hidden="1">#REF!</definedName>
    <definedName name="보충" hidden="1">#REF!</definedName>
    <definedName name="부대공사" hidden="1">#REF!</definedName>
    <definedName name="사업부양식2" hidden="1">#REF!</definedName>
    <definedName name="손익계산서" hidden="1">#REF!</definedName>
    <definedName name="이름" hidden="1">{#N/A,#N/A,FALSE,"CCTV"}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8" l="1"/>
  <c r="D20" i="8"/>
  <c r="D17" i="8"/>
  <c r="D16" i="8" s="1"/>
  <c r="D33" i="8" s="1"/>
  <c r="D34" i="8" s="1"/>
  <c r="G28" i="7" s="1"/>
  <c r="D4" i="8"/>
  <c r="F37" i="7"/>
  <c r="G37" i="7" s="1"/>
  <c r="G36" i="7"/>
  <c r="G35" i="7"/>
  <c r="F35" i="7"/>
  <c r="F34" i="7"/>
  <c r="G34" i="7" s="1"/>
  <c r="F33" i="7"/>
  <c r="G33" i="7" s="1"/>
  <c r="F26" i="7"/>
  <c r="G26" i="7" s="1"/>
  <c r="F25" i="7"/>
  <c r="G25" i="7" s="1"/>
  <c r="F24" i="7"/>
  <c r="G24" i="7" s="1"/>
  <c r="F23" i="7"/>
  <c r="G23" i="7" s="1"/>
  <c r="F22" i="7"/>
  <c r="G22" i="7" s="1"/>
  <c r="G20" i="7"/>
  <c r="F19" i="7"/>
  <c r="G19" i="7" s="1"/>
  <c r="F18" i="7"/>
  <c r="G18" i="7" s="1"/>
  <c r="F17" i="7"/>
  <c r="G17" i="7" s="1"/>
  <c r="F16" i="7"/>
  <c r="G16" i="7" s="1"/>
  <c r="F15" i="7"/>
  <c r="G15" i="7" s="1"/>
  <c r="F14" i="7"/>
  <c r="G14" i="7" s="1"/>
  <c r="G13" i="7"/>
  <c r="G12" i="7"/>
  <c r="G11" i="7"/>
  <c r="G27" i="7" l="1"/>
  <c r="G29" i="7"/>
  <c r="G38" i="7"/>
  <c r="G40" i="7" s="1"/>
  <c r="G41" i="7" l="1"/>
  <c r="G42" i="7"/>
</calcChain>
</file>

<file path=xl/sharedStrings.xml><?xml version="1.0" encoding="utf-8"?>
<sst xmlns="http://schemas.openxmlformats.org/spreadsheetml/2006/main" count="129" uniqueCount="110">
  <si>
    <t>VALOR</t>
  </si>
  <si>
    <t>CONCEPTO</t>
  </si>
  <si>
    <t>($)</t>
  </si>
  <si>
    <t>PRESUPUESTO OFICIAL</t>
  </si>
  <si>
    <t>CARGO/OFICIO</t>
  </si>
  <si>
    <t>CANTIDAD</t>
  </si>
  <si>
    <t>SUELDO O TARIFA</t>
  </si>
  <si>
    <t>DEDICACIÓN MENSUAL(h-mes)</t>
  </si>
  <si>
    <t>DURACIÓN TOTAL (mes)</t>
  </si>
  <si>
    <t xml:space="preserve">UNIDAD </t>
  </si>
  <si>
    <t>PARCIAL</t>
  </si>
  <si>
    <t>COSTOS DIRECTOS DE PERSONAL (A)</t>
  </si>
  <si>
    <t>Personal Profesional:</t>
  </si>
  <si>
    <t>Mes</t>
  </si>
  <si>
    <t>Coordinador de Interventoria</t>
  </si>
  <si>
    <t xml:space="preserve">Residente de Interventoria </t>
  </si>
  <si>
    <t>Asesor Estructural</t>
  </si>
  <si>
    <t>Asesor en Geotécnia</t>
  </si>
  <si>
    <t>Asesor en Hidraulica</t>
  </si>
  <si>
    <t>Asesor Electrico</t>
  </si>
  <si>
    <t>Trabajadora Social</t>
  </si>
  <si>
    <t>Ingeniero Ambiental</t>
  </si>
  <si>
    <t>Ingeniero Auxiliar Ingenieria</t>
  </si>
  <si>
    <t>Personal Técnico No Profesional:</t>
  </si>
  <si>
    <t xml:space="preserve">Topografo </t>
  </si>
  <si>
    <t>Secretaria - Delineante</t>
  </si>
  <si>
    <t>Aux. Contable</t>
  </si>
  <si>
    <t xml:space="preserve">Tecnologo SISO </t>
  </si>
  <si>
    <t>Cadenero</t>
  </si>
  <si>
    <t>SUBTOTAL COSTOS DE PERSONAL</t>
  </si>
  <si>
    <t xml:space="preserve">Factor Multiplicador </t>
  </si>
  <si>
    <t>TOTAL COSTOS DE PERSONAL CON FM (A)</t>
  </si>
  <si>
    <t>OTROS COSTOS DIRECTOS (B)</t>
  </si>
  <si>
    <t>(Gastos Reembolsables)</t>
  </si>
  <si>
    <t>Alquiler de Vehiculos de Transporte</t>
  </si>
  <si>
    <t xml:space="preserve">Mes </t>
  </si>
  <si>
    <t>Alquiler de equipos de topografia</t>
  </si>
  <si>
    <t>Fotocopias, edicion informes, registros fotograficos entre otros</t>
  </si>
  <si>
    <t>Ensayos de laboratorio</t>
  </si>
  <si>
    <t>Comunicaciones (telefono,fax, internet)</t>
  </si>
  <si>
    <t>SUBTOTAL OTROS COSTOS DIRECTOS (B)</t>
  </si>
  <si>
    <t>VALOR BÁSICO (A + B)</t>
  </si>
  <si>
    <t>IVA (19%)</t>
  </si>
  <si>
    <t>VALOR TOTAL DE LA INTERVENTORÍA</t>
  </si>
  <si>
    <t>Proyectó:</t>
  </si>
  <si>
    <t>=</t>
  </si>
  <si>
    <t>Ing. ANDRES F. MONTOYA M.</t>
  </si>
  <si>
    <t>Asesor Externo Secretaría de Infraestructura Distrital</t>
  </si>
  <si>
    <t>CÁLCULO DEL FACTOR MULTIPLICADOR</t>
  </si>
  <si>
    <t>FACTOR</t>
  </si>
  <si>
    <t>SALARIO MENSUAL</t>
  </si>
  <si>
    <t>PRESTACIONES SOCIALES</t>
  </si>
  <si>
    <t>2.1</t>
  </si>
  <si>
    <t>Primas (30 días al año)</t>
  </si>
  <si>
    <t>2.2</t>
  </si>
  <si>
    <t>Cesantías (30 días al año)</t>
  </si>
  <si>
    <t>2.3</t>
  </si>
  <si>
    <t>Intereses a la cesantías</t>
  </si>
  <si>
    <t>2.4</t>
  </si>
  <si>
    <t>Vacaciones (15 días al año)</t>
  </si>
  <si>
    <t>2.5</t>
  </si>
  <si>
    <t>Seguridad Social (salud + pensión)</t>
  </si>
  <si>
    <t>2.6</t>
  </si>
  <si>
    <t>Riesgos profesionales</t>
  </si>
  <si>
    <t>2.7</t>
  </si>
  <si>
    <t>Caja de compensacion</t>
  </si>
  <si>
    <t>2.8</t>
  </si>
  <si>
    <t>SENA</t>
  </si>
  <si>
    <t>2.9</t>
  </si>
  <si>
    <t>ICBF</t>
  </si>
  <si>
    <t>2.10</t>
  </si>
  <si>
    <t>Otros (Auxilios varios, prestaciones extralegales, Incapacidades no cubiertas)</t>
  </si>
  <si>
    <t>GASTOS GENERALES DE ADMINISTRACIÓN</t>
  </si>
  <si>
    <t>3.1</t>
  </si>
  <si>
    <t>Gastos directos no reembolsables</t>
  </si>
  <si>
    <t>3.1.1</t>
  </si>
  <si>
    <t>Arriendo de Oficinas</t>
  </si>
  <si>
    <t>3.1.2</t>
  </si>
  <si>
    <t>Servicios publicos e internet</t>
  </si>
  <si>
    <t>3.2</t>
  </si>
  <si>
    <t>Gastos generales</t>
  </si>
  <si>
    <t>3.2.1</t>
  </si>
  <si>
    <t>Asesoria Juridica, Contable y Tributaria</t>
  </si>
  <si>
    <t>3.2.2</t>
  </si>
  <si>
    <t>Gastos bancarios y financieros</t>
  </si>
  <si>
    <t>3.2.3</t>
  </si>
  <si>
    <t>Equipos de cómputo, software y licenciamiento</t>
  </si>
  <si>
    <t>3.2.4</t>
  </si>
  <si>
    <t>Mantenimiento y reparación de oficinas</t>
  </si>
  <si>
    <t>3.2.5</t>
  </si>
  <si>
    <t>Vigilancia, aseo y cafetería</t>
  </si>
  <si>
    <t>3.2.6</t>
  </si>
  <si>
    <t>Útiles, papelería y fotocopias</t>
  </si>
  <si>
    <t>3.2.7</t>
  </si>
  <si>
    <t>Transporte y vehículos</t>
  </si>
  <si>
    <t>3.2.8</t>
  </si>
  <si>
    <t>Seguros oficina central</t>
  </si>
  <si>
    <t>3.2.9</t>
  </si>
  <si>
    <t>Primeros auxilios</t>
  </si>
  <si>
    <t>3.3</t>
  </si>
  <si>
    <t>Otros gastos no reembolsables</t>
  </si>
  <si>
    <t>3.3.1</t>
  </si>
  <si>
    <t>Impuestos, Estampillas y Pólizas</t>
  </si>
  <si>
    <t>Honorarios (Utilidad del consultor y costos no previstos)</t>
  </si>
  <si>
    <t>TOTAL DEL FACTOR MULTIPLICADOR (F = 1 + 2 + 3 + 4)</t>
  </si>
  <si>
    <t>FACTOR MULTIPLICADOR EXPRESADO EN DECIMALES</t>
  </si>
  <si>
    <t>Ing. Andrés Felipe Montoya  Manjarres</t>
  </si>
  <si>
    <t>Secretaría de Infraestructura Distrital</t>
  </si>
  <si>
    <t>«INTERVENTORÍA INTEGRAL AL PROYECTO “OBRAS DE REHABILITACIÓN Y MEJORAMIENTO DEL CIRCUITO VIAL DEL NORTE Y CORREDOR HISTÓRICO EN EL DISTRITO DE CARTAGENA”»</t>
  </si>
  <si>
    <t xml:space="preserve">Director de interventoria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</si>
</sst>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-&quot;$&quot;\ * #,##0.000000_-;\-&quot;$&quot;\ * #,##0.000000_-;_-&quot;$&quot;\ * &quot;-&quot;??_-;_-@_-"/>
  </numFmts>
  <fonts count="2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color theme="1"/>
      <name val="Arial Narrow"/>
      <family val="2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theme="9" tint="0.79998168889431442"/>
      </patternFill>
    </fill>
    <fill>
      <patternFill patternType="solid">
        <fgColor theme="0" tint="-0.249977111117893"/>
        <bgColor theme="9" tint="0.79998168889431442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48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1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1" fillId="0" borderId="0" xfId="40"/>
    <xf numFmtId="0" fontId="6" fillId="0" borderId="20" xfId="39" applyBorder="1" applyAlignment="1">
      <alignment horizontal="center" vertical="center"/>
    </xf>
    <xf numFmtId="0" fontId="6" fillId="0" borderId="0" xfId="39" applyAlignment="1">
      <alignment horizontal="center" vertical="center"/>
    </xf>
    <xf numFmtId="165" fontId="6" fillId="0" borderId="0" xfId="41" applyNumberFormat="1" applyFont="1" applyBorder="1" applyAlignment="1">
      <alignment horizontal="center" vertical="center"/>
    </xf>
    <xf numFmtId="9" fontId="6" fillId="0" borderId="0" xfId="42" applyFont="1" applyBorder="1" applyAlignment="1">
      <alignment horizontal="center" vertical="center"/>
    </xf>
    <xf numFmtId="171" fontId="6" fillId="0" borderId="21" xfId="39" applyNumberFormat="1" applyBorder="1" applyAlignment="1">
      <alignment horizontal="center" vertical="center"/>
    </xf>
    <xf numFmtId="0" fontId="13" fillId="4" borderId="30" xfId="39" applyFont="1" applyFill="1" applyBorder="1" applyAlignment="1">
      <alignment horizontal="center" vertical="center"/>
    </xf>
    <xf numFmtId="171" fontId="13" fillId="4" borderId="35" xfId="39" applyNumberFormat="1" applyFont="1" applyFill="1" applyBorder="1" applyAlignment="1">
      <alignment horizontal="center"/>
    </xf>
    <xf numFmtId="0" fontId="13" fillId="4" borderId="36" xfId="39" applyFont="1" applyFill="1" applyBorder="1" applyAlignment="1">
      <alignment horizontal="center" vertical="center"/>
    </xf>
    <xf numFmtId="171" fontId="13" fillId="4" borderId="37" xfId="39" applyNumberFormat="1" applyFont="1" applyFill="1" applyBorder="1" applyAlignment="1">
      <alignment horizontal="center"/>
    </xf>
    <xf numFmtId="0" fontId="13" fillId="4" borderId="39" xfId="39" applyFont="1" applyFill="1" applyBorder="1" applyAlignment="1">
      <alignment horizontal="center" vertical="center"/>
    </xf>
    <xf numFmtId="171" fontId="13" fillId="4" borderId="40" xfId="39" applyNumberFormat="1" applyFont="1" applyFill="1" applyBorder="1" applyAlignment="1">
      <alignment horizontal="center" vertical="center"/>
    </xf>
    <xf numFmtId="0" fontId="13" fillId="0" borderId="20" xfId="39" applyFont="1" applyBorder="1" applyAlignment="1">
      <alignment horizontal="center" vertical="center"/>
    </xf>
    <xf numFmtId="0" fontId="13" fillId="0" borderId="36" xfId="39" applyFont="1" applyBorder="1" applyAlignment="1">
      <alignment horizontal="center" vertical="center"/>
    </xf>
    <xf numFmtId="165" fontId="13" fillId="0" borderId="22" xfId="41" applyNumberFormat="1" applyFont="1" applyBorder="1" applyAlignment="1">
      <alignment horizontal="center"/>
    </xf>
    <xf numFmtId="9" fontId="13" fillId="0" borderId="22" xfId="42" applyFont="1" applyBorder="1" applyAlignment="1">
      <alignment horizontal="center"/>
    </xf>
    <xf numFmtId="3" fontId="13" fillId="0" borderId="22" xfId="39" applyNumberFormat="1" applyFont="1" applyBorder="1" applyAlignment="1">
      <alignment horizontal="center" wrapText="1"/>
    </xf>
    <xf numFmtId="171" fontId="13" fillId="0" borderId="37" xfId="39" applyNumberFormat="1" applyFont="1" applyBorder="1" applyAlignment="1">
      <alignment horizontal="center"/>
    </xf>
    <xf numFmtId="0" fontId="13" fillId="0" borderId="6" xfId="39" applyFont="1" applyBorder="1" applyAlignment="1">
      <alignment vertical="center"/>
    </xf>
    <xf numFmtId="0" fontId="6" fillId="0" borderId="7" xfId="39" applyBorder="1" applyAlignment="1">
      <alignment horizontal="center"/>
    </xf>
    <xf numFmtId="165" fontId="6" fillId="0" borderId="7" xfId="41" applyNumberFormat="1" applyFont="1" applyBorder="1" applyAlignment="1">
      <alignment horizontal="center"/>
    </xf>
    <xf numFmtId="9" fontId="6" fillId="0" borderId="7" xfId="42" applyFont="1" applyBorder="1" applyAlignment="1">
      <alignment horizontal="center"/>
    </xf>
    <xf numFmtId="2" fontId="6" fillId="0" borderId="7" xfId="39" applyNumberFormat="1" applyBorder="1" applyAlignment="1">
      <alignment horizontal="center"/>
    </xf>
    <xf numFmtId="171" fontId="6" fillId="0" borderId="8" xfId="39" applyNumberFormat="1" applyBorder="1" applyAlignment="1">
      <alignment horizontal="right"/>
    </xf>
    <xf numFmtId="0" fontId="0" fillId="0" borderId="6" xfId="39" applyFont="1" applyBorder="1" applyAlignment="1">
      <alignment horizontal="left" vertical="center" wrapText="1" indent="2"/>
    </xf>
    <xf numFmtId="0" fontId="6" fillId="0" borderId="7" xfId="39" applyBorder="1" applyAlignment="1">
      <alignment horizontal="center" vertical="center"/>
    </xf>
    <xf numFmtId="165" fontId="6" fillId="0" borderId="7" xfId="41" applyNumberFormat="1" applyFont="1" applyFill="1" applyBorder="1" applyAlignment="1">
      <alignment horizontal="right" vertical="center"/>
    </xf>
    <xf numFmtId="9" fontId="6" fillId="0" borderId="7" xfId="42" applyFont="1" applyBorder="1" applyAlignment="1">
      <alignment horizontal="center" vertical="center"/>
    </xf>
    <xf numFmtId="2" fontId="6" fillId="0" borderId="7" xfId="39" applyNumberFormat="1" applyBorder="1" applyAlignment="1">
      <alignment horizontal="center" vertical="center"/>
    </xf>
    <xf numFmtId="171" fontId="6" fillId="0" borderId="8" xfId="41" applyNumberFormat="1" applyFont="1" applyFill="1" applyBorder="1" applyAlignment="1">
      <alignment horizontal="right" vertical="center"/>
    </xf>
    <xf numFmtId="0" fontId="6" fillId="0" borderId="6" xfId="39" applyBorder="1" applyAlignment="1">
      <alignment horizontal="left" vertical="center" indent="2"/>
    </xf>
    <xf numFmtId="0" fontId="0" fillId="0" borderId="6" xfId="39" applyFont="1" applyBorder="1" applyAlignment="1">
      <alignment horizontal="left" vertical="center" indent="2"/>
    </xf>
    <xf numFmtId="0" fontId="0" fillId="0" borderId="7" xfId="39" applyFont="1" applyBorder="1" applyAlignment="1">
      <alignment horizontal="center" vertical="center"/>
    </xf>
    <xf numFmtId="0" fontId="6" fillId="0" borderId="7" xfId="39" applyBorder="1" applyAlignment="1">
      <alignment horizontal="center" vertical="center" wrapText="1"/>
    </xf>
    <xf numFmtId="0" fontId="6" fillId="0" borderId="6" xfId="39" applyBorder="1" applyAlignment="1">
      <alignment horizontal="left" vertical="center" wrapText="1" indent="2"/>
    </xf>
    <xf numFmtId="171" fontId="13" fillId="3" borderId="8" xfId="41" applyNumberFormat="1" applyFont="1" applyFill="1" applyBorder="1" applyAlignment="1">
      <alignment horizontal="right" vertical="center"/>
    </xf>
    <xf numFmtId="165" fontId="13" fillId="3" borderId="8" xfId="43" applyNumberFormat="1" applyFont="1" applyFill="1" applyBorder="1" applyAlignment="1">
      <alignment horizontal="right" vertical="center"/>
    </xf>
    <xf numFmtId="0" fontId="6" fillId="0" borderId="6" xfId="39" applyBorder="1" applyAlignment="1">
      <alignment vertical="center"/>
    </xf>
    <xf numFmtId="3" fontId="6" fillId="0" borderId="7" xfId="39" applyNumberFormat="1" applyBorder="1" applyAlignment="1">
      <alignment horizontal="center" vertical="center"/>
    </xf>
    <xf numFmtId="171" fontId="13" fillId="0" borderId="8" xfId="39" applyNumberFormat="1" applyFont="1" applyBorder="1" applyAlignment="1">
      <alignment horizontal="right" vertical="center"/>
    </xf>
    <xf numFmtId="44" fontId="1" fillId="0" borderId="0" xfId="40" applyNumberFormat="1"/>
    <xf numFmtId="0" fontId="6" fillId="0" borderId="6" xfId="39" applyBorder="1" applyAlignment="1">
      <alignment horizontal="left" vertical="top" wrapText="1" indent="2"/>
    </xf>
    <xf numFmtId="0" fontId="0" fillId="0" borderId="6" xfId="39" applyFont="1" applyBorder="1" applyAlignment="1">
      <alignment horizontal="left" vertical="top" wrapText="1" indent="2"/>
    </xf>
    <xf numFmtId="171" fontId="13" fillId="2" borderId="8" xfId="41" applyNumberFormat="1" applyFont="1" applyFill="1" applyBorder="1" applyAlignment="1">
      <alignment horizontal="right" vertical="center"/>
    </xf>
    <xf numFmtId="171" fontId="13" fillId="0" borderId="8" xfId="41" applyNumberFormat="1" applyFont="1" applyFill="1" applyBorder="1" applyAlignment="1">
      <alignment horizontal="right" vertical="center"/>
    </xf>
    <xf numFmtId="0" fontId="13" fillId="3" borderId="41" xfId="39" applyFont="1" applyFill="1" applyBorder="1" applyAlignment="1">
      <alignment horizontal="right" vertical="center"/>
    </xf>
    <xf numFmtId="0" fontId="13" fillId="3" borderId="15" xfId="39" applyFont="1" applyFill="1" applyBorder="1" applyAlignment="1">
      <alignment horizontal="right" vertical="center"/>
    </xf>
    <xf numFmtId="0" fontId="13" fillId="3" borderId="32" xfId="39" applyFont="1" applyFill="1" applyBorder="1" applyAlignment="1">
      <alignment horizontal="right" vertical="center"/>
    </xf>
    <xf numFmtId="171" fontId="13" fillId="3" borderId="42" xfId="41" applyNumberFormat="1" applyFont="1" applyFill="1" applyBorder="1" applyAlignment="1">
      <alignment horizontal="right" vertical="center"/>
    </xf>
    <xf numFmtId="171" fontId="13" fillId="3" borderId="16" xfId="41" applyNumberFormat="1" applyFont="1" applyFill="1" applyBorder="1" applyAlignment="1">
      <alignment horizontal="right" vertical="center"/>
    </xf>
    <xf numFmtId="171" fontId="1" fillId="0" borderId="0" xfId="40" applyNumberFormat="1"/>
    <xf numFmtId="172" fontId="1" fillId="0" borderId="0" xfId="44" applyNumberFormat="1"/>
    <xf numFmtId="0" fontId="15" fillId="0" borderId="0" xfId="46" applyFont="1" applyAlignment="1">
      <alignment vertical="center"/>
    </xf>
    <xf numFmtId="171" fontId="16" fillId="0" borderId="0" xfId="40" applyNumberFormat="1" applyFont="1"/>
    <xf numFmtId="0" fontId="15" fillId="0" borderId="9" xfId="46" applyFont="1" applyBorder="1" applyAlignment="1">
      <alignment vertical="center"/>
    </xf>
    <xf numFmtId="0" fontId="8" fillId="0" borderId="0" xfId="46" applyFont="1" applyAlignment="1">
      <alignment horizontal="justify" vertical="center"/>
    </xf>
    <xf numFmtId="0" fontId="7" fillId="0" borderId="0" xfId="46" applyFont="1" applyAlignment="1">
      <alignment horizontal="justify" vertical="center"/>
    </xf>
    <xf numFmtId="0" fontId="1" fillId="0" borderId="0" xfId="46" applyAlignment="1">
      <alignment vertical="center"/>
    </xf>
    <xf numFmtId="0" fontId="1" fillId="0" borderId="46" xfId="46" applyBorder="1" applyAlignment="1">
      <alignment horizontal="center" vertical="center"/>
    </xf>
    <xf numFmtId="0" fontId="18" fillId="0" borderId="47" xfId="46" applyFont="1" applyBorder="1" applyAlignment="1">
      <alignment vertical="center"/>
    </xf>
    <xf numFmtId="0" fontId="1" fillId="0" borderId="47" xfId="46" applyBorder="1" applyAlignment="1">
      <alignment vertical="center"/>
    </xf>
    <xf numFmtId="0" fontId="18" fillId="0" borderId="48" xfId="46" applyFont="1" applyBorder="1" applyAlignment="1">
      <alignment horizontal="center" vertical="center"/>
    </xf>
    <xf numFmtId="0" fontId="18" fillId="6" borderId="46" xfId="46" applyFont="1" applyFill="1" applyBorder="1" applyAlignment="1">
      <alignment horizontal="center" vertical="center"/>
    </xf>
    <xf numFmtId="0" fontId="18" fillId="6" borderId="47" xfId="46" applyFont="1" applyFill="1" applyBorder="1" applyAlignment="1">
      <alignment vertical="center"/>
    </xf>
    <xf numFmtId="0" fontId="1" fillId="6" borderId="47" xfId="46" applyFill="1" applyBorder="1" applyAlignment="1">
      <alignment vertical="center"/>
    </xf>
    <xf numFmtId="10" fontId="18" fillId="6" borderId="48" xfId="47" applyNumberFormat="1" applyFont="1" applyFill="1" applyBorder="1" applyAlignment="1">
      <alignment horizontal="center" vertical="center"/>
    </xf>
    <xf numFmtId="0" fontId="18" fillId="0" borderId="46" xfId="46" applyFont="1" applyBorder="1" applyAlignment="1">
      <alignment horizontal="center" vertical="center"/>
    </xf>
    <xf numFmtId="10" fontId="18" fillId="0" borderId="48" xfId="47" applyNumberFormat="1" applyFont="1" applyBorder="1" applyAlignment="1">
      <alignment horizontal="center" vertical="center"/>
    </xf>
    <xf numFmtId="0" fontId="1" fillId="6" borderId="46" xfId="46" applyFill="1" applyBorder="1" applyAlignment="1">
      <alignment horizontal="center" vertical="center"/>
    </xf>
    <xf numFmtId="10" fontId="0" fillId="6" borderId="48" xfId="47" applyNumberFormat="1" applyFont="1" applyFill="1" applyBorder="1" applyAlignment="1">
      <alignment horizontal="center" vertical="center"/>
    </xf>
    <xf numFmtId="10" fontId="0" fillId="0" borderId="48" xfId="47" applyNumberFormat="1" applyFont="1" applyBorder="1" applyAlignment="1">
      <alignment horizontal="center" vertical="center"/>
    </xf>
    <xf numFmtId="0" fontId="1" fillId="7" borderId="46" xfId="46" applyFill="1" applyBorder="1" applyAlignment="1">
      <alignment horizontal="center" vertical="center"/>
    </xf>
    <xf numFmtId="0" fontId="1" fillId="7" borderId="47" xfId="46" applyFill="1" applyBorder="1" applyAlignment="1">
      <alignment vertical="center"/>
    </xf>
    <xf numFmtId="10" fontId="0" fillId="7" borderId="48" xfId="47" applyNumberFormat="1" applyFont="1" applyFill="1" applyBorder="1" applyAlignment="1">
      <alignment horizontal="center" vertical="center"/>
    </xf>
    <xf numFmtId="0" fontId="18" fillId="5" borderId="43" xfId="46" applyFont="1" applyFill="1" applyBorder="1" applyAlignment="1">
      <alignment horizontal="center" vertical="center"/>
    </xf>
    <xf numFmtId="10" fontId="18" fillId="5" borderId="45" xfId="47" applyNumberFormat="1" applyFont="1" applyFill="1" applyBorder="1" applyAlignment="1">
      <alignment horizontal="center" vertical="center"/>
    </xf>
    <xf numFmtId="2" fontId="18" fillId="5" borderId="45" xfId="47" applyNumberFormat="1" applyFont="1" applyFill="1" applyBorder="1" applyAlignment="1">
      <alignment horizontal="center" vertical="center"/>
    </xf>
    <xf numFmtId="0" fontId="1" fillId="0" borderId="0" xfId="46"/>
    <xf numFmtId="0" fontId="1" fillId="0" borderId="9" xfId="46" applyBorder="1" applyAlignment="1">
      <alignment vertical="center"/>
    </xf>
    <xf numFmtId="0" fontId="13" fillId="0" borderId="0" xfId="46" applyFont="1" applyAlignment="1">
      <alignment horizontal="justify" vertical="center"/>
    </xf>
    <xf numFmtId="0" fontId="6" fillId="0" borderId="0" xfId="46" applyFont="1" applyAlignment="1">
      <alignment horizontal="justify" vertical="center"/>
    </xf>
    <xf numFmtId="2" fontId="14" fillId="4" borderId="17" xfId="39" applyNumberFormat="1" applyFont="1" applyFill="1" applyBorder="1" applyAlignment="1">
      <alignment horizontal="center" vertical="center" wrapText="1"/>
    </xf>
    <xf numFmtId="2" fontId="14" fillId="4" borderId="18" xfId="39" applyNumberFormat="1" applyFont="1" applyFill="1" applyBorder="1" applyAlignment="1">
      <alignment horizontal="center" vertical="center" wrapText="1"/>
    </xf>
    <xf numFmtId="2" fontId="14" fillId="4" borderId="19" xfId="39" applyNumberFormat="1" applyFont="1" applyFill="1" applyBorder="1" applyAlignment="1">
      <alignment horizontal="center" vertical="center" wrapText="1"/>
    </xf>
    <xf numFmtId="2" fontId="14" fillId="4" borderId="29" xfId="39" applyNumberFormat="1" applyFont="1" applyFill="1" applyBorder="1" applyAlignment="1">
      <alignment horizontal="center" vertical="center" wrapText="1"/>
    </xf>
    <xf numFmtId="2" fontId="14" fillId="4" borderId="27" xfId="39" applyNumberFormat="1" applyFont="1" applyFill="1" applyBorder="1" applyAlignment="1">
      <alignment horizontal="center" vertical="center" wrapText="1"/>
    </xf>
    <xf numFmtId="2" fontId="14" fillId="4" borderId="23" xfId="39" applyNumberFormat="1" applyFont="1" applyFill="1" applyBorder="1" applyAlignment="1">
      <alignment horizontal="center" vertical="center" wrapText="1"/>
    </xf>
    <xf numFmtId="0" fontId="14" fillId="0" borderId="33" xfId="39" applyFont="1" applyBorder="1" applyAlignment="1">
      <alignment horizontal="center" vertical="center" wrapText="1"/>
    </xf>
    <xf numFmtId="0" fontId="14" fillId="0" borderId="31" xfId="39" applyFont="1" applyBorder="1" applyAlignment="1">
      <alignment horizontal="center" vertical="center"/>
    </xf>
    <xf numFmtId="0" fontId="14" fillId="0" borderId="10" xfId="39" applyFont="1" applyBorder="1" applyAlignment="1">
      <alignment horizontal="center" vertical="center"/>
    </xf>
    <xf numFmtId="0" fontId="13" fillId="4" borderId="34" xfId="39" applyFont="1" applyFill="1" applyBorder="1" applyAlignment="1">
      <alignment horizontal="center" vertical="center"/>
    </xf>
    <xf numFmtId="0" fontId="13" fillId="4" borderId="28" xfId="39" applyFont="1" applyFill="1" applyBorder="1" applyAlignment="1">
      <alignment horizontal="center" vertical="center"/>
    </xf>
    <xf numFmtId="0" fontId="13" fillId="4" borderId="38" xfId="39" applyFont="1" applyFill="1" applyBorder="1" applyAlignment="1">
      <alignment horizontal="center" vertical="center"/>
    </xf>
    <xf numFmtId="0" fontId="13" fillId="4" borderId="30" xfId="39" applyFont="1" applyFill="1" applyBorder="1" applyAlignment="1">
      <alignment horizontal="center" vertical="center"/>
    </xf>
    <xf numFmtId="0" fontId="13" fillId="4" borderId="36" xfId="39" applyFont="1" applyFill="1" applyBorder="1" applyAlignment="1">
      <alignment horizontal="center" vertical="center"/>
    </xf>
    <xf numFmtId="0" fontId="13" fillId="4" borderId="39" xfId="39" applyFont="1" applyFill="1" applyBorder="1" applyAlignment="1">
      <alignment horizontal="center" vertical="center"/>
    </xf>
    <xf numFmtId="165" fontId="13" fillId="4" borderId="1" xfId="41" applyNumberFormat="1" applyFont="1" applyFill="1" applyBorder="1" applyAlignment="1">
      <alignment horizontal="center" vertical="center"/>
    </xf>
    <xf numFmtId="165" fontId="13" fillId="4" borderId="22" xfId="41" applyNumberFormat="1" applyFont="1" applyFill="1" applyBorder="1" applyAlignment="1">
      <alignment horizontal="center" vertical="center"/>
    </xf>
    <xf numFmtId="165" fontId="13" fillId="4" borderId="2" xfId="41" applyNumberFormat="1" applyFont="1" applyFill="1" applyBorder="1" applyAlignment="1">
      <alignment horizontal="center" vertical="center"/>
    </xf>
    <xf numFmtId="9" fontId="13" fillId="4" borderId="1" xfId="42" applyFont="1" applyFill="1" applyBorder="1" applyAlignment="1">
      <alignment horizontal="center" vertical="center" wrapText="1"/>
    </xf>
    <xf numFmtId="9" fontId="13" fillId="4" borderId="22" xfId="42" applyFont="1" applyFill="1" applyBorder="1" applyAlignment="1">
      <alignment horizontal="center" vertical="center" wrapText="1"/>
    </xf>
    <xf numFmtId="9" fontId="13" fillId="4" borderId="2" xfId="42" applyFont="1" applyFill="1" applyBorder="1" applyAlignment="1">
      <alignment horizontal="center" vertical="center" wrapText="1"/>
    </xf>
    <xf numFmtId="3" fontId="13" fillId="4" borderId="1" xfId="39" applyNumberFormat="1" applyFont="1" applyFill="1" applyBorder="1" applyAlignment="1">
      <alignment horizontal="center" vertical="center" wrapText="1"/>
    </xf>
    <xf numFmtId="3" fontId="13" fillId="4" borderId="22" xfId="39" applyNumberFormat="1" applyFont="1" applyFill="1" applyBorder="1" applyAlignment="1">
      <alignment horizontal="center" vertical="center" wrapText="1"/>
    </xf>
    <xf numFmtId="3" fontId="13" fillId="4" borderId="2" xfId="39" applyNumberFormat="1" applyFont="1" applyFill="1" applyBorder="1" applyAlignment="1">
      <alignment horizontal="center" vertical="center" wrapText="1"/>
    </xf>
    <xf numFmtId="0" fontId="13" fillId="0" borderId="11" xfId="39" applyFont="1" applyBorder="1" applyAlignment="1">
      <alignment horizontal="right" vertical="center"/>
    </xf>
    <xf numFmtId="0" fontId="13" fillId="0" borderId="13" xfId="39" applyFont="1" applyBorder="1" applyAlignment="1">
      <alignment horizontal="right" vertical="center"/>
    </xf>
    <xf numFmtId="0" fontId="13" fillId="0" borderId="12" xfId="39" applyFont="1" applyBorder="1" applyAlignment="1">
      <alignment horizontal="right" vertical="center"/>
    </xf>
    <xf numFmtId="0" fontId="13" fillId="3" borderId="11" xfId="39" applyFont="1" applyFill="1" applyBorder="1" applyAlignment="1">
      <alignment horizontal="right" vertical="center"/>
    </xf>
    <xf numFmtId="0" fontId="13" fillId="3" borderId="13" xfId="39" applyFont="1" applyFill="1" applyBorder="1" applyAlignment="1">
      <alignment horizontal="right" vertical="center"/>
    </xf>
    <xf numFmtId="0" fontId="13" fillId="3" borderId="12" xfId="39" applyFont="1" applyFill="1" applyBorder="1" applyAlignment="1">
      <alignment horizontal="right" vertical="center"/>
    </xf>
    <xf numFmtId="0" fontId="13" fillId="3" borderId="24" xfId="39" applyFont="1" applyFill="1" applyBorder="1" applyAlignment="1">
      <alignment horizontal="center" vertical="center"/>
    </xf>
    <xf numFmtId="0" fontId="13" fillId="3" borderId="25" xfId="39" applyFont="1" applyFill="1" applyBorder="1" applyAlignment="1">
      <alignment horizontal="center" vertical="center"/>
    </xf>
    <xf numFmtId="0" fontId="13" fillId="3" borderId="26" xfId="39" applyFont="1" applyFill="1" applyBorder="1" applyAlignment="1">
      <alignment horizontal="center" vertical="center"/>
    </xf>
    <xf numFmtId="0" fontId="13" fillId="4" borderId="3" xfId="39" applyFont="1" applyFill="1" applyBorder="1" applyAlignment="1">
      <alignment horizontal="center" vertical="center"/>
    </xf>
    <xf numFmtId="0" fontId="13" fillId="4" borderId="4" xfId="39" applyFont="1" applyFill="1" applyBorder="1" applyAlignment="1">
      <alignment horizontal="center" vertical="center"/>
    </xf>
    <xf numFmtId="0" fontId="13" fillId="4" borderId="5" xfId="39" applyFont="1" applyFill="1" applyBorder="1" applyAlignment="1">
      <alignment horizontal="center" vertical="center"/>
    </xf>
    <xf numFmtId="0" fontId="6" fillId="3" borderId="11" xfId="39" applyFill="1" applyBorder="1" applyAlignment="1">
      <alignment horizontal="right" vertical="center"/>
    </xf>
    <xf numFmtId="0" fontId="6" fillId="3" borderId="13" xfId="39" applyFill="1" applyBorder="1" applyAlignment="1">
      <alignment horizontal="right" vertical="center"/>
    </xf>
    <xf numFmtId="0" fontId="6" fillId="3" borderId="12" xfId="39" applyFill="1" applyBorder="1" applyAlignment="1">
      <alignment horizontal="right" vertical="center"/>
    </xf>
    <xf numFmtId="0" fontId="13" fillId="4" borderId="11" xfId="39" applyFont="1" applyFill="1" applyBorder="1" applyAlignment="1">
      <alignment horizontal="center" vertical="center"/>
    </xf>
    <xf numFmtId="0" fontId="13" fillId="4" borderId="13" xfId="39" applyFont="1" applyFill="1" applyBorder="1" applyAlignment="1">
      <alignment horizontal="center" vertical="center"/>
    </xf>
    <xf numFmtId="0" fontId="13" fillId="4" borderId="14" xfId="39" applyFont="1" applyFill="1" applyBorder="1" applyAlignment="1">
      <alignment horizontal="center" vertical="center"/>
    </xf>
    <xf numFmtId="0" fontId="13" fillId="2" borderId="11" xfId="39" applyFont="1" applyFill="1" applyBorder="1" applyAlignment="1">
      <alignment horizontal="right" vertical="center"/>
    </xf>
    <xf numFmtId="0" fontId="13" fillId="2" borderId="13" xfId="39" applyFont="1" applyFill="1" applyBorder="1" applyAlignment="1">
      <alignment horizontal="right" vertical="center"/>
    </xf>
    <xf numFmtId="0" fontId="13" fillId="2" borderId="12" xfId="39" applyFont="1" applyFill="1" applyBorder="1" applyAlignment="1">
      <alignment horizontal="right" vertical="center"/>
    </xf>
    <xf numFmtId="0" fontId="17" fillId="5" borderId="43" xfId="46" applyFont="1" applyFill="1" applyBorder="1" applyAlignment="1">
      <alignment horizontal="center" vertical="center" wrapText="1"/>
    </xf>
    <xf numFmtId="0" fontId="17" fillId="5" borderId="44" xfId="46" applyFont="1" applyFill="1" applyBorder="1" applyAlignment="1">
      <alignment horizontal="center" vertical="center" wrapText="1"/>
    </xf>
    <xf numFmtId="0" fontId="17" fillId="5" borderId="45" xfId="46" applyFont="1" applyFill="1" applyBorder="1" applyAlignment="1">
      <alignment horizontal="center" vertical="center" wrapText="1"/>
    </xf>
    <xf numFmtId="0" fontId="18" fillId="5" borderId="44" xfId="46" applyFont="1" applyFill="1" applyBorder="1" applyAlignment="1">
      <alignment horizontal="right" vertical="center"/>
    </xf>
    <xf numFmtId="0" fontId="18" fillId="0" borderId="43" xfId="46" applyFont="1" applyBorder="1" applyAlignment="1">
      <alignment horizontal="right" vertical="center"/>
    </xf>
    <xf numFmtId="0" fontId="18" fillId="0" borderId="44" xfId="46" applyFont="1" applyBorder="1" applyAlignment="1">
      <alignment horizontal="right" vertical="center"/>
    </xf>
    <xf numFmtId="165" fontId="19" fillId="0" borderId="0" xfId="40" applyNumberFormat="1" applyFont="1"/>
  </cellXfs>
  <cellStyles count="48"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2 2 3 3" xfId="41" xr:uid="{9898BDE3-1EE7-204B-8A72-DE0659375495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Moneda 5" xfId="44" xr:uid="{A25E9924-68C3-3147-80A9-709A0E343592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3" xfId="40" xr:uid="{92DBBC61-EC1F-364D-921E-9B9215F00449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2 2 2" xfId="39" xr:uid="{5A6F41B4-3D91-DF4F-B583-0542D9B00C08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3 2 3" xfId="46" xr:uid="{33CF0A91-205A-744D-9291-366CE19C2F35}"/>
    <cellStyle name="Normal 5" xfId="34" xr:uid="{00000000-0005-0000-0000-000022000000}"/>
    <cellStyle name="Normal 9 2" xfId="33" xr:uid="{00000000-0005-0000-0000-000023000000}"/>
    <cellStyle name="Porcentaje 2 2" xfId="47" xr:uid="{7D928758-C5B9-6445-91D5-C80BEC1864DF}"/>
    <cellStyle name="Porcentaje 4" xfId="8" xr:uid="{00000000-0005-0000-0000-000025000000}"/>
    <cellStyle name="Porcentaje 4 2" xfId="43" xr:uid="{4DF1BF21-4B57-0A45-8366-337483D51211}"/>
    <cellStyle name="Porcentaje 6" xfId="45" xr:uid="{C9B0B204-17AD-E849-A7A6-2F601FB35F4D}"/>
    <cellStyle name="Porcentual 2 10" xfId="32" xr:uid="{00000000-0005-0000-0000-000026000000}"/>
    <cellStyle name="Porcentual 2 10 2 2" xfId="42" xr:uid="{FE567D4A-9DE2-8440-9BCE-A3B9EC3CB9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customXml" Target="../customXml/item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styles" Target="styles.xml"/><Relationship Id="rId105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184008</xdr:rowOff>
    </xdr:from>
    <xdr:to>
      <xdr:col>0</xdr:col>
      <xdr:colOff>2141220</xdr:colOff>
      <xdr:row>49</xdr:row>
      <xdr:rowOff>22612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4AE161B-FCCC-734A-A04D-EB234B6218A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contrast="1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76" r="7647"/>
        <a:stretch/>
      </xdr:blipFill>
      <xdr:spPr bwMode="auto">
        <a:xfrm>
          <a:off x="0" y="9328008"/>
          <a:ext cx="2141220" cy="107050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354323</xdr:colOff>
      <xdr:row>34</xdr:row>
      <xdr:rowOff>123950</xdr:rowOff>
    </xdr:from>
    <xdr:to>
      <xdr:col>1</xdr:col>
      <xdr:colOff>2506065</xdr:colOff>
      <xdr:row>39</xdr:row>
      <xdr:rowOff>246637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B454F3-A6F2-BA43-8A82-FD628117187B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contrast="1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23" y="6727950"/>
          <a:ext cx="2608942" cy="107518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DD282EC9/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HP\AppData\Local\Microso"/>
      <sheetName val="ESTADO VÍA-CRIT.TECNICO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QUIPOS"/>
      <sheetName val="MANO DE OBRA"/>
      <sheetName val="TRANSPORTE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#REF"/>
      <sheetName val="Hoja2"/>
      <sheetName val="G.G"/>
      <sheetName val="MURO PR25+221-235"/>
      <sheetName val="MURO PR25+261-267"/>
      <sheetName val="CANT OBRA"/>
      <sheetName val="\Users\ANDRES FELIPE MUÑOZ\Down"/>
      <sheetName val="\E\a  aaInformación GRUPO 4\A M"/>
      <sheetName val="LISTADO "/>
      <sheetName val="M.O."/>
      <sheetName val="ACTA No.1 "/>
      <sheetName val="ACTA No.5"/>
      <sheetName val="ACTA MAYORES - GENERAL"/>
      <sheetName val="HISTORICOS FUEL OIL EXP"/>
      <sheetName val="GENERALIDADES"/>
      <sheetName val="analisis costo horario"/>
      <sheetName val="Lista Base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_aCCIDENTES_DE_1995___1996_xl_2"/>
      <sheetName val="//ccefici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 ACTA FINAL + MODIFICATORIA "/>
      <sheetName val="_aCCIDENTES_DE_1995___1996_xl_4"/>
      <sheetName val="//d.docs.live.net/a  aaInformac"/>
      <sheetName val="_aCCIDENTES_DE_1995___1996_xl_3"/>
      <sheetName val="_aCCIDENTES_DE_1995___1996_xl_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6"/>
      <sheetName val="_aCCIDENTES_DE_1995___1996_xl_8"/>
      <sheetName val="_aCCIDENTES_DE_1995___1996_xl_7"/>
      <sheetName val="_aCCIDENTES_DE_1995___1996_xl_9"/>
      <sheetName val="_aCCIDENTES_DE_1995___1996_x_10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Base_Muestras"/>
      <sheetName val="Formulario_N°_4"/>
      <sheetName val="_aCCIDENTES_DE_1995___1996_x_11"/>
      <sheetName val="Tabla CONPES 371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gp05"/>
      <sheetName val="GP06"/>
      <sheetName val="\E\Documents and Settings\Pe"/>
      <sheetName val="\C\E\Documents and Setting"/>
      <sheetName val="ESTADO_VÍA-CRIT_TECNICO"/>
      <sheetName val="REQUISITOS INF INTERVENTORÍA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PU (2)"/>
      <sheetName val="BASES"/>
      <sheetName val="_a__aaInformación_GRUPO_4_A_MIn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INDICE"/>
      <sheetName val="lista-precio-mat-equipos"/>
      <sheetName val="rendimiento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/>
      <sheetData sheetId="405"/>
      <sheetData sheetId="406" refreshError="1"/>
      <sheetData sheetId="407" refreshError="1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/>
      <sheetData sheetId="592" refreshError="1"/>
      <sheetData sheetId="593"/>
      <sheetData sheetId="594" refreshError="1"/>
      <sheetData sheetId="595" refreshError="1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/>
      <sheetData sheetId="875"/>
      <sheetData sheetId="876" refreshError="1"/>
      <sheetData sheetId="877" refreshError="1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aactividad"/>
      <sheetName val="REQUISITOS INF INTERVENTORÍA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gp05"/>
      <sheetName val="GP06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"/>
      <sheetName val="Hoja2"/>
      <sheetName val="Base_Muestras"/>
      <sheetName val="Formulario_N°_4"/>
      <sheetName val="LISTADO "/>
      <sheetName val="M.O.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Nuevos APU Córdoba\a  aaInform"/>
      <sheetName val="\E\Nuevos APU Córdoba\a  aaInfo"/>
      <sheetName val="\Users\JoseGabriel\Documents\Mi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 ACTA FINAL + MODIFICATORIA "/>
      <sheetName val="CANT OBRA"/>
      <sheetName val="\Users\ANDRES FELIPE MUÑOZ\Down"/>
      <sheetName val="lista-precio-mat-equipos"/>
      <sheetName val="rendimiento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MATERIAL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1"/>
      <sheetName val="Tabla CONPES 3714"/>
      <sheetName val="PLAN DE INVERSION ANTICIPO"/>
      <sheetName val="inv mensual"/>
      <sheetName val="borrador flujo inv"/>
      <sheetName val="social-ambiental"/>
      <sheetName val="AU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MAT"/>
      <sheetName val="HER"/>
      <sheetName val="PER"/>
      <sheetName val="TRANS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Materiales"/>
      <sheetName val="Cuadrillas"/>
      <sheetName val="Concretos y morteros"/>
      <sheetName val="Equipo"/>
      <sheetName val="Datos iniciales "/>
      <sheetName val="Transporte"/>
      <sheetName val="otros"/>
      <sheetName val="MC SF GAVION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FLUJOS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General"/>
      <sheetName val="BASE"/>
      <sheetName val="Anal"/>
      <sheetName val="ITEMS"/>
      <sheetName val="calidad"/>
      <sheetName val="FACTORES"/>
      <sheetName val="\\Pc1\E\AMV-3005-2005\ADMON GRU"/>
      <sheetName val="Index"/>
      <sheetName val="NPV Summary"/>
      <sheetName val="Equip Data"/>
      <sheetName val="Royalties"/>
      <sheetName val="Title"/>
      <sheetName val="COSTOS OFICINA"/>
      <sheetName val="COSTOS CAMPAMENTO"/>
      <sheetName val="Capitulos"/>
      <sheetName val="Maqui Equip"/>
      <sheetName val="Personalizar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Circuitos"/>
      <sheetName val="Análisis_de_precios"/>
      <sheetName val="Remo__derr_"/>
      <sheetName val="Limp__mec__Alcant_"/>
      <sheetName val="TARIF200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basicos"/>
      <sheetName val="APU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A.P.U"/>
      <sheetName val=" Liquidacion de Obra por Tramos"/>
      <sheetName val="CLASIFICACION"/>
      <sheetName val="GCB2000"/>
      <sheetName val="062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resup_Cancha"/>
      <sheetName val="CRA.MODI"/>
      <sheetName val="FORMULA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ERSONAL"/>
      <sheetName val="Tarifa MT"/>
      <sheetName val="Bajadas"/>
      <sheetName val="OCTUBRE"/>
      <sheetName val="CODCONST"/>
      <sheetName val="PREACTA Y CONTRATISTAS"/>
      <sheetName val="5. ELECTRICO"/>
      <sheetName val="REC-COD,"/>
      <sheetName val="2,2,6,1 Pilotes 0,30"/>
      <sheetName val="LISTA DE PRECIOS"/>
      <sheetName val="Listad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Lp"/>
      <sheetName val="NARIÑO"/>
      <sheetName val="Summary"/>
      <sheetName val="Proveedores y acreedore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APU NO PREVISTO"/>
      <sheetName val="PPTA (3)"/>
      <sheetName val="PPTA (2)"/>
      <sheetName val="PPTA"/>
      <sheetName val="7.1.8.1.1"/>
      <sheetName val="Hoja2"/>
      <sheetName val="Cuadr."/>
      <sheetName val="PUNITARIOS PARA 241201 2S.xls"/>
      <sheetName val="OBRAS SES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UNITARIOS"/>
      <sheetName val="THE"/>
      <sheetName val="ATHE"/>
      <sheetName val="SALARIOS"/>
      <sheetName val="PLAN DE INVERSION ANTICIPO"/>
      <sheetName val="inv mensual"/>
      <sheetName val="borrador flujo inv"/>
      <sheetName val="social-ambiental"/>
      <sheetName val="AU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BASE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_P_U1"/>
      <sheetName val="A_P_U"/>
      <sheetName val="materiales"/>
      <sheetName val="otros"/>
      <sheetName val="_Liquidacion_de_Obra_por_Tramo1"/>
      <sheetName val="APU_NO_PREVISTO1"/>
      <sheetName val="PPTA_(3)1"/>
      <sheetName val="PPTA_(2)1"/>
      <sheetName val="Excavación_Mat__Común_Estacion1"/>
      <sheetName val="Demolición_Pavimento1"/>
      <sheetName val="SUB_APU1"/>
      <sheetName val="A__P__U_1"/>
      <sheetName val="RELACION_MES1"/>
      <sheetName val="ESTADO_VÍA-CRIT_TECNICO1"/>
      <sheetName val="2,2,6,1_Pilotes_0,301"/>
      <sheetName val="LISTA_DE_PRECIOS1"/>
      <sheetName val="_Liquidacion_de_Obra_por_Tramos"/>
      <sheetName val="APU_NO_PREVISTO"/>
      <sheetName val="PPTA_(3)"/>
      <sheetName val="PPTA_(2)"/>
      <sheetName val="2,2,6,1_Pilotes_0,30"/>
      <sheetName val="LISTA_DE_PRECIOS"/>
      <sheetName val="_Liquidacion_de_Obra_por_Tramo2"/>
      <sheetName val="APU_NO_PREVISTO2"/>
      <sheetName val="PPTA_(3)2"/>
      <sheetName val="PPTA_(2)2"/>
      <sheetName val="Excavación_Mat__Común_Estacion2"/>
      <sheetName val="Demolición_Pavimento2"/>
      <sheetName val="SUB_APU2"/>
      <sheetName val="A__P__U_2"/>
      <sheetName val="RELACION_MES2"/>
      <sheetName val="ESTADO_VÍA-CRIT_TECNICO2"/>
      <sheetName val="A_P_U2"/>
      <sheetName val="2,2,6,1_Pilotes_0,302"/>
      <sheetName val="LISTA_DE_PRECIOS2"/>
      <sheetName val="_Liquidacion_de_Obra_por_Tramo3"/>
      <sheetName val="APU_NO_PREVISTO3"/>
      <sheetName val="PPTA_(3)3"/>
      <sheetName val="PPTA_(2)3"/>
      <sheetName val="Excavación_Mat__Común_Estacion3"/>
      <sheetName val="Demolición_Pavimento3"/>
      <sheetName val="SUB_APU3"/>
      <sheetName val="A__P__U_3"/>
      <sheetName val="RELACION_MES3"/>
      <sheetName val="ESTADO_VÍA-CRIT_TECNICO3"/>
      <sheetName val="A_P_U3"/>
      <sheetName val="2,2,6,1_Pilotes_0,303"/>
      <sheetName val="LISTA_DE_PRECIOS3"/>
      <sheetName val="_Liquidacion_de_Obra_por_Tramo4"/>
      <sheetName val="APU_NO_PREVISTO4"/>
      <sheetName val="PPTA_(3)4"/>
      <sheetName val="PPTA_(2)4"/>
      <sheetName val="PREACTA_64"/>
      <sheetName val="TABLA_20084"/>
      <sheetName val="Excavación_Mat__Común_Estacion4"/>
      <sheetName val="Demolición_Pavimento4"/>
      <sheetName val="SUB_APU4"/>
      <sheetName val="A__P__U_4"/>
      <sheetName val="RELACION_MES4"/>
      <sheetName val="ESTADO_VÍA-CRIT_TECNICO4"/>
      <sheetName val="A_P_U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PREACTA_65"/>
      <sheetName val="TABLA_20085"/>
      <sheetName val="Excavación_Mat__Común_Estacion5"/>
      <sheetName val="Demolición_Pavimento5"/>
      <sheetName val="SUB_APU5"/>
      <sheetName val="A__P__U_5"/>
      <sheetName val="RELACION_MES5"/>
      <sheetName val="ESTADO_VÍA-CRIT_TECNICO5"/>
      <sheetName val="A_P_U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LANCE"/>
      <sheetName val="ITEMS NO REVISTOS"/>
      <sheetName val="APU ELECTRICOS"/>
      <sheetName val="CONT_ADI"/>
      <sheetName val="inst"/>
      <sheetName val="costos oficina"/>
      <sheetName val="costos campamento"/>
      <sheetName val="días habiles 2015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CTA MODIFICACIÓN CIVIL"/>
      <sheetName val="CHINCHINA FINAL . A CEROS"/>
      <sheetName val="Memoria de calculo"/>
      <sheetName val="Bases 2A"/>
      <sheetName val="TABLAS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PUNITARIOS_PARA_241201_2S15"/>
      <sheetName val="PR_115"/>
      <sheetName val="ESTADO_RED_TEC15"/>
      <sheetName val="PREACTA_1015"/>
      <sheetName val="PREACTA_91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CURVA"/>
      <sheetName val="glvc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/>
      <sheetData sheetId="49">
        <row r="48">
          <cell r="E48">
            <v>0</v>
          </cell>
        </row>
      </sheetData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>
        <row r="48">
          <cell r="E48">
            <v>0</v>
          </cell>
        </row>
      </sheetData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/>
      <sheetData sheetId="205"/>
      <sheetData sheetId="206">
        <row r="48">
          <cell r="E48">
            <v>0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>
        <row r="48">
          <cell r="E48">
            <v>0</v>
          </cell>
        </row>
      </sheetData>
      <sheetData sheetId="219"/>
      <sheetData sheetId="220"/>
      <sheetData sheetId="221"/>
      <sheetData sheetId="222"/>
      <sheetData sheetId="223"/>
      <sheetData sheetId="224">
        <row r="48">
          <cell r="E48">
            <v>0</v>
          </cell>
        </row>
      </sheetData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>
        <row r="48">
          <cell r="E48">
            <v>0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48">
          <cell r="E48">
            <v>0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>
        <row r="48">
          <cell r="E48">
            <v>0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>
        <row r="48">
          <cell r="E48">
            <v>0</v>
          </cell>
        </row>
      </sheetData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>
        <row r="48">
          <cell r="E48">
            <v>0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>
        <row r="48">
          <cell r="E48">
            <v>0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>
        <row r="48">
          <cell r="E48">
            <v>0</v>
          </cell>
        </row>
      </sheetData>
      <sheetData sheetId="324"/>
      <sheetData sheetId="325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/>
      <sheetData sheetId="340">
        <row r="48">
          <cell r="E48">
            <v>0</v>
          </cell>
        </row>
      </sheetData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51061-FEA0-3B42-994D-2BC60BAEBFB6}">
  <dimension ref="A1:I50"/>
  <sheetViews>
    <sheetView tabSelected="1" view="pageBreakPreview" topLeftCell="A20" zoomScale="108" zoomScaleNormal="100" zoomScalePageLayoutView="70" workbookViewId="0">
      <selection activeCell="H43" sqref="H43"/>
    </sheetView>
  </sheetViews>
  <sheetFormatPr baseColWidth="10" defaultColWidth="13.796875" defaultRowHeight="15" x14ac:dyDescent="0.2"/>
  <cols>
    <col min="1" max="1" width="46.19921875" style="1" customWidth="1"/>
    <col min="2" max="2" width="12.3984375" style="1" bestFit="1" customWidth="1"/>
    <col min="3" max="3" width="10.19921875" style="1" bestFit="1" customWidth="1"/>
    <col min="4" max="4" width="23" style="1" bestFit="1" customWidth="1"/>
    <col min="5" max="5" width="19.59765625" style="1" customWidth="1"/>
    <col min="6" max="6" width="27.59765625" style="1" bestFit="1" customWidth="1"/>
    <col min="7" max="7" width="21.796875" style="51" bestFit="1" customWidth="1"/>
    <col min="8" max="8" width="19" style="1" bestFit="1" customWidth="1"/>
    <col min="9" max="9" width="32.3984375" style="1" bestFit="1" customWidth="1"/>
    <col min="10" max="16384" width="13.796875" style="1"/>
  </cols>
  <sheetData>
    <row r="1" spans="1:7" ht="16.5" customHeight="1" x14ac:dyDescent="0.2">
      <c r="A1" s="82" t="s">
        <v>108</v>
      </c>
      <c r="B1" s="83"/>
      <c r="C1" s="83"/>
      <c r="D1" s="83"/>
      <c r="E1" s="83"/>
      <c r="F1" s="83"/>
      <c r="G1" s="84"/>
    </row>
    <row r="2" spans="1:7" ht="42.75" customHeight="1" thickBot="1" x14ac:dyDescent="0.25">
      <c r="A2" s="85"/>
      <c r="B2" s="86"/>
      <c r="C2" s="86"/>
      <c r="D2" s="86"/>
      <c r="E2" s="86"/>
      <c r="F2" s="86"/>
      <c r="G2" s="87"/>
    </row>
    <row r="3" spans="1:7" ht="17" thickBot="1" x14ac:dyDescent="0.25">
      <c r="A3" s="88" t="s">
        <v>3</v>
      </c>
      <c r="B3" s="89"/>
      <c r="C3" s="89"/>
      <c r="D3" s="89"/>
      <c r="E3" s="89"/>
      <c r="F3" s="89"/>
      <c r="G3" s="90"/>
    </row>
    <row r="4" spans="1:7" ht="16" thickBot="1" x14ac:dyDescent="0.25">
      <c r="A4" s="2"/>
      <c r="B4" s="3"/>
      <c r="C4" s="3"/>
      <c r="D4" s="4"/>
      <c r="E4" s="5"/>
      <c r="F4" s="3"/>
      <c r="G4" s="6"/>
    </row>
    <row r="5" spans="1:7" ht="12" customHeight="1" x14ac:dyDescent="0.2">
      <c r="A5" s="91" t="s">
        <v>4</v>
      </c>
      <c r="B5" s="94" t="s">
        <v>5</v>
      </c>
      <c r="C5" s="7"/>
      <c r="D5" s="97" t="s">
        <v>6</v>
      </c>
      <c r="E5" s="100" t="s">
        <v>7</v>
      </c>
      <c r="F5" s="103" t="s">
        <v>8</v>
      </c>
      <c r="G5" s="8" t="s">
        <v>0</v>
      </c>
    </row>
    <row r="6" spans="1:7" ht="12" customHeight="1" x14ac:dyDescent="0.2">
      <c r="A6" s="92"/>
      <c r="B6" s="95"/>
      <c r="C6" s="9" t="s">
        <v>9</v>
      </c>
      <c r="D6" s="98"/>
      <c r="E6" s="101"/>
      <c r="F6" s="104"/>
      <c r="G6" s="10" t="s">
        <v>10</v>
      </c>
    </row>
    <row r="7" spans="1:7" ht="12" customHeight="1" thickBot="1" x14ac:dyDescent="0.25">
      <c r="A7" s="93"/>
      <c r="B7" s="96"/>
      <c r="C7" s="11"/>
      <c r="D7" s="99"/>
      <c r="E7" s="102"/>
      <c r="F7" s="105"/>
      <c r="G7" s="12" t="s">
        <v>2</v>
      </c>
    </row>
    <row r="8" spans="1:7" ht="16" thickBot="1" x14ac:dyDescent="0.25">
      <c r="A8" s="13"/>
      <c r="B8" s="14"/>
      <c r="C8" s="14"/>
      <c r="D8" s="15"/>
      <c r="E8" s="16"/>
      <c r="F8" s="17"/>
      <c r="G8" s="18"/>
    </row>
    <row r="9" spans="1:7" x14ac:dyDescent="0.2">
      <c r="A9" s="115" t="s">
        <v>11</v>
      </c>
      <c r="B9" s="116"/>
      <c r="C9" s="116"/>
      <c r="D9" s="116"/>
      <c r="E9" s="116"/>
      <c r="F9" s="116"/>
      <c r="G9" s="117"/>
    </row>
    <row r="10" spans="1:7" x14ac:dyDescent="0.2">
      <c r="A10" s="19" t="s">
        <v>12</v>
      </c>
      <c r="B10" s="20"/>
      <c r="C10" s="20"/>
      <c r="D10" s="21"/>
      <c r="E10" s="22"/>
      <c r="F10" s="23"/>
      <c r="G10" s="24"/>
    </row>
    <row r="11" spans="1:7" x14ac:dyDescent="0.2">
      <c r="A11" s="25" t="s">
        <v>109</v>
      </c>
      <c r="B11" s="26">
        <v>1</v>
      </c>
      <c r="C11" s="26" t="s">
        <v>13</v>
      </c>
      <c r="D11" s="27">
        <v>10800000</v>
      </c>
      <c r="E11" s="28">
        <v>0.5</v>
      </c>
      <c r="F11" s="29">
        <v>8</v>
      </c>
      <c r="G11" s="30">
        <f t="shared" ref="G11:G20" si="0">+D11*E11*F11*B11</f>
        <v>43200000</v>
      </c>
    </row>
    <row r="12" spans="1:7" x14ac:dyDescent="0.2">
      <c r="A12" s="25" t="s">
        <v>14</v>
      </c>
      <c r="B12" s="26">
        <v>2</v>
      </c>
      <c r="C12" s="26" t="s">
        <v>13</v>
      </c>
      <c r="D12" s="27">
        <v>8000000</v>
      </c>
      <c r="E12" s="28">
        <v>1</v>
      </c>
      <c r="F12" s="29">
        <v>8</v>
      </c>
      <c r="G12" s="30">
        <f t="shared" si="0"/>
        <v>128000000</v>
      </c>
    </row>
    <row r="13" spans="1:7" x14ac:dyDescent="0.2">
      <c r="A13" s="31" t="s">
        <v>15</v>
      </c>
      <c r="B13" s="26">
        <v>3</v>
      </c>
      <c r="C13" s="26" t="s">
        <v>13</v>
      </c>
      <c r="D13" s="27">
        <v>4500000</v>
      </c>
      <c r="E13" s="28">
        <v>1</v>
      </c>
      <c r="F13" s="29">
        <v>8</v>
      </c>
      <c r="G13" s="30">
        <f t="shared" si="0"/>
        <v>108000000</v>
      </c>
    </row>
    <row r="14" spans="1:7" x14ac:dyDescent="0.2">
      <c r="A14" s="32" t="s">
        <v>16</v>
      </c>
      <c r="B14" s="26">
        <v>1</v>
      </c>
      <c r="C14" s="26" t="s">
        <v>13</v>
      </c>
      <c r="D14" s="27">
        <v>7000000</v>
      </c>
      <c r="E14" s="28">
        <v>0.8</v>
      </c>
      <c r="F14" s="29">
        <f t="shared" ref="F14:F19" si="1">+$F$11</f>
        <v>8</v>
      </c>
      <c r="G14" s="30">
        <f t="shared" si="0"/>
        <v>44800000</v>
      </c>
    </row>
    <row r="15" spans="1:7" x14ac:dyDescent="0.2">
      <c r="A15" s="32" t="s">
        <v>17</v>
      </c>
      <c r="B15" s="26">
        <v>1</v>
      </c>
      <c r="C15" s="26" t="s">
        <v>13</v>
      </c>
      <c r="D15" s="27">
        <v>7000000</v>
      </c>
      <c r="E15" s="28">
        <v>0.8</v>
      </c>
      <c r="F15" s="29">
        <f t="shared" si="1"/>
        <v>8</v>
      </c>
      <c r="G15" s="30">
        <f t="shared" si="0"/>
        <v>44800000</v>
      </c>
    </row>
    <row r="16" spans="1:7" x14ac:dyDescent="0.2">
      <c r="A16" s="32" t="s">
        <v>18</v>
      </c>
      <c r="B16" s="26">
        <v>1</v>
      </c>
      <c r="C16" s="26" t="s">
        <v>13</v>
      </c>
      <c r="D16" s="27">
        <v>7000000</v>
      </c>
      <c r="E16" s="28">
        <v>0.8</v>
      </c>
      <c r="F16" s="29">
        <f t="shared" si="1"/>
        <v>8</v>
      </c>
      <c r="G16" s="30">
        <f t="shared" si="0"/>
        <v>44800000</v>
      </c>
    </row>
    <row r="17" spans="1:7" x14ac:dyDescent="0.2">
      <c r="A17" s="32" t="s">
        <v>19</v>
      </c>
      <c r="B17" s="26">
        <v>1</v>
      </c>
      <c r="C17" s="26" t="s">
        <v>13</v>
      </c>
      <c r="D17" s="27">
        <v>7000000</v>
      </c>
      <c r="E17" s="28">
        <v>0.5</v>
      </c>
      <c r="F17" s="29">
        <f t="shared" si="1"/>
        <v>8</v>
      </c>
      <c r="G17" s="30">
        <f t="shared" si="0"/>
        <v>28000000</v>
      </c>
    </row>
    <row r="18" spans="1:7" x14ac:dyDescent="0.2">
      <c r="A18" s="32" t="s">
        <v>20</v>
      </c>
      <c r="B18" s="26">
        <v>2</v>
      </c>
      <c r="C18" s="33" t="s">
        <v>13</v>
      </c>
      <c r="D18" s="27">
        <v>3000000</v>
      </c>
      <c r="E18" s="28">
        <v>0.5</v>
      </c>
      <c r="F18" s="29">
        <f t="shared" si="1"/>
        <v>8</v>
      </c>
      <c r="G18" s="30">
        <f t="shared" si="0"/>
        <v>24000000</v>
      </c>
    </row>
    <row r="19" spans="1:7" x14ac:dyDescent="0.2">
      <c r="A19" s="32" t="s">
        <v>21</v>
      </c>
      <c r="B19" s="26">
        <v>1</v>
      </c>
      <c r="C19" s="33" t="s">
        <v>13</v>
      </c>
      <c r="D19" s="27">
        <v>4200000</v>
      </c>
      <c r="E19" s="28">
        <v>0.5</v>
      </c>
      <c r="F19" s="29">
        <f t="shared" si="1"/>
        <v>8</v>
      </c>
      <c r="G19" s="30">
        <f t="shared" si="0"/>
        <v>16800000</v>
      </c>
    </row>
    <row r="20" spans="1:7" x14ac:dyDescent="0.2">
      <c r="A20" s="32" t="s">
        <v>22</v>
      </c>
      <c r="B20" s="26">
        <v>2</v>
      </c>
      <c r="C20" s="33" t="s">
        <v>13</v>
      </c>
      <c r="D20" s="27">
        <v>3000000</v>
      </c>
      <c r="E20" s="28">
        <v>1</v>
      </c>
      <c r="F20" s="29">
        <v>8</v>
      </c>
      <c r="G20" s="30">
        <f t="shared" si="0"/>
        <v>48000000</v>
      </c>
    </row>
    <row r="21" spans="1:7" x14ac:dyDescent="0.2">
      <c r="A21" s="19" t="s">
        <v>23</v>
      </c>
      <c r="B21" s="26"/>
      <c r="C21" s="26"/>
      <c r="D21" s="27"/>
      <c r="E21" s="28"/>
      <c r="F21" s="29"/>
      <c r="G21" s="30"/>
    </row>
    <row r="22" spans="1:7" x14ac:dyDescent="0.2">
      <c r="A22" s="32" t="s">
        <v>24</v>
      </c>
      <c r="B22" s="26">
        <v>3</v>
      </c>
      <c r="C22" s="26" t="s">
        <v>13</v>
      </c>
      <c r="D22" s="27">
        <v>3200000</v>
      </c>
      <c r="E22" s="28">
        <v>1</v>
      </c>
      <c r="F22" s="29">
        <f t="shared" ref="F22:F26" si="2">+$F$11</f>
        <v>8</v>
      </c>
      <c r="G22" s="30">
        <f t="shared" ref="G22:G26" si="3">+D22*E22*F22*B22</f>
        <v>76800000</v>
      </c>
    </row>
    <row r="23" spans="1:7" x14ac:dyDescent="0.2">
      <c r="A23" s="25" t="s">
        <v>25</v>
      </c>
      <c r="B23" s="34">
        <v>4</v>
      </c>
      <c r="C23" s="33" t="s">
        <v>13</v>
      </c>
      <c r="D23" s="27">
        <v>2500000</v>
      </c>
      <c r="E23" s="28">
        <v>1</v>
      </c>
      <c r="F23" s="29">
        <f t="shared" si="2"/>
        <v>8</v>
      </c>
      <c r="G23" s="30">
        <f t="shared" si="3"/>
        <v>80000000</v>
      </c>
    </row>
    <row r="24" spans="1:7" x14ac:dyDescent="0.2">
      <c r="A24" s="25" t="s">
        <v>26</v>
      </c>
      <c r="B24" s="34">
        <v>1</v>
      </c>
      <c r="C24" s="33" t="s">
        <v>13</v>
      </c>
      <c r="D24" s="27">
        <v>2200000</v>
      </c>
      <c r="E24" s="28">
        <v>0.5</v>
      </c>
      <c r="F24" s="29">
        <f t="shared" si="2"/>
        <v>8</v>
      </c>
      <c r="G24" s="30">
        <f t="shared" si="3"/>
        <v>8800000</v>
      </c>
    </row>
    <row r="25" spans="1:7" x14ac:dyDescent="0.2">
      <c r="A25" s="32" t="s">
        <v>27</v>
      </c>
      <c r="B25" s="26">
        <v>3</v>
      </c>
      <c r="C25" s="33" t="s">
        <v>13</v>
      </c>
      <c r="D25" s="27">
        <v>2500000</v>
      </c>
      <c r="E25" s="28">
        <v>1</v>
      </c>
      <c r="F25" s="29">
        <f t="shared" si="2"/>
        <v>8</v>
      </c>
      <c r="G25" s="30">
        <f t="shared" si="3"/>
        <v>60000000</v>
      </c>
    </row>
    <row r="26" spans="1:7" x14ac:dyDescent="0.2">
      <c r="A26" s="35" t="s">
        <v>28</v>
      </c>
      <c r="B26" s="34">
        <v>6</v>
      </c>
      <c r="C26" s="26" t="s">
        <v>13</v>
      </c>
      <c r="D26" s="27">
        <v>2350000</v>
      </c>
      <c r="E26" s="28">
        <v>1</v>
      </c>
      <c r="F26" s="29">
        <f t="shared" si="2"/>
        <v>8</v>
      </c>
      <c r="G26" s="30">
        <f t="shared" si="3"/>
        <v>112800000</v>
      </c>
    </row>
    <row r="27" spans="1:7" x14ac:dyDescent="0.2">
      <c r="A27" s="109" t="s">
        <v>29</v>
      </c>
      <c r="B27" s="110"/>
      <c r="C27" s="110"/>
      <c r="D27" s="110"/>
      <c r="E27" s="110"/>
      <c r="F27" s="111"/>
      <c r="G27" s="36">
        <f>SUM(G11:G26)</f>
        <v>868800000</v>
      </c>
    </row>
    <row r="28" spans="1:7" x14ac:dyDescent="0.2">
      <c r="A28" s="118" t="s">
        <v>30</v>
      </c>
      <c r="B28" s="119"/>
      <c r="C28" s="119"/>
      <c r="D28" s="119"/>
      <c r="E28" s="119"/>
      <c r="F28" s="120"/>
      <c r="G28" s="37">
        <f>+FM!D34</f>
        <v>2.4000000000000004</v>
      </c>
    </row>
    <row r="29" spans="1:7" x14ac:dyDescent="0.2">
      <c r="A29" s="109" t="s">
        <v>31</v>
      </c>
      <c r="B29" s="110"/>
      <c r="C29" s="110"/>
      <c r="D29" s="110"/>
      <c r="E29" s="110"/>
      <c r="F29" s="111"/>
      <c r="G29" s="36">
        <f>+G27*G28</f>
        <v>2085120000.0000002</v>
      </c>
    </row>
    <row r="30" spans="1:7" x14ac:dyDescent="0.2">
      <c r="A30" s="38"/>
      <c r="B30" s="26"/>
      <c r="C30" s="26"/>
      <c r="D30" s="27"/>
      <c r="E30" s="28"/>
      <c r="F30" s="39"/>
      <c r="G30" s="40"/>
    </row>
    <row r="31" spans="1:7" x14ac:dyDescent="0.2">
      <c r="A31" s="121" t="s">
        <v>32</v>
      </c>
      <c r="B31" s="122"/>
      <c r="C31" s="122"/>
      <c r="D31" s="122"/>
      <c r="E31" s="122"/>
      <c r="F31" s="122"/>
      <c r="G31" s="123"/>
    </row>
    <row r="32" spans="1:7" x14ac:dyDescent="0.2">
      <c r="A32" s="19" t="s">
        <v>33</v>
      </c>
      <c r="B32" s="26"/>
      <c r="C32" s="26"/>
      <c r="D32" s="27"/>
      <c r="E32" s="28"/>
      <c r="F32" s="39"/>
      <c r="G32" s="40"/>
    </row>
    <row r="33" spans="1:9" ht="24.5" customHeight="1" x14ac:dyDescent="0.2">
      <c r="A33" s="25" t="s">
        <v>34</v>
      </c>
      <c r="B33" s="26">
        <v>6</v>
      </c>
      <c r="C33" s="26" t="s">
        <v>35</v>
      </c>
      <c r="D33" s="27">
        <v>9800000</v>
      </c>
      <c r="E33" s="28">
        <v>1</v>
      </c>
      <c r="F33" s="29">
        <f>+$F$11</f>
        <v>8</v>
      </c>
      <c r="G33" s="30">
        <f t="shared" ref="G33:G37" si="4">+D33*E33*F33*B33</f>
        <v>470400000</v>
      </c>
      <c r="H33" s="41"/>
    </row>
    <row r="34" spans="1:9" x14ac:dyDescent="0.2">
      <c r="A34" s="25" t="s">
        <v>36</v>
      </c>
      <c r="B34" s="26">
        <v>3</v>
      </c>
      <c r="C34" s="26" t="s">
        <v>35</v>
      </c>
      <c r="D34" s="27">
        <v>10580000</v>
      </c>
      <c r="E34" s="28">
        <v>1</v>
      </c>
      <c r="F34" s="29">
        <f>+$F$11</f>
        <v>8</v>
      </c>
      <c r="G34" s="30">
        <f t="shared" si="4"/>
        <v>253920000</v>
      </c>
    </row>
    <row r="35" spans="1:9" ht="28" x14ac:dyDescent="0.2">
      <c r="A35" s="42" t="s">
        <v>37</v>
      </c>
      <c r="B35" s="26">
        <v>2</v>
      </c>
      <c r="C35" s="26" t="s">
        <v>35</v>
      </c>
      <c r="D35" s="27">
        <v>1120744.2073229635</v>
      </c>
      <c r="E35" s="28">
        <v>1</v>
      </c>
      <c r="F35" s="29">
        <f>+$F$11</f>
        <v>8</v>
      </c>
      <c r="G35" s="30">
        <f t="shared" si="4"/>
        <v>17931907.317167416</v>
      </c>
    </row>
    <row r="36" spans="1:9" x14ac:dyDescent="0.2">
      <c r="A36" s="43" t="s">
        <v>38</v>
      </c>
      <c r="B36" s="26">
        <v>2</v>
      </c>
      <c r="C36" s="26" t="s">
        <v>35</v>
      </c>
      <c r="D36" s="27">
        <v>21238556.062417582</v>
      </c>
      <c r="E36" s="28">
        <v>1</v>
      </c>
      <c r="F36" s="29">
        <v>8</v>
      </c>
      <c r="G36" s="30">
        <f t="shared" si="4"/>
        <v>339816896.99868131</v>
      </c>
    </row>
    <row r="37" spans="1:9" x14ac:dyDescent="0.2">
      <c r="A37" s="42" t="s">
        <v>39</v>
      </c>
      <c r="B37" s="34">
        <v>8</v>
      </c>
      <c r="C37" s="34" t="s">
        <v>35</v>
      </c>
      <c r="D37" s="27">
        <v>160000</v>
      </c>
      <c r="E37" s="28">
        <v>1</v>
      </c>
      <c r="F37" s="29">
        <f>+$F$11</f>
        <v>8</v>
      </c>
      <c r="G37" s="30">
        <f t="shared" si="4"/>
        <v>10240000</v>
      </c>
    </row>
    <row r="38" spans="1:9" x14ac:dyDescent="0.2">
      <c r="A38" s="124" t="s">
        <v>40</v>
      </c>
      <c r="B38" s="125"/>
      <c r="C38" s="125"/>
      <c r="D38" s="125"/>
      <c r="E38" s="125"/>
      <c r="F38" s="126"/>
      <c r="G38" s="44">
        <f>SUM(G33:G37)</f>
        <v>1092308804.3158488</v>
      </c>
    </row>
    <row r="39" spans="1:9" x14ac:dyDescent="0.2">
      <c r="A39" s="106"/>
      <c r="B39" s="107"/>
      <c r="C39" s="107"/>
      <c r="D39" s="107"/>
      <c r="E39" s="107"/>
      <c r="F39" s="108"/>
      <c r="G39" s="45"/>
    </row>
    <row r="40" spans="1:9" x14ac:dyDescent="0.2">
      <c r="A40" s="109" t="s">
        <v>41</v>
      </c>
      <c r="B40" s="110"/>
      <c r="C40" s="110"/>
      <c r="D40" s="110"/>
      <c r="E40" s="110"/>
      <c r="F40" s="111"/>
      <c r="G40" s="36">
        <f>+G38+G29</f>
        <v>3177428804.3158493</v>
      </c>
    </row>
    <row r="41" spans="1:9" x14ac:dyDescent="0.2">
      <c r="A41" s="46"/>
      <c r="B41" s="47"/>
      <c r="C41" s="47"/>
      <c r="D41" s="47"/>
      <c r="E41" s="47"/>
      <c r="F41" s="48" t="s">
        <v>42</v>
      </c>
      <c r="G41" s="49">
        <f>+G40*0.19</f>
        <v>603711472.82001138</v>
      </c>
    </row>
    <row r="42" spans="1:9" ht="17" thickBot="1" x14ac:dyDescent="0.25">
      <c r="A42" s="112" t="s">
        <v>43</v>
      </c>
      <c r="B42" s="113"/>
      <c r="C42" s="113"/>
      <c r="D42" s="113"/>
      <c r="E42" s="113"/>
      <c r="F42" s="114"/>
      <c r="G42" s="50">
        <f>+G40+G41</f>
        <v>3781140277.1358604</v>
      </c>
      <c r="H42" s="133"/>
      <c r="I42" s="52"/>
    </row>
    <row r="44" spans="1:9" ht="16" x14ac:dyDescent="0.2">
      <c r="A44" s="53" t="s">
        <v>44</v>
      </c>
      <c r="G44" s="54" t="s">
        <v>45</v>
      </c>
    </row>
    <row r="45" spans="1:9" ht="16" x14ac:dyDescent="0.2">
      <c r="A45" s="53"/>
    </row>
    <row r="46" spans="1:9" ht="16" x14ac:dyDescent="0.2">
      <c r="A46" s="53"/>
    </row>
    <row r="47" spans="1:9" ht="16" x14ac:dyDescent="0.2">
      <c r="A47" s="53"/>
    </row>
    <row r="48" spans="1:9" ht="16" x14ac:dyDescent="0.2">
      <c r="A48" s="55"/>
    </row>
    <row r="49" spans="1:1" ht="17" x14ac:dyDescent="0.2">
      <c r="A49" s="56" t="s">
        <v>46</v>
      </c>
    </row>
    <row r="50" spans="1:1" ht="34" x14ac:dyDescent="0.2">
      <c r="A50" s="57" t="s">
        <v>47</v>
      </c>
    </row>
  </sheetData>
  <protectedRanges>
    <protectedRange sqref="D21 D9:D10 D38:D40 G38:G40 G42 D27:D32 G9:G18 G21:G32 D42" name="Rango1_1_2"/>
    <protectedRange sqref="D25:D26 D22 D20 D11:D18" name="Rango1_2_1_1"/>
    <protectedRange sqref="G19:G20" name="Rango1_1_2_1"/>
    <protectedRange sqref="D19" name="Rango1_2_1_1_1"/>
    <protectedRange sqref="D23:D24" name="Rango1_2_1_1_2"/>
    <protectedRange sqref="G33:G37" name="Rango1_1_2_2"/>
    <protectedRange sqref="D33:D37" name="Rango1_2_1_1_3"/>
    <protectedRange sqref="D41 G41" name="Rango1_1_2_3"/>
  </protectedRanges>
  <mergeCells count="16">
    <mergeCell ref="A39:F39"/>
    <mergeCell ref="A40:F40"/>
    <mergeCell ref="A42:F42"/>
    <mergeCell ref="A9:G9"/>
    <mergeCell ref="A27:F27"/>
    <mergeCell ref="A28:F28"/>
    <mergeCell ref="A29:F29"/>
    <mergeCell ref="A31:G31"/>
    <mergeCell ref="A38:F38"/>
    <mergeCell ref="A1:G2"/>
    <mergeCell ref="A3:G3"/>
    <mergeCell ref="A5:A7"/>
    <mergeCell ref="B5:B7"/>
    <mergeCell ref="D5:D7"/>
    <mergeCell ref="E5:E7"/>
    <mergeCell ref="F5:F7"/>
  </mergeCells>
  <pageMargins left="0.7" right="0.53812499999999996" top="1.2993749999999999" bottom="0.75" header="0.3" footer="0.3"/>
  <pageSetup scale="60" orientation="portrait" r:id="rId1"/>
  <headerFooter>
    <oddHeader>&amp;L&amp;G&amp;R
&amp;G</oddHeader>
    <oddFooter>&amp;L&amp;K00-033Alcaldía Distrital de Cartagena de Indias – Bolívar
Secretaría de Infraestructura
Centro Edificio antigua Empresas Públicas, piso 4
(57) + (5) 6411370 – 018000 415 393
atencionalciudadano@cartagena.gov.co&amp;R&amp;G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622C9-BF53-5449-933F-E9FD963D5AA9}">
  <dimension ref="A1:D41"/>
  <sheetViews>
    <sheetView view="pageBreakPreview" zoomScale="72" zoomScaleNormal="85" zoomScaleSheetLayoutView="110" workbookViewId="0">
      <selection activeCell="C49" sqref="C49"/>
    </sheetView>
  </sheetViews>
  <sheetFormatPr baseColWidth="10" defaultColWidth="14" defaultRowHeight="15" x14ac:dyDescent="0.15"/>
  <cols>
    <col min="1" max="1" width="7.19921875" style="58" bestFit="1" customWidth="1"/>
    <col min="2" max="2" width="45.59765625" style="58" customWidth="1"/>
    <col min="3" max="3" width="45" style="58" customWidth="1"/>
    <col min="4" max="4" width="14.19921875" style="58" bestFit="1" customWidth="1"/>
    <col min="5" max="16384" width="14" style="58"/>
  </cols>
  <sheetData>
    <row r="1" spans="1:4" ht="25.25" customHeight="1" x14ac:dyDescent="0.15">
      <c r="A1" s="127" t="s">
        <v>48</v>
      </c>
      <c r="B1" s="128"/>
      <c r="C1" s="128"/>
      <c r="D1" s="129"/>
    </row>
    <row r="2" spans="1:4" x14ac:dyDescent="0.15">
      <c r="A2" s="59"/>
      <c r="B2" s="60" t="s">
        <v>1</v>
      </c>
      <c r="C2" s="61"/>
      <c r="D2" s="62" t="s">
        <v>49</v>
      </c>
    </row>
    <row r="3" spans="1:4" x14ac:dyDescent="0.15">
      <c r="A3" s="63">
        <v>1</v>
      </c>
      <c r="B3" s="64" t="s">
        <v>50</v>
      </c>
      <c r="C3" s="65"/>
      <c r="D3" s="66">
        <v>1</v>
      </c>
    </row>
    <row r="4" spans="1:4" x14ac:dyDescent="0.15">
      <c r="A4" s="67">
        <v>2</v>
      </c>
      <c r="B4" s="60" t="s">
        <v>51</v>
      </c>
      <c r="C4" s="61"/>
      <c r="D4" s="68">
        <f>SUM(D5:D14)</f>
        <v>0.6009000000000001</v>
      </c>
    </row>
    <row r="5" spans="1:4" x14ac:dyDescent="0.15">
      <c r="A5" s="69" t="s">
        <v>52</v>
      </c>
      <c r="B5" s="65" t="s">
        <v>53</v>
      </c>
      <c r="C5" s="65"/>
      <c r="D5" s="70">
        <v>8.3299999999999999E-2</v>
      </c>
    </row>
    <row r="6" spans="1:4" x14ac:dyDescent="0.15">
      <c r="A6" s="59" t="s">
        <v>54</v>
      </c>
      <c r="B6" s="61" t="s">
        <v>55</v>
      </c>
      <c r="C6" s="61"/>
      <c r="D6" s="71">
        <v>8.3299999999999999E-2</v>
      </c>
    </row>
    <row r="7" spans="1:4" x14ac:dyDescent="0.15">
      <c r="A7" s="69" t="s">
        <v>56</v>
      </c>
      <c r="B7" s="65" t="s">
        <v>57</v>
      </c>
      <c r="C7" s="65"/>
      <c r="D7" s="70">
        <v>0.01</v>
      </c>
    </row>
    <row r="8" spans="1:4" x14ac:dyDescent="0.15">
      <c r="A8" s="59" t="s">
        <v>58</v>
      </c>
      <c r="B8" s="61" t="s">
        <v>59</v>
      </c>
      <c r="C8" s="61"/>
      <c r="D8" s="71">
        <v>4.1700000000000001E-2</v>
      </c>
    </row>
    <row r="9" spans="1:4" x14ac:dyDescent="0.15">
      <c r="A9" s="69" t="s">
        <v>60</v>
      </c>
      <c r="B9" s="65" t="s">
        <v>61</v>
      </c>
      <c r="C9" s="65"/>
      <c r="D9" s="70">
        <v>0.20499999999999999</v>
      </c>
    </row>
    <row r="10" spans="1:4" x14ac:dyDescent="0.15">
      <c r="A10" s="59" t="s">
        <v>62</v>
      </c>
      <c r="B10" s="61" t="s">
        <v>63</v>
      </c>
      <c r="C10" s="61"/>
      <c r="D10" s="71">
        <v>6.9599999999999995E-2</v>
      </c>
    </row>
    <row r="11" spans="1:4" x14ac:dyDescent="0.15">
      <c r="A11" s="69" t="s">
        <v>64</v>
      </c>
      <c r="B11" s="65" t="s">
        <v>65</v>
      </c>
      <c r="C11" s="65"/>
      <c r="D11" s="70">
        <v>0.04</v>
      </c>
    </row>
    <row r="12" spans="1:4" x14ac:dyDescent="0.15">
      <c r="A12" s="59" t="s">
        <v>66</v>
      </c>
      <c r="B12" s="61" t="s">
        <v>67</v>
      </c>
      <c r="C12" s="61"/>
      <c r="D12" s="71">
        <v>0.02</v>
      </c>
    </row>
    <row r="13" spans="1:4" x14ac:dyDescent="0.15">
      <c r="A13" s="69" t="s">
        <v>68</v>
      </c>
      <c r="B13" s="65" t="s">
        <v>69</v>
      </c>
      <c r="C13" s="65"/>
      <c r="D13" s="70">
        <v>0.03</v>
      </c>
    </row>
    <row r="14" spans="1:4" x14ac:dyDescent="0.15">
      <c r="A14" s="59" t="s">
        <v>70</v>
      </c>
      <c r="B14" s="61" t="s">
        <v>71</v>
      </c>
      <c r="C14" s="61"/>
      <c r="D14" s="71">
        <v>1.7999999999999999E-2</v>
      </c>
    </row>
    <row r="15" spans="1:4" x14ac:dyDescent="0.15">
      <c r="A15" s="72"/>
      <c r="B15" s="73"/>
      <c r="C15" s="73"/>
      <c r="D15" s="74"/>
    </row>
    <row r="16" spans="1:4" x14ac:dyDescent="0.15">
      <c r="A16" s="67">
        <v>3</v>
      </c>
      <c r="B16" s="60" t="s">
        <v>72</v>
      </c>
      <c r="C16" s="61"/>
      <c r="D16" s="68">
        <f>+D17+D20+D30</f>
        <v>0.54910000000000003</v>
      </c>
    </row>
    <row r="17" spans="1:4" x14ac:dyDescent="0.15">
      <c r="A17" s="63" t="s">
        <v>73</v>
      </c>
      <c r="B17" s="64" t="s">
        <v>74</v>
      </c>
      <c r="C17" s="65"/>
      <c r="D17" s="66">
        <f>+SUM(D18:D19)</f>
        <v>6.5000000000000002E-2</v>
      </c>
    </row>
    <row r="18" spans="1:4" x14ac:dyDescent="0.15">
      <c r="A18" s="59" t="s">
        <v>75</v>
      </c>
      <c r="B18" s="61" t="s">
        <v>76</v>
      </c>
      <c r="C18" s="61"/>
      <c r="D18" s="71">
        <v>4.4999999999999998E-2</v>
      </c>
    </row>
    <row r="19" spans="1:4" x14ac:dyDescent="0.15">
      <c r="A19" s="69" t="s">
        <v>77</v>
      </c>
      <c r="B19" s="65" t="s">
        <v>78</v>
      </c>
      <c r="C19" s="65"/>
      <c r="D19" s="70">
        <v>0.02</v>
      </c>
    </row>
    <row r="20" spans="1:4" x14ac:dyDescent="0.15">
      <c r="A20" s="67" t="s">
        <v>79</v>
      </c>
      <c r="B20" s="60" t="s">
        <v>80</v>
      </c>
      <c r="C20" s="61"/>
      <c r="D20" s="68">
        <f>SUM(D21:D29)</f>
        <v>0.35910000000000003</v>
      </c>
    </row>
    <row r="21" spans="1:4" x14ac:dyDescent="0.15">
      <c r="A21" s="69" t="s">
        <v>81</v>
      </c>
      <c r="B21" s="65" t="s">
        <v>82</v>
      </c>
      <c r="C21" s="65"/>
      <c r="D21" s="70">
        <v>8.5300000000000001E-2</v>
      </c>
    </row>
    <row r="22" spans="1:4" x14ac:dyDescent="0.15">
      <c r="A22" s="59" t="s">
        <v>83</v>
      </c>
      <c r="B22" s="61" t="s">
        <v>84</v>
      </c>
      <c r="C22" s="61"/>
      <c r="D22" s="71">
        <v>0.02</v>
      </c>
    </row>
    <row r="23" spans="1:4" x14ac:dyDescent="0.15">
      <c r="A23" s="69" t="s">
        <v>85</v>
      </c>
      <c r="B23" s="65" t="s">
        <v>86</v>
      </c>
      <c r="C23" s="65"/>
      <c r="D23" s="70">
        <v>0.12</v>
      </c>
    </row>
    <row r="24" spans="1:4" x14ac:dyDescent="0.15">
      <c r="A24" s="59" t="s">
        <v>87</v>
      </c>
      <c r="B24" s="61" t="s">
        <v>88</v>
      </c>
      <c r="C24" s="61"/>
      <c r="D24" s="71">
        <v>0.02</v>
      </c>
    </row>
    <row r="25" spans="1:4" x14ac:dyDescent="0.15">
      <c r="A25" s="69" t="s">
        <v>89</v>
      </c>
      <c r="B25" s="65" t="s">
        <v>90</v>
      </c>
      <c r="C25" s="65"/>
      <c r="D25" s="70">
        <v>3.5000000000000003E-2</v>
      </c>
    </row>
    <row r="26" spans="1:4" x14ac:dyDescent="0.15">
      <c r="A26" s="59" t="s">
        <v>91</v>
      </c>
      <c r="B26" s="61" t="s">
        <v>92</v>
      </c>
      <c r="C26" s="61"/>
      <c r="D26" s="71">
        <v>7.0000000000000007E-2</v>
      </c>
    </row>
    <row r="27" spans="1:4" x14ac:dyDescent="0.15">
      <c r="A27" s="69" t="s">
        <v>93</v>
      </c>
      <c r="B27" s="65" t="s">
        <v>94</v>
      </c>
      <c r="C27" s="65"/>
      <c r="D27" s="70">
        <v>0</v>
      </c>
    </row>
    <row r="28" spans="1:4" x14ac:dyDescent="0.15">
      <c r="A28" s="59" t="s">
        <v>95</v>
      </c>
      <c r="B28" s="61" t="s">
        <v>96</v>
      </c>
      <c r="C28" s="61"/>
      <c r="D28" s="71">
        <v>3.8E-3</v>
      </c>
    </row>
    <row r="29" spans="1:4" x14ac:dyDescent="0.15">
      <c r="A29" s="69" t="s">
        <v>97</v>
      </c>
      <c r="B29" s="65" t="s">
        <v>98</v>
      </c>
      <c r="C29" s="65"/>
      <c r="D29" s="70">
        <v>5.0000000000000001E-3</v>
      </c>
    </row>
    <row r="30" spans="1:4" x14ac:dyDescent="0.15">
      <c r="A30" s="67" t="s">
        <v>99</v>
      </c>
      <c r="B30" s="60" t="s">
        <v>100</v>
      </c>
      <c r="C30" s="61"/>
      <c r="D30" s="68">
        <f>+D31</f>
        <v>0.125</v>
      </c>
    </row>
    <row r="31" spans="1:4" x14ac:dyDescent="0.15">
      <c r="A31" s="69" t="s">
        <v>101</v>
      </c>
      <c r="B31" s="65" t="s">
        <v>102</v>
      </c>
      <c r="C31" s="65"/>
      <c r="D31" s="70">
        <v>0.125</v>
      </c>
    </row>
    <row r="32" spans="1:4" x14ac:dyDescent="0.15">
      <c r="A32" s="67">
        <v>4</v>
      </c>
      <c r="B32" s="60" t="s">
        <v>103</v>
      </c>
      <c r="C32" s="61"/>
      <c r="D32" s="68">
        <v>0.25</v>
      </c>
    </row>
    <row r="33" spans="1:4" x14ac:dyDescent="0.15">
      <c r="A33" s="75"/>
      <c r="B33" s="130" t="s">
        <v>104</v>
      </c>
      <c r="C33" s="130"/>
      <c r="D33" s="76">
        <f>+D32+D16+D4+D3</f>
        <v>2.4000000000000004</v>
      </c>
    </row>
    <row r="34" spans="1:4" x14ac:dyDescent="0.15">
      <c r="A34" s="131" t="s">
        <v>105</v>
      </c>
      <c r="B34" s="132"/>
      <c r="C34" s="132"/>
      <c r="D34" s="77">
        <f>+D33</f>
        <v>2.4000000000000004</v>
      </c>
    </row>
    <row r="35" spans="1:4" x14ac:dyDescent="0.15">
      <c r="A35" s="59"/>
      <c r="B35" s="61"/>
      <c r="C35" s="61"/>
    </row>
    <row r="36" spans="1:4" x14ac:dyDescent="0.15">
      <c r="B36" s="58" t="s">
        <v>44</v>
      </c>
    </row>
    <row r="37" spans="1:4" x14ac:dyDescent="0.2">
      <c r="B37" s="78"/>
    </row>
    <row r="39" spans="1:4" x14ac:dyDescent="0.15">
      <c r="B39" s="79"/>
    </row>
    <row r="40" spans="1:4" ht="21" customHeight="1" x14ac:dyDescent="0.15">
      <c r="B40" s="80" t="s">
        <v>106</v>
      </c>
    </row>
    <row r="41" spans="1:4" x14ac:dyDescent="0.15">
      <c r="B41" s="81" t="s">
        <v>107</v>
      </c>
    </row>
  </sheetData>
  <mergeCells count="3">
    <mergeCell ref="A1:D1"/>
    <mergeCell ref="B33:C33"/>
    <mergeCell ref="A34:C34"/>
  </mergeCells>
  <pageMargins left="0.7" right="0.7" top="0.75" bottom="0.75" header="0.3" footer="0.3"/>
  <pageSetup scale="8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 1 - DETALLADO</vt:lpstr>
      <vt:lpstr>FM</vt:lpstr>
      <vt:lpstr>'FORMULARIO 1 - DETALLADO'!Área_de_impresión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.</cp:lastModifiedBy>
  <cp:revision/>
  <dcterms:created xsi:type="dcterms:W3CDTF">2020-02-18T09:47:52Z</dcterms:created>
  <dcterms:modified xsi:type="dcterms:W3CDTF">2025-11-28T21:17:27Z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