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orena.sanchez\Downloads\"/>
    </mc:Choice>
  </mc:AlternateContent>
  <bookViews>
    <workbookView xWindow="0" yWindow="0" windowWidth="21600" windowHeight="10425" firstSheet="2" activeTab="2"/>
  </bookViews>
  <sheets>
    <sheet name="Hoja1" sheetId="2" state="hidden" r:id="rId1"/>
    <sheet name="Hoja1 (2)" sheetId="3" state="hidden" r:id="rId2"/>
    <sheet name="SIP ADULTOS MAYORES " sheetId="4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2" i="4" l="1"/>
  <c r="F12" i="4"/>
  <c r="D12" i="4"/>
  <c r="H11" i="4"/>
  <c r="F11" i="4"/>
  <c r="D11" i="4"/>
  <c r="H10" i="4"/>
  <c r="F10" i="4"/>
  <c r="D10" i="4"/>
  <c r="H9" i="4"/>
  <c r="F9" i="4"/>
  <c r="D9" i="4"/>
  <c r="H8" i="4"/>
  <c r="F8" i="4"/>
  <c r="D8" i="4"/>
  <c r="H7" i="4"/>
  <c r="F7" i="4"/>
  <c r="D7" i="4"/>
  <c r="H6" i="4"/>
  <c r="F6" i="4"/>
  <c r="D6" i="4"/>
  <c r="H5" i="4"/>
  <c r="F5" i="4"/>
  <c r="D5" i="4"/>
  <c r="H4" i="4"/>
  <c r="F4" i="4"/>
  <c r="D4" i="4"/>
  <c r="H3" i="4"/>
  <c r="H13" i="4" s="1"/>
  <c r="F3" i="4"/>
  <c r="D3" i="4"/>
  <c r="D13" i="4" s="1"/>
  <c r="E5" i="3"/>
  <c r="F5" i="3" s="1"/>
  <c r="F12" i="3"/>
  <c r="F11" i="3"/>
  <c r="F10" i="3"/>
  <c r="F9" i="3"/>
  <c r="F8" i="3"/>
  <c r="F7" i="3"/>
  <c r="F6" i="3"/>
  <c r="F4" i="3"/>
  <c r="F3" i="3"/>
  <c r="H12" i="3"/>
  <c r="H11" i="3"/>
  <c r="H10" i="3"/>
  <c r="H8" i="3"/>
  <c r="H7" i="3"/>
  <c r="H6" i="3"/>
  <c r="H5" i="3"/>
  <c r="H4" i="3"/>
  <c r="H3" i="3"/>
  <c r="H9" i="3"/>
  <c r="D12" i="3"/>
  <c r="D11" i="3"/>
  <c r="D10" i="3"/>
  <c r="D9" i="3"/>
  <c r="D8" i="3"/>
  <c r="D7" i="3"/>
  <c r="D6" i="3"/>
  <c r="D5" i="3"/>
  <c r="D4" i="3"/>
  <c r="D3" i="3"/>
  <c r="G12" i="2"/>
  <c r="G11" i="2"/>
  <c r="G10" i="2"/>
  <c r="G9" i="2"/>
  <c r="F3" i="2"/>
  <c r="I12" i="4" l="1"/>
  <c r="I11" i="4"/>
  <c r="I10" i="4"/>
  <c r="I9" i="4"/>
  <c r="I8" i="4"/>
  <c r="I7" i="4"/>
  <c r="I6" i="4"/>
  <c r="I5" i="4"/>
  <c r="F13" i="4"/>
  <c r="I4" i="4"/>
  <c r="I3" i="4"/>
  <c r="F13" i="3"/>
  <c r="F14" i="3" s="1"/>
  <c r="H13" i="3"/>
  <c r="D13" i="3"/>
  <c r="I8" i="3" s="1"/>
  <c r="F8" i="2"/>
  <c r="D13" i="2"/>
  <c r="H12" i="2"/>
  <c r="F12" i="2"/>
  <c r="H11" i="2"/>
  <c r="F11" i="2"/>
  <c r="H10" i="2"/>
  <c r="F10" i="2"/>
  <c r="H9" i="2"/>
  <c r="F9" i="2"/>
  <c r="H8" i="2"/>
  <c r="H7" i="2"/>
  <c r="F7" i="2"/>
  <c r="H6" i="2"/>
  <c r="F6" i="2"/>
  <c r="H5" i="2"/>
  <c r="F5" i="2"/>
  <c r="H4" i="2"/>
  <c r="F4" i="2"/>
  <c r="F13" i="2" s="1"/>
  <c r="H3" i="2"/>
  <c r="I13" i="4" l="1"/>
  <c r="I6" i="3"/>
  <c r="I10" i="3"/>
  <c r="F15" i="3"/>
  <c r="I11" i="3"/>
  <c r="I5" i="3"/>
  <c r="I12" i="3"/>
  <c r="I3" i="3"/>
  <c r="I7" i="3"/>
  <c r="I13" i="3" s="1"/>
  <c r="I9" i="3"/>
  <c r="I4" i="3"/>
  <c r="H13" i="2"/>
  <c r="H14" i="2" s="1"/>
  <c r="I9" i="2"/>
  <c r="I7" i="2"/>
  <c r="I12" i="2"/>
  <c r="I6" i="2"/>
  <c r="I11" i="2"/>
  <c r="I10" i="2"/>
  <c r="I4" i="2"/>
  <c r="F14" i="2"/>
  <c r="H15" i="2" s="1"/>
  <c r="I8" i="2"/>
  <c r="I5" i="2"/>
  <c r="I3" i="2"/>
  <c r="I13" i="2" l="1"/>
</calcChain>
</file>

<file path=xl/sharedStrings.xml><?xml version="1.0" encoding="utf-8"?>
<sst xmlns="http://schemas.openxmlformats.org/spreadsheetml/2006/main" count="83" uniqueCount="36">
  <si>
    <t>AUNAR ESFUERZOS TÉCNICOS, ADMINISTRATIVOS Y FINANCIEROS PARA EL MEJORAMIENTO DE LAS CONDICIONES DE ESTADÌA Y ATENCIÓN INTEGRAL DE LOS ADULTOS MAYORES EN CONDICIÒN DE VULNERABILIDAD A TRAVÉS DE UN CENTRO DE BIENESTAR DEL ADULTO MAYOR</t>
  </si>
  <si>
    <t>ITEM</t>
  </si>
  <si>
    <t>DESCRIPCIÒN</t>
  </si>
  <si>
    <t>CANTIDAD DE BENEFICIARIOS POR MES</t>
  </si>
  <si>
    <t>VALOR TOTAL POR MES</t>
  </si>
  <si>
    <t>VALOR TOTAL CONVENIO</t>
  </si>
  <si>
    <t>VALOR APORTE ALCALADIA MUNICIPAL DE PALMIRA</t>
  </si>
  <si>
    <t>PRECIOS DE REFENCIA</t>
  </si>
  <si>
    <t>VALOR APORTE ESAL</t>
  </si>
  <si>
    <t>Valor Unitario por Mes</t>
  </si>
  <si>
    <t xml:space="preserve">Valor Total Mes </t>
  </si>
  <si>
    <t>% APORTE</t>
  </si>
  <si>
    <t>INDICAR SI ES EN ESPECIE, DINERO O MIXTO</t>
  </si>
  <si>
    <t>VALOR TOTAL MESES CONVENIO</t>
  </si>
  <si>
    <t>ALIMENTACION</t>
  </si>
  <si>
    <t>ORIENTACION PSICOSOCIAL</t>
  </si>
  <si>
    <t>ATENCION PRIMARIA EN SALUD</t>
  </si>
  <si>
    <t>ASEGURAMIENTO EN SALUD</t>
  </si>
  <si>
    <t>ALOJAMIENTO</t>
  </si>
  <si>
    <t>INMUEBLE</t>
  </si>
  <si>
    <t>AUXILIAR Y/O TECNICO ENFERMERIA</t>
  </si>
  <si>
    <t>PSICOLOGO</t>
  </si>
  <si>
    <t>CUIDADORES</t>
  </si>
  <si>
    <t>NUTRICIONISTAS Y/O TECNICO DE ALIMENTOS</t>
  </si>
  <si>
    <t>PRECIOS ESTIMADOS MES 90 ADULTOS MAYORES</t>
  </si>
  <si>
    <t>PRECIOS ESTIMADOS MES 90 ADULTOS MAYORES POR 11 MESES</t>
  </si>
  <si>
    <t>VALOR TOTAL DEL CONVENIO</t>
  </si>
  <si>
    <t>VALOR APORTE ALCALDIA MUNICIPAL DE PALMIRA</t>
  </si>
  <si>
    <t>PRECIOS MES 90 ADULTOS MAYORES</t>
  </si>
  <si>
    <t>PRECIOS MES 90 ADULTOS MAYORES POR 11 MESES</t>
  </si>
  <si>
    <t>PRECIOS  MES 90 ADULTOS MAYORES POR 11 MESES</t>
  </si>
  <si>
    <t>Nombre ESAL</t>
  </si>
  <si>
    <t>Firma</t>
  </si>
  <si>
    <t>Nit ESAL</t>
  </si>
  <si>
    <t>Nombre Representante legal</t>
  </si>
  <si>
    <t>Identifiacion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</si>
</sst>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_-;\-* #,##0_-;_-* &quot;-&quot;??_-;_-@_-"/>
    <numFmt numFmtId="165" formatCode="&quot;$&quot;\ #,##0.00"/>
    <numFmt numFmtId="166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4" fillId="0" borderId="0" xfId="0" applyFont="1"/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justify" vertical="center" wrapText="1"/>
    </xf>
    <xf numFmtId="166" fontId="5" fillId="0" borderId="2" xfId="1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vertical="center"/>
    </xf>
    <xf numFmtId="10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5" fontId="4" fillId="0" borderId="2" xfId="0" applyNumberFormat="1" applyFont="1" applyBorder="1"/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/>
    </xf>
    <xf numFmtId="166" fontId="2" fillId="0" borderId="2" xfId="1" applyNumberFormat="1" applyFont="1" applyBorder="1" applyAlignment="1">
      <alignment horizontal="center" vertical="center"/>
    </xf>
    <xf numFmtId="165" fontId="2" fillId="0" borderId="2" xfId="1" applyNumberFormat="1" applyFont="1" applyBorder="1" applyAlignment="1">
      <alignment vertical="center"/>
    </xf>
    <xf numFmtId="165" fontId="2" fillId="0" borderId="2" xfId="0" applyNumberFormat="1" applyFont="1" applyBorder="1" applyAlignment="1">
      <alignment vertical="center"/>
    </xf>
    <xf numFmtId="10" fontId="2" fillId="0" borderId="2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65" fontId="2" fillId="0" borderId="2" xfId="1" applyNumberFormat="1" applyFont="1" applyBorder="1" applyAlignment="1">
      <alignment horizontal="center" vertical="center"/>
    </xf>
    <xf numFmtId="165" fontId="2" fillId="0" borderId="2" xfId="0" applyNumberFormat="1" applyFont="1" applyBorder="1"/>
    <xf numFmtId="10" fontId="4" fillId="0" borderId="11" xfId="2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5" fontId="2" fillId="2" borderId="2" xfId="0" applyNumberFormat="1" applyFont="1" applyFill="1" applyBorder="1" applyAlignment="1">
      <alignment vertical="center"/>
    </xf>
    <xf numFmtId="164" fontId="4" fillId="0" borderId="12" xfId="0" applyNumberFormat="1" applyFont="1" applyBorder="1"/>
    <xf numFmtId="164" fontId="4" fillId="0" borderId="0" xfId="0" applyNumberFormat="1" applyFont="1" applyAlignment="1">
      <alignment horizontal="center" vertical="center"/>
    </xf>
    <xf numFmtId="43" fontId="4" fillId="0" borderId="0" xfId="1" applyFont="1"/>
    <xf numFmtId="164" fontId="4" fillId="0" borderId="0" xfId="0" applyNumberFormat="1" applyFont="1"/>
    <xf numFmtId="164" fontId="4" fillId="0" borderId="0" xfId="0" applyNumberFormat="1" applyFont="1" applyAlignment="1">
      <alignment vertical="center"/>
    </xf>
    <xf numFmtId="43" fontId="4" fillId="0" borderId="0" xfId="1" applyFont="1" applyAlignment="1">
      <alignment vertical="center"/>
    </xf>
    <xf numFmtId="43" fontId="4" fillId="0" borderId="0" xfId="0" applyNumberFormat="1" applyFont="1"/>
    <xf numFmtId="0" fontId="4" fillId="0" borderId="0" xfId="0" applyFont="1" applyAlignment="1">
      <alignment horizontal="center" wrapText="1"/>
    </xf>
    <xf numFmtId="43" fontId="2" fillId="0" borderId="6" xfId="1" applyFont="1" applyBorder="1" applyAlignment="1">
      <alignment horizontal="center" vertical="center" wrapText="1"/>
    </xf>
    <xf numFmtId="43" fontId="2" fillId="2" borderId="6" xfId="1" applyFont="1" applyFill="1" applyBorder="1" applyAlignment="1">
      <alignment horizontal="center" vertical="center" wrapText="1"/>
    </xf>
    <xf numFmtId="165" fontId="4" fillId="2" borderId="2" xfId="0" applyNumberFormat="1" applyFont="1" applyFill="1" applyBorder="1" applyAlignment="1">
      <alignment vertical="center"/>
    </xf>
    <xf numFmtId="165" fontId="2" fillId="2" borderId="2" xfId="1" applyNumberFormat="1" applyFont="1" applyFill="1" applyBorder="1" applyAlignment="1">
      <alignment vertical="center"/>
    </xf>
    <xf numFmtId="165" fontId="2" fillId="0" borderId="2" xfId="1" applyNumberFormat="1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3" fontId="2" fillId="0" borderId="6" xfId="1" applyFont="1" applyBorder="1" applyAlignment="1">
      <alignment horizontal="center" vertical="center" wrapText="1"/>
    </xf>
    <xf numFmtId="43" fontId="2" fillId="0" borderId="7" xfId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10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B1" zoomScale="90" zoomScaleNormal="90" workbookViewId="0">
      <selection activeCell="C19" sqref="C19"/>
    </sheetView>
  </sheetViews>
  <sheetFormatPr baseColWidth="10" defaultColWidth="24.140625" defaultRowHeight="15" x14ac:dyDescent="0.2"/>
  <cols>
    <col min="1" max="1" width="24.140625" style="23"/>
    <col min="2" max="2" width="43.7109375" style="1" customWidth="1"/>
    <col min="3" max="3" width="24.140625" style="1"/>
    <col min="4" max="4" width="24.140625" style="28"/>
    <col min="5" max="5" width="24.140625" style="29"/>
    <col min="6" max="8" width="24.140625" style="30"/>
    <col min="9" max="16384" width="24.140625" style="1"/>
  </cols>
  <sheetData>
    <row r="1" spans="1:10" ht="102.75" customHeight="1" x14ac:dyDescent="0.2">
      <c r="A1" s="46" t="s">
        <v>0</v>
      </c>
      <c r="B1" s="46"/>
      <c r="C1" s="42" t="s">
        <v>3</v>
      </c>
      <c r="D1" s="47" t="s">
        <v>7</v>
      </c>
      <c r="E1" s="49" t="s">
        <v>6</v>
      </c>
      <c r="F1" s="49"/>
      <c r="G1" s="50" t="s">
        <v>8</v>
      </c>
      <c r="H1" s="51"/>
      <c r="I1" s="42" t="s">
        <v>11</v>
      </c>
      <c r="J1" s="42" t="s">
        <v>12</v>
      </c>
    </row>
    <row r="2" spans="1:10" ht="30" x14ac:dyDescent="0.2">
      <c r="A2" s="2" t="s">
        <v>1</v>
      </c>
      <c r="B2" s="3" t="s">
        <v>2</v>
      </c>
      <c r="C2" s="43"/>
      <c r="D2" s="48"/>
      <c r="E2" s="4" t="s">
        <v>9</v>
      </c>
      <c r="F2" s="4" t="s">
        <v>10</v>
      </c>
      <c r="G2" s="5" t="s">
        <v>9</v>
      </c>
      <c r="H2" s="5" t="s">
        <v>10</v>
      </c>
      <c r="I2" s="43"/>
      <c r="J2" s="43"/>
    </row>
    <row r="3" spans="1:10" x14ac:dyDescent="0.2">
      <c r="A3" s="2">
        <v>1</v>
      </c>
      <c r="B3" s="6" t="s">
        <v>14</v>
      </c>
      <c r="C3" s="44">
        <v>90</v>
      </c>
      <c r="D3" s="7">
        <v>325315.40000000002</v>
      </c>
      <c r="E3" s="8">
        <v>325315</v>
      </c>
      <c r="F3" s="8">
        <f>E3*C3</f>
        <v>29278350</v>
      </c>
      <c r="G3" s="8"/>
      <c r="H3" s="8">
        <f>G3*C3</f>
        <v>0</v>
      </c>
      <c r="I3" s="9">
        <f>H3/($F$13+$H$13)</f>
        <v>0</v>
      </c>
      <c r="J3" s="10"/>
    </row>
    <row r="4" spans="1:10" x14ac:dyDescent="0.2">
      <c r="A4" s="2">
        <v>2</v>
      </c>
      <c r="B4" s="6" t="s">
        <v>15</v>
      </c>
      <c r="C4" s="44"/>
      <c r="D4" s="7">
        <v>12507.6</v>
      </c>
      <c r="E4" s="8">
        <v>12508</v>
      </c>
      <c r="F4" s="8">
        <f>E4*C3</f>
        <v>1125720</v>
      </c>
      <c r="G4" s="8"/>
      <c r="H4" s="8">
        <f>G4*C3</f>
        <v>0</v>
      </c>
      <c r="I4" s="9">
        <f t="shared" ref="I4:I12" si="0">H4/($F$13+$H$13)</f>
        <v>0</v>
      </c>
      <c r="J4" s="10"/>
    </row>
    <row r="5" spans="1:10" x14ac:dyDescent="0.2">
      <c r="A5" s="2">
        <v>3</v>
      </c>
      <c r="B5" s="6" t="s">
        <v>16</v>
      </c>
      <c r="C5" s="44"/>
      <c r="D5" s="7">
        <v>30305</v>
      </c>
      <c r="E5" s="8">
        <v>30305</v>
      </c>
      <c r="F5" s="8">
        <f>E5*C3</f>
        <v>2727450</v>
      </c>
      <c r="G5" s="8"/>
      <c r="H5" s="8">
        <f>G5*C3</f>
        <v>0</v>
      </c>
      <c r="I5" s="9">
        <f t="shared" si="0"/>
        <v>0</v>
      </c>
      <c r="J5" s="10"/>
    </row>
    <row r="6" spans="1:10" x14ac:dyDescent="0.2">
      <c r="A6" s="2">
        <v>4</v>
      </c>
      <c r="B6" s="6" t="s">
        <v>17</v>
      </c>
      <c r="C6" s="44"/>
      <c r="D6" s="7">
        <v>57804</v>
      </c>
      <c r="E6" s="8">
        <v>57804</v>
      </c>
      <c r="F6" s="8">
        <f>E6*C3</f>
        <v>5202360</v>
      </c>
      <c r="G6" s="8"/>
      <c r="H6" s="8">
        <f>G6*C3</f>
        <v>0</v>
      </c>
      <c r="I6" s="9">
        <f t="shared" si="0"/>
        <v>0</v>
      </c>
      <c r="J6" s="10"/>
    </row>
    <row r="7" spans="1:10" x14ac:dyDescent="0.2">
      <c r="A7" s="2">
        <v>5</v>
      </c>
      <c r="B7" s="6" t="s">
        <v>18</v>
      </c>
      <c r="C7" s="44"/>
      <c r="D7" s="7">
        <v>30061</v>
      </c>
      <c r="E7" s="8">
        <v>30061</v>
      </c>
      <c r="F7" s="8">
        <f>E7*C3</f>
        <v>2705490</v>
      </c>
      <c r="G7" s="8"/>
      <c r="H7" s="8">
        <f>G7*C3</f>
        <v>0</v>
      </c>
      <c r="I7" s="9">
        <f t="shared" si="0"/>
        <v>0</v>
      </c>
      <c r="J7" s="10"/>
    </row>
    <row r="8" spans="1:10" x14ac:dyDescent="0.2">
      <c r="A8" s="2">
        <v>6</v>
      </c>
      <c r="B8" s="6" t="s">
        <v>19</v>
      </c>
      <c r="C8" s="44"/>
      <c r="D8" s="7">
        <v>55459</v>
      </c>
      <c r="E8" s="8">
        <v>55459</v>
      </c>
      <c r="F8" s="8">
        <f>E8*C3</f>
        <v>4991310</v>
      </c>
      <c r="G8" s="8"/>
      <c r="H8" s="8">
        <f>G8*C3</f>
        <v>0</v>
      </c>
      <c r="I8" s="9">
        <f t="shared" si="0"/>
        <v>0</v>
      </c>
      <c r="J8" s="10"/>
    </row>
    <row r="9" spans="1:10" x14ac:dyDescent="0.2">
      <c r="A9" s="2">
        <v>7</v>
      </c>
      <c r="B9" s="6" t="s">
        <v>20</v>
      </c>
      <c r="C9" s="44"/>
      <c r="D9" s="7">
        <v>71166</v>
      </c>
      <c r="E9" s="11"/>
      <c r="F9" s="8">
        <f>E9*C3</f>
        <v>0</v>
      </c>
      <c r="G9" s="8">
        <f>+D9</f>
        <v>71166</v>
      </c>
      <c r="H9" s="8">
        <f>G9*C3</f>
        <v>6404940</v>
      </c>
      <c r="I9" s="9">
        <f t="shared" si="0"/>
        <v>9.5555743535828366E-2</v>
      </c>
      <c r="J9" s="10"/>
    </row>
    <row r="10" spans="1:10" x14ac:dyDescent="0.2">
      <c r="A10" s="2">
        <v>8</v>
      </c>
      <c r="B10" s="6" t="s">
        <v>21</v>
      </c>
      <c r="C10" s="44"/>
      <c r="D10" s="7">
        <v>9720</v>
      </c>
      <c r="E10" s="8"/>
      <c r="F10" s="8">
        <f>E10*C3</f>
        <v>0</v>
      </c>
      <c r="G10" s="8">
        <f>+D10</f>
        <v>9720</v>
      </c>
      <c r="H10" s="8">
        <f>G10*C3</f>
        <v>874800</v>
      </c>
      <c r="I10" s="9">
        <f t="shared" si="0"/>
        <v>1.3051201798165581E-2</v>
      </c>
      <c r="J10" s="10"/>
    </row>
    <row r="11" spans="1:10" x14ac:dyDescent="0.2">
      <c r="A11" s="2">
        <v>9</v>
      </c>
      <c r="B11" s="6" t="s">
        <v>22</v>
      </c>
      <c r="C11" s="44"/>
      <c r="D11" s="7">
        <v>63377</v>
      </c>
      <c r="E11" s="11"/>
      <c r="F11" s="8">
        <f>E11*C3</f>
        <v>0</v>
      </c>
      <c r="G11" s="8">
        <f>+D11</f>
        <v>63377</v>
      </c>
      <c r="H11" s="8">
        <f>G11*C3</f>
        <v>5703930</v>
      </c>
      <c r="I11" s="9">
        <f t="shared" si="0"/>
        <v>8.509732678624897E-2</v>
      </c>
      <c r="J11" s="10"/>
    </row>
    <row r="12" spans="1:10" ht="30" x14ac:dyDescent="0.2">
      <c r="A12" s="12">
        <v>10</v>
      </c>
      <c r="B12" s="13" t="s">
        <v>23</v>
      </c>
      <c r="C12" s="44"/>
      <c r="D12" s="7">
        <v>89044</v>
      </c>
      <c r="E12" s="11"/>
      <c r="F12" s="8">
        <f>E12*C3</f>
        <v>0</v>
      </c>
      <c r="G12" s="8">
        <f>+D12</f>
        <v>89044</v>
      </c>
      <c r="H12" s="8">
        <f>G12*C3</f>
        <v>8013960</v>
      </c>
      <c r="I12" s="9">
        <f t="shared" si="0"/>
        <v>0.11956082437405927</v>
      </c>
      <c r="J12" s="10"/>
    </row>
    <row r="13" spans="1:10" ht="15.75" x14ac:dyDescent="0.2">
      <c r="A13" s="45" t="s">
        <v>4</v>
      </c>
      <c r="B13" s="45"/>
      <c r="C13" s="14">
        <v>1</v>
      </c>
      <c r="D13" s="15">
        <f>SUM(D3:D12)</f>
        <v>744759</v>
      </c>
      <c r="E13" s="16"/>
      <c r="F13" s="17">
        <f>SUM(F3:F12)</f>
        <v>46030680</v>
      </c>
      <c r="G13" s="17"/>
      <c r="H13" s="16">
        <f>SUM(H3:H12)</f>
        <v>20997630</v>
      </c>
      <c r="I13" s="18">
        <f>SUM(I3:I12)</f>
        <v>0.31326509649430223</v>
      </c>
      <c r="J13" s="19"/>
    </row>
    <row r="14" spans="1:10" ht="15.75" x14ac:dyDescent="0.25">
      <c r="A14" s="45" t="s">
        <v>13</v>
      </c>
      <c r="B14" s="45"/>
      <c r="C14" s="14">
        <v>11</v>
      </c>
      <c r="D14" s="20"/>
      <c r="E14" s="21"/>
      <c r="F14" s="16">
        <f>F13*C14</f>
        <v>506337480</v>
      </c>
      <c r="G14" s="16"/>
      <c r="H14" s="16">
        <f>H13*C14</f>
        <v>230973930</v>
      </c>
      <c r="I14" s="22"/>
      <c r="J14" s="23"/>
    </row>
    <row r="15" spans="1:10" ht="15.75" x14ac:dyDescent="0.2">
      <c r="A15" s="41" t="s">
        <v>5</v>
      </c>
      <c r="B15" s="41"/>
      <c r="C15" s="41"/>
      <c r="D15" s="41"/>
      <c r="E15" s="41"/>
      <c r="F15" s="41"/>
      <c r="G15" s="24"/>
      <c r="H15" s="25">
        <f>F14+H14</f>
        <v>737311410</v>
      </c>
      <c r="I15" s="26"/>
      <c r="J15" s="27"/>
    </row>
    <row r="16" spans="1:10" x14ac:dyDescent="0.2">
      <c r="H16" s="31"/>
      <c r="I16" s="32"/>
      <c r="J16" s="33"/>
    </row>
  </sheetData>
  <mergeCells count="11">
    <mergeCell ref="A15:F15"/>
    <mergeCell ref="I1:I2"/>
    <mergeCell ref="J1:J2"/>
    <mergeCell ref="C3:C12"/>
    <mergeCell ref="A13:B13"/>
    <mergeCell ref="A14:B14"/>
    <mergeCell ref="A1:B1"/>
    <mergeCell ref="C1:C2"/>
    <mergeCell ref="D1:D2"/>
    <mergeCell ref="E1:F1"/>
    <mergeCell ref="G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zoomScale="90" zoomScaleNormal="90" workbookViewId="0">
      <selection activeCell="E6" sqref="E6"/>
    </sheetView>
  </sheetViews>
  <sheetFormatPr baseColWidth="10" defaultColWidth="24.140625" defaultRowHeight="15" x14ac:dyDescent="0.2"/>
  <cols>
    <col min="1" max="1" width="6.7109375" style="23" bestFit="1" customWidth="1"/>
    <col min="2" max="2" width="43.7109375" style="1" customWidth="1"/>
    <col min="3" max="3" width="23.85546875" style="28" bestFit="1" customWidth="1"/>
    <col min="4" max="4" width="24.140625" style="28"/>
    <col min="5" max="5" width="27.140625" style="29" customWidth="1"/>
    <col min="6" max="8" width="24.140625" style="30"/>
    <col min="9" max="16384" width="24.140625" style="1"/>
  </cols>
  <sheetData>
    <row r="1" spans="1:10" ht="102.75" customHeight="1" x14ac:dyDescent="0.2">
      <c r="A1" s="55" t="s">
        <v>0</v>
      </c>
      <c r="B1" s="55"/>
      <c r="C1" s="55"/>
      <c r="D1" s="56"/>
      <c r="E1" s="57" t="s">
        <v>27</v>
      </c>
      <c r="F1" s="58"/>
      <c r="G1" s="50" t="s">
        <v>8</v>
      </c>
      <c r="H1" s="51"/>
      <c r="I1" s="42" t="s">
        <v>11</v>
      </c>
      <c r="J1" s="42" t="s">
        <v>12</v>
      </c>
    </row>
    <row r="2" spans="1:10" ht="78.75" x14ac:dyDescent="0.2">
      <c r="A2" s="39" t="s">
        <v>1</v>
      </c>
      <c r="B2" s="40" t="s">
        <v>2</v>
      </c>
      <c r="C2" s="34" t="s">
        <v>24</v>
      </c>
      <c r="D2" s="34" t="s">
        <v>25</v>
      </c>
      <c r="E2" s="34" t="s">
        <v>24</v>
      </c>
      <c r="F2" s="34" t="s">
        <v>25</v>
      </c>
      <c r="G2" s="35" t="s">
        <v>24</v>
      </c>
      <c r="H2" s="35" t="s">
        <v>25</v>
      </c>
      <c r="I2" s="43"/>
      <c r="J2" s="43"/>
    </row>
    <row r="3" spans="1:10" x14ac:dyDescent="0.2">
      <c r="A3" s="2">
        <v>1</v>
      </c>
      <c r="B3" s="6" t="s">
        <v>14</v>
      </c>
      <c r="C3" s="7">
        <v>26850000</v>
      </c>
      <c r="D3" s="7">
        <f>+C3*11</f>
        <v>295350000</v>
      </c>
      <c r="E3" s="8">
        <v>26850000</v>
      </c>
      <c r="F3" s="8">
        <f>+E3*11</f>
        <v>295350000</v>
      </c>
      <c r="G3" s="36"/>
      <c r="H3" s="36">
        <f t="shared" ref="H3:H8" si="0">+G3*11</f>
        <v>0</v>
      </c>
      <c r="I3" s="9">
        <f>+H3/$D$13</f>
        <v>0</v>
      </c>
      <c r="J3" s="10"/>
    </row>
    <row r="4" spans="1:10" x14ac:dyDescent="0.2">
      <c r="A4" s="2">
        <v>2</v>
      </c>
      <c r="B4" s="6" t="s">
        <v>15</v>
      </c>
      <c r="C4" s="7">
        <v>1837500</v>
      </c>
      <c r="D4" s="7">
        <f t="shared" ref="D4:D12" si="1">+C4*11</f>
        <v>20212500</v>
      </c>
      <c r="E4" s="8">
        <v>1837500</v>
      </c>
      <c r="F4" s="8">
        <f t="shared" ref="F4:F12" si="2">+E4*11</f>
        <v>20212500</v>
      </c>
      <c r="G4" s="36"/>
      <c r="H4" s="36">
        <f t="shared" si="0"/>
        <v>0</v>
      </c>
      <c r="I4" s="9">
        <f t="shared" ref="I4:I12" si="3">+H4/$D$13</f>
        <v>0</v>
      </c>
      <c r="J4" s="10"/>
    </row>
    <row r="5" spans="1:10" x14ac:dyDescent="0.2">
      <c r="A5" s="2">
        <v>3</v>
      </c>
      <c r="B5" s="6" t="s">
        <v>16</v>
      </c>
      <c r="C5" s="7">
        <v>2768580</v>
      </c>
      <c r="D5" s="7">
        <f t="shared" si="1"/>
        <v>30454380</v>
      </c>
      <c r="E5" s="8">
        <f>+C5</f>
        <v>2768580</v>
      </c>
      <c r="F5" s="8">
        <f t="shared" si="2"/>
        <v>30454380</v>
      </c>
      <c r="G5" s="36"/>
      <c r="H5" s="36">
        <f t="shared" si="0"/>
        <v>0</v>
      </c>
      <c r="I5" s="9">
        <f t="shared" si="3"/>
        <v>0</v>
      </c>
      <c r="J5" s="10"/>
    </row>
    <row r="6" spans="1:10" x14ac:dyDescent="0.2">
      <c r="A6" s="2">
        <v>4</v>
      </c>
      <c r="B6" s="6" t="s">
        <v>17</v>
      </c>
      <c r="C6" s="7">
        <v>7685430</v>
      </c>
      <c r="D6" s="7">
        <f t="shared" si="1"/>
        <v>84539730</v>
      </c>
      <c r="E6" s="8">
        <v>7685430</v>
      </c>
      <c r="F6" s="8">
        <f t="shared" si="2"/>
        <v>84539730</v>
      </c>
      <c r="G6" s="36"/>
      <c r="H6" s="36">
        <f t="shared" si="0"/>
        <v>0</v>
      </c>
      <c r="I6" s="9">
        <f t="shared" si="3"/>
        <v>0</v>
      </c>
      <c r="J6" s="10"/>
    </row>
    <row r="7" spans="1:10" x14ac:dyDescent="0.2">
      <c r="A7" s="2">
        <v>5</v>
      </c>
      <c r="B7" s="6" t="s">
        <v>18</v>
      </c>
      <c r="C7" s="7">
        <v>2582820</v>
      </c>
      <c r="D7" s="7">
        <f t="shared" si="1"/>
        <v>28411020</v>
      </c>
      <c r="E7" s="8">
        <v>2582820</v>
      </c>
      <c r="F7" s="8">
        <f t="shared" si="2"/>
        <v>28411020</v>
      </c>
      <c r="G7" s="36"/>
      <c r="H7" s="36">
        <f t="shared" si="0"/>
        <v>0</v>
      </c>
      <c r="I7" s="9">
        <f t="shared" si="3"/>
        <v>0</v>
      </c>
      <c r="J7" s="10"/>
    </row>
    <row r="8" spans="1:10" x14ac:dyDescent="0.2">
      <c r="A8" s="2">
        <v>6</v>
      </c>
      <c r="B8" s="6" t="s">
        <v>19</v>
      </c>
      <c r="C8" s="7">
        <v>4306350</v>
      </c>
      <c r="D8" s="7">
        <f t="shared" si="1"/>
        <v>47369850</v>
      </c>
      <c r="E8" s="8">
        <v>4306350</v>
      </c>
      <c r="F8" s="8">
        <f t="shared" si="2"/>
        <v>47369850</v>
      </c>
      <c r="G8" s="36"/>
      <c r="H8" s="36">
        <f t="shared" si="0"/>
        <v>0</v>
      </c>
      <c r="I8" s="9">
        <f t="shared" si="3"/>
        <v>0</v>
      </c>
      <c r="J8" s="10"/>
    </row>
    <row r="9" spans="1:10" x14ac:dyDescent="0.2">
      <c r="A9" s="2">
        <v>7</v>
      </c>
      <c r="B9" s="6" t="s">
        <v>20</v>
      </c>
      <c r="C9" s="7">
        <v>5652210</v>
      </c>
      <c r="D9" s="7">
        <f t="shared" si="1"/>
        <v>62174310</v>
      </c>
      <c r="E9" s="11"/>
      <c r="F9" s="8">
        <f t="shared" si="2"/>
        <v>0</v>
      </c>
      <c r="G9" s="36">
        <v>5652210</v>
      </c>
      <c r="H9" s="36">
        <f>+G9*11</f>
        <v>62174310</v>
      </c>
      <c r="I9" s="9">
        <f t="shared" si="3"/>
        <v>8.4325712523559082E-2</v>
      </c>
      <c r="J9" s="10"/>
    </row>
    <row r="10" spans="1:10" x14ac:dyDescent="0.2">
      <c r="A10" s="2">
        <v>8</v>
      </c>
      <c r="B10" s="6" t="s">
        <v>21</v>
      </c>
      <c r="C10" s="7">
        <v>1424670</v>
      </c>
      <c r="D10" s="7">
        <f t="shared" si="1"/>
        <v>15671370</v>
      </c>
      <c r="E10" s="8"/>
      <c r="F10" s="8">
        <f t="shared" si="2"/>
        <v>0</v>
      </c>
      <c r="G10" s="36">
        <v>1424670</v>
      </c>
      <c r="H10" s="36">
        <f t="shared" ref="H10:H12" si="4">+G10*11</f>
        <v>15671370</v>
      </c>
      <c r="I10" s="9">
        <f t="shared" si="3"/>
        <v>2.1254750418144213E-2</v>
      </c>
      <c r="J10" s="10"/>
    </row>
    <row r="11" spans="1:10" x14ac:dyDescent="0.2">
      <c r="A11" s="2">
        <v>9</v>
      </c>
      <c r="B11" s="6" t="s">
        <v>22</v>
      </c>
      <c r="C11" s="7">
        <v>5438940</v>
      </c>
      <c r="D11" s="7">
        <f t="shared" si="1"/>
        <v>59828340</v>
      </c>
      <c r="E11" s="11"/>
      <c r="F11" s="8">
        <f t="shared" si="2"/>
        <v>0</v>
      </c>
      <c r="G11" s="36">
        <v>5438940</v>
      </c>
      <c r="H11" s="36">
        <f t="shared" si="4"/>
        <v>59828340</v>
      </c>
      <c r="I11" s="9">
        <f t="shared" si="3"/>
        <v>8.1143922620158557E-2</v>
      </c>
      <c r="J11" s="10"/>
    </row>
    <row r="12" spans="1:10" ht="30" x14ac:dyDescent="0.2">
      <c r="A12" s="12">
        <v>10</v>
      </c>
      <c r="B12" s="13" t="s">
        <v>23</v>
      </c>
      <c r="C12" s="7">
        <v>8481810</v>
      </c>
      <c r="D12" s="7">
        <f t="shared" si="1"/>
        <v>93299910</v>
      </c>
      <c r="E12" s="11"/>
      <c r="F12" s="8">
        <f t="shared" si="2"/>
        <v>0</v>
      </c>
      <c r="G12" s="36">
        <v>8481810</v>
      </c>
      <c r="H12" s="36">
        <f t="shared" si="4"/>
        <v>93299910</v>
      </c>
      <c r="I12" s="9">
        <f t="shared" si="3"/>
        <v>0.12654071093244035</v>
      </c>
      <c r="J12" s="10"/>
    </row>
    <row r="13" spans="1:10" ht="47.25" customHeight="1" x14ac:dyDescent="0.2">
      <c r="A13" s="52" t="s">
        <v>26</v>
      </c>
      <c r="B13" s="53"/>
      <c r="C13" s="54"/>
      <c r="D13" s="15">
        <f>SUM(D3:D12)</f>
        <v>737311410</v>
      </c>
      <c r="E13" s="38" t="s">
        <v>27</v>
      </c>
      <c r="F13" s="17">
        <f>SUM(F3:F12)</f>
        <v>506337480</v>
      </c>
      <c r="G13" s="25" t="s">
        <v>8</v>
      </c>
      <c r="H13" s="37">
        <f>SUM(H3:H12)</f>
        <v>230973930</v>
      </c>
      <c r="I13" s="18">
        <f>SUM(I3:I12)</f>
        <v>0.31326509649430223</v>
      </c>
      <c r="J13" s="19"/>
    </row>
    <row r="14" spans="1:10" x14ac:dyDescent="0.2">
      <c r="F14" s="30">
        <f>+F13+H13</f>
        <v>737311410</v>
      </c>
      <c r="H14" s="31"/>
      <c r="I14" s="32"/>
      <c r="J14" s="33"/>
    </row>
    <row r="15" spans="1:10" x14ac:dyDescent="0.2">
      <c r="F15" s="30">
        <f>+F14-D13</f>
        <v>0</v>
      </c>
    </row>
  </sheetData>
  <mergeCells count="6">
    <mergeCell ref="J1:J2"/>
    <mergeCell ref="A13:C13"/>
    <mergeCell ref="A1:D1"/>
    <mergeCell ref="E1:F1"/>
    <mergeCell ref="G1:H1"/>
    <mergeCell ref="I1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="90" zoomScaleNormal="90" workbookViewId="0">
      <selection activeCell="B16" sqref="B16"/>
    </sheetView>
  </sheetViews>
  <sheetFormatPr baseColWidth="10" defaultColWidth="24.140625" defaultRowHeight="15" x14ac:dyDescent="0.2"/>
  <cols>
    <col min="1" max="1" width="6.7109375" style="23" bestFit="1" customWidth="1"/>
    <col min="2" max="2" width="43.7109375" style="1" customWidth="1"/>
    <col min="3" max="3" width="23.85546875" style="28" bestFit="1" customWidth="1"/>
    <col min="4" max="4" width="24.140625" style="28"/>
    <col min="5" max="5" width="27.140625" style="29" customWidth="1"/>
    <col min="6" max="8" width="24.140625" style="30"/>
    <col min="9" max="16384" width="24.140625" style="1"/>
  </cols>
  <sheetData>
    <row r="1" spans="1:10" ht="102.75" customHeight="1" x14ac:dyDescent="0.2">
      <c r="A1" s="55" t="s">
        <v>0</v>
      </c>
      <c r="B1" s="55"/>
      <c r="C1" s="55"/>
      <c r="D1" s="56"/>
      <c r="E1" s="57" t="s">
        <v>27</v>
      </c>
      <c r="F1" s="58"/>
      <c r="G1" s="50" t="s">
        <v>8</v>
      </c>
      <c r="H1" s="51"/>
      <c r="I1" s="42" t="s">
        <v>11</v>
      </c>
      <c r="J1" s="42" t="s">
        <v>12</v>
      </c>
    </row>
    <row r="2" spans="1:10" ht="78.75" x14ac:dyDescent="0.2">
      <c r="A2" s="39" t="s">
        <v>1</v>
      </c>
      <c r="B2" s="40" t="s">
        <v>2</v>
      </c>
      <c r="C2" s="34" t="s">
        <v>24</v>
      </c>
      <c r="D2" s="34" t="s">
        <v>25</v>
      </c>
      <c r="E2" s="34" t="s">
        <v>28</v>
      </c>
      <c r="F2" s="34" t="s">
        <v>29</v>
      </c>
      <c r="G2" s="35" t="s">
        <v>28</v>
      </c>
      <c r="H2" s="35" t="s">
        <v>30</v>
      </c>
      <c r="I2" s="43"/>
      <c r="J2" s="43"/>
    </row>
    <row r="3" spans="1:10" x14ac:dyDescent="0.2">
      <c r="A3" s="2">
        <v>1</v>
      </c>
      <c r="B3" s="6" t="s">
        <v>14</v>
      </c>
      <c r="C3" s="7">
        <v>26850000</v>
      </c>
      <c r="D3" s="7">
        <f>+C3*11</f>
        <v>295350000</v>
      </c>
      <c r="E3" s="8"/>
      <c r="F3" s="8">
        <f>+E3*11</f>
        <v>0</v>
      </c>
      <c r="G3" s="36"/>
      <c r="H3" s="36">
        <f t="shared" ref="H3:H8" si="0">+G3*11</f>
        <v>0</v>
      </c>
      <c r="I3" s="9">
        <f>+H3/$D$13</f>
        <v>0</v>
      </c>
      <c r="J3" s="10"/>
    </row>
    <row r="4" spans="1:10" x14ac:dyDescent="0.2">
      <c r="A4" s="2">
        <v>2</v>
      </c>
      <c r="B4" s="6" t="s">
        <v>15</v>
      </c>
      <c r="C4" s="7">
        <v>1837500</v>
      </c>
      <c r="D4" s="7">
        <f t="shared" ref="D4:D12" si="1">+C4*11</f>
        <v>20212500</v>
      </c>
      <c r="E4" s="8"/>
      <c r="F4" s="8">
        <f t="shared" ref="F4:F12" si="2">+E4*11</f>
        <v>0</v>
      </c>
      <c r="G4" s="36"/>
      <c r="H4" s="36">
        <f t="shared" si="0"/>
        <v>0</v>
      </c>
      <c r="I4" s="9">
        <f t="shared" ref="I4:I12" si="3">+H4/$D$13</f>
        <v>0</v>
      </c>
      <c r="J4" s="10"/>
    </row>
    <row r="5" spans="1:10" x14ac:dyDescent="0.2">
      <c r="A5" s="2">
        <v>3</v>
      </c>
      <c r="B5" s="6" t="s">
        <v>16</v>
      </c>
      <c r="C5" s="7">
        <v>2768580</v>
      </c>
      <c r="D5" s="7">
        <f t="shared" si="1"/>
        <v>30454380</v>
      </c>
      <c r="E5" s="8"/>
      <c r="F5" s="8">
        <f t="shared" si="2"/>
        <v>0</v>
      </c>
      <c r="G5" s="36"/>
      <c r="H5" s="36">
        <f t="shared" si="0"/>
        <v>0</v>
      </c>
      <c r="I5" s="9">
        <f t="shared" si="3"/>
        <v>0</v>
      </c>
      <c r="J5" s="10"/>
    </row>
    <row r="6" spans="1:10" x14ac:dyDescent="0.2">
      <c r="A6" s="2">
        <v>4</v>
      </c>
      <c r="B6" s="6" t="s">
        <v>17</v>
      </c>
      <c r="C6" s="7">
        <v>7685430</v>
      </c>
      <c r="D6" s="7">
        <f t="shared" si="1"/>
        <v>84539730</v>
      </c>
      <c r="E6" s="8"/>
      <c r="F6" s="8">
        <f t="shared" si="2"/>
        <v>0</v>
      </c>
      <c r="G6" s="36"/>
      <c r="H6" s="36">
        <f t="shared" si="0"/>
        <v>0</v>
      </c>
      <c r="I6" s="9">
        <f t="shared" si="3"/>
        <v>0</v>
      </c>
      <c r="J6" s="10"/>
    </row>
    <row r="7" spans="1:10" x14ac:dyDescent="0.2">
      <c r="A7" s="2">
        <v>5</v>
      </c>
      <c r="B7" s="6" t="s">
        <v>18</v>
      </c>
      <c r="C7" s="7">
        <v>2582820</v>
      </c>
      <c r="D7" s="7">
        <f t="shared" si="1"/>
        <v>28411020</v>
      </c>
      <c r="E7" s="8"/>
      <c r="F7" s="8">
        <f t="shared" si="2"/>
        <v>0</v>
      </c>
      <c r="G7" s="36"/>
      <c r="H7" s="36">
        <f t="shared" si="0"/>
        <v>0</v>
      </c>
      <c r="I7" s="9">
        <f t="shared" si="3"/>
        <v>0</v>
      </c>
      <c r="J7" s="10"/>
    </row>
    <row r="8" spans="1:10" x14ac:dyDescent="0.2">
      <c r="A8" s="2">
        <v>6</v>
      </c>
      <c r="B8" s="6" t="s">
        <v>19</v>
      </c>
      <c r="C8" s="7">
        <v>4306350</v>
      </c>
      <c r="D8" s="7">
        <f t="shared" si="1"/>
        <v>47369850</v>
      </c>
      <c r="E8" s="8"/>
      <c r="F8" s="8">
        <f t="shared" si="2"/>
        <v>0</v>
      </c>
      <c r="G8" s="36"/>
      <c r="H8" s="36">
        <f t="shared" si="0"/>
        <v>0</v>
      </c>
      <c r="I8" s="9">
        <f t="shared" si="3"/>
        <v>0</v>
      </c>
      <c r="J8" s="10"/>
    </row>
    <row r="9" spans="1:10" x14ac:dyDescent="0.2">
      <c r="A9" s="2">
        <v>7</v>
      </c>
      <c r="B9" s="6" t="s">
        <v>20</v>
      </c>
      <c r="C9" s="7">
        <v>5652210</v>
      </c>
      <c r="D9" s="7">
        <f t="shared" si="1"/>
        <v>62174310</v>
      </c>
      <c r="E9" s="11"/>
      <c r="F9" s="8">
        <f t="shared" si="2"/>
        <v>0</v>
      </c>
      <c r="G9" s="36"/>
      <c r="H9" s="36">
        <f>+G9*11</f>
        <v>0</v>
      </c>
      <c r="I9" s="9">
        <f t="shared" si="3"/>
        <v>0</v>
      </c>
      <c r="J9" s="10"/>
    </row>
    <row r="10" spans="1:10" x14ac:dyDescent="0.2">
      <c r="A10" s="2">
        <v>8</v>
      </c>
      <c r="B10" s="6" t="s">
        <v>21</v>
      </c>
      <c r="C10" s="7">
        <v>1424670</v>
      </c>
      <c r="D10" s="7">
        <f t="shared" si="1"/>
        <v>15671370</v>
      </c>
      <c r="E10" s="8"/>
      <c r="F10" s="8">
        <f t="shared" si="2"/>
        <v>0</v>
      </c>
      <c r="G10" s="36"/>
      <c r="H10" s="36">
        <f t="shared" ref="H10:H12" si="4">+G10*11</f>
        <v>0</v>
      </c>
      <c r="I10" s="9">
        <f t="shared" si="3"/>
        <v>0</v>
      </c>
      <c r="J10" s="10"/>
    </row>
    <row r="11" spans="1:10" x14ac:dyDescent="0.2">
      <c r="A11" s="2">
        <v>9</v>
      </c>
      <c r="B11" s="6" t="s">
        <v>22</v>
      </c>
      <c r="C11" s="7">
        <v>5438940</v>
      </c>
      <c r="D11" s="7">
        <f t="shared" si="1"/>
        <v>59828340</v>
      </c>
      <c r="E11" s="11"/>
      <c r="F11" s="8">
        <f t="shared" si="2"/>
        <v>0</v>
      </c>
      <c r="G11" s="36"/>
      <c r="H11" s="36">
        <f t="shared" si="4"/>
        <v>0</v>
      </c>
      <c r="I11" s="9">
        <f t="shared" si="3"/>
        <v>0</v>
      </c>
      <c r="J11" s="10"/>
    </row>
    <row r="12" spans="1:10" ht="30" x14ac:dyDescent="0.2">
      <c r="A12" s="12">
        <v>10</v>
      </c>
      <c r="B12" s="13" t="s">
        <v>23</v>
      </c>
      <c r="C12" s="7">
        <v>8481810</v>
      </c>
      <c r="D12" s="7">
        <f t="shared" si="1"/>
        <v>93299910</v>
      </c>
      <c r="E12" s="11"/>
      <c r="F12" s="8">
        <f t="shared" si="2"/>
        <v>0</v>
      </c>
      <c r="G12" s="36"/>
      <c r="H12" s="36">
        <f t="shared" si="4"/>
        <v>0</v>
      </c>
      <c r="I12" s="9">
        <f t="shared" si="3"/>
        <v>0</v>
      </c>
      <c r="J12" s="10"/>
    </row>
    <row r="13" spans="1:10" ht="47.25" customHeight="1" x14ac:dyDescent="0.2">
      <c r="A13" s="52" t="s">
        <v>26</v>
      </c>
      <c r="B13" s="53"/>
      <c r="C13" s="54"/>
      <c r="D13" s="15">
        <f>SUM(D3:D12)</f>
        <v>737311410</v>
      </c>
      <c r="E13" s="38" t="s">
        <v>27</v>
      </c>
      <c r="F13" s="17">
        <f>SUM(F3:F12)</f>
        <v>0</v>
      </c>
      <c r="G13" s="25" t="s">
        <v>8</v>
      </c>
      <c r="H13" s="37">
        <f>SUM(H3:H12)</f>
        <v>0</v>
      </c>
      <c r="I13" s="18">
        <f>SUM(I3:I12)</f>
        <v>0</v>
      </c>
      <c r="J13" s="19"/>
    </row>
    <row r="14" spans="1:10" x14ac:dyDescent="0.2">
      <c r="H14" s="31"/>
      <c r="I14" s="32"/>
      <c r="J14" s="33"/>
    </row>
    <row r="15" spans="1:10" x14ac:dyDescent="0.2">
      <c r="B15" s="1" t="s">
        <v>32</v>
      </c>
    </row>
    <row r="16" spans="1:10" x14ac:dyDescent="0.2">
      <c r="B16" s="1" t="s">
        <v>31</v>
      </c>
    </row>
    <row r="17" spans="2:2" x14ac:dyDescent="0.2">
      <c r="B17" s="1" t="s">
        <v>33</v>
      </c>
    </row>
    <row r="18" spans="2:2" x14ac:dyDescent="0.2">
      <c r="B18" s="1" t="s">
        <v>34</v>
      </c>
    </row>
    <row r="19" spans="2:2" x14ac:dyDescent="0.2">
      <c r="B19" s="1" t="s">
        <v>35</v>
      </c>
    </row>
  </sheetData>
  <mergeCells count="6">
    <mergeCell ref="J1:J2"/>
    <mergeCell ref="A13:C13"/>
    <mergeCell ref="A1:D1"/>
    <mergeCell ref="E1:F1"/>
    <mergeCell ref="G1:H1"/>
    <mergeCell ref="I1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Hoja1 (2)</vt:lpstr>
      <vt:lpstr>SIP ADULTOS MAYORES </vt:lpstr>
    </vt:vector>
  </TitlesOfParts>
  <Company>InKulpado666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vargas guarin</dc:creator>
  <cp:lastModifiedBy>Sanchez, Lorena</cp:lastModifiedBy>
  <dcterms:created xsi:type="dcterms:W3CDTF">2025-02-17T17:30:22Z</dcterms:created>
  <dcterms:modified xsi:type="dcterms:W3CDTF">2025-12-01T15:07:31Z</dcterms:modified>
</cp:coreProperties>
</file>