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erpa\Desktop\Información\Contrato 2\Versión 3\"/>
    </mc:Choice>
  </mc:AlternateContent>
  <xr:revisionPtr revIDLastSave="0" documentId="13_ncr:1_{FB5B2D27-6D7B-4706-BAAF-F5F02EFE47FD}" xr6:coauthVersionLast="47" xr6:coauthVersionMax="47" xr10:uidLastSave="{00000000-0000-0000-0000-000000000000}"/>
  <bookViews>
    <workbookView xWindow="-110" yWindow="-110" windowWidth="19420" windowHeight="10420" xr2:uid="{4E1F17CB-FAC3-4C04-912F-5C6E9D66B637}"/>
  </bookViews>
  <sheets>
    <sheet name="Tabla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B20" i="1"/>
  <c r="F19" i="1"/>
  <c r="G19" i="1" s="1"/>
  <c r="H19" i="1" s="1"/>
  <c r="I19" i="1" s="1"/>
  <c r="J19" i="1" s="1"/>
  <c r="K19" i="1" s="1"/>
  <c r="L19" i="1" s="1"/>
  <c r="M19" i="1" s="1"/>
  <c r="N19" i="1" s="1"/>
  <c r="C19" i="1"/>
  <c r="B19" i="1"/>
  <c r="E18" i="1"/>
  <c r="C18" i="1"/>
  <c r="B18" i="1"/>
  <c r="E17" i="1"/>
  <c r="C17" i="1"/>
  <c r="B17" i="1"/>
  <c r="G16" i="1"/>
  <c r="H16" i="1" s="1"/>
  <c r="I16" i="1" s="1"/>
  <c r="J16" i="1" s="1"/>
  <c r="K16" i="1" s="1"/>
  <c r="L16" i="1" s="1"/>
  <c r="M16" i="1" s="1"/>
  <c r="N16" i="1" s="1"/>
  <c r="F16" i="1"/>
  <c r="C16" i="1"/>
  <c r="B16" i="1"/>
  <c r="E15" i="1"/>
  <c r="C15" i="1"/>
  <c r="B15" i="1"/>
  <c r="G14" i="1"/>
  <c r="H14" i="1" s="1"/>
  <c r="I14" i="1" s="1"/>
  <c r="J14" i="1" s="1"/>
  <c r="K14" i="1" s="1"/>
  <c r="L14" i="1" s="1"/>
  <c r="M14" i="1" s="1"/>
  <c r="N14" i="1" s="1"/>
  <c r="F14" i="1"/>
  <c r="C14" i="1"/>
  <c r="B14" i="1"/>
  <c r="C13" i="1"/>
  <c r="B13" i="1"/>
  <c r="C11" i="1"/>
  <c r="C22" i="1" s="1"/>
  <c r="B11" i="1"/>
  <c r="F10" i="1"/>
  <c r="G10" i="1" s="1"/>
  <c r="H10" i="1" s="1"/>
  <c r="I10" i="1" s="1"/>
  <c r="J10" i="1" s="1"/>
  <c r="K10" i="1" s="1"/>
  <c r="L10" i="1" s="1"/>
  <c r="M10" i="1" s="1"/>
  <c r="N10" i="1" s="1"/>
  <c r="C10" i="1"/>
  <c r="B10" i="1"/>
  <c r="E9" i="1"/>
  <c r="C9" i="1"/>
  <c r="B9" i="1"/>
  <c r="E8" i="1"/>
  <c r="C8" i="1"/>
  <c r="B8" i="1"/>
  <c r="F7" i="1"/>
  <c r="G7" i="1" s="1"/>
  <c r="H7" i="1" s="1"/>
  <c r="I7" i="1" s="1"/>
  <c r="C7" i="1"/>
  <c r="B7" i="1"/>
  <c r="B6" i="1"/>
  <c r="F4" i="1"/>
  <c r="F9" i="1" s="1"/>
  <c r="J7" i="1" l="1"/>
  <c r="K7" i="1" s="1"/>
  <c r="L7" i="1" s="1"/>
  <c r="M7" i="1" s="1"/>
  <c r="N7" i="1" s="1"/>
  <c r="F18" i="1"/>
  <c r="F15" i="1"/>
  <c r="G4" i="1"/>
  <c r="F17" i="1"/>
  <c r="F8" i="1"/>
  <c r="F22" i="1" s="1"/>
  <c r="F24" i="1" s="1"/>
  <c r="E22" i="1"/>
  <c r="E24" i="1" s="1"/>
  <c r="G9" i="1" l="1"/>
  <c r="G8" i="1"/>
  <c r="G22" i="1" s="1"/>
  <c r="G24" i="1" s="1"/>
  <c r="G18" i="1"/>
  <c r="G17" i="1"/>
  <c r="H4" i="1"/>
  <c r="G15" i="1"/>
  <c r="H15" i="1" l="1"/>
  <c r="H18" i="1"/>
  <c r="H17" i="1"/>
  <c r="I4" i="1"/>
  <c r="H9" i="1"/>
  <c r="H8" i="1"/>
  <c r="H22" i="1" s="1"/>
  <c r="H24" i="1" s="1"/>
  <c r="I18" i="1" l="1"/>
  <c r="I17" i="1"/>
  <c r="J4" i="1"/>
  <c r="I15" i="1"/>
  <c r="I9" i="1"/>
  <c r="I8" i="1"/>
  <c r="I22" i="1" s="1"/>
  <c r="I24" i="1" s="1"/>
  <c r="J18" i="1" l="1"/>
  <c r="J17" i="1"/>
  <c r="K4" i="1"/>
  <c r="J15" i="1"/>
  <c r="J8" i="1"/>
  <c r="J9" i="1"/>
  <c r="J22" i="1" l="1"/>
  <c r="J24" i="1" s="1"/>
  <c r="K8" i="1"/>
  <c r="K22" i="1" s="1"/>
  <c r="K24" i="1" s="1"/>
  <c r="K15" i="1"/>
  <c r="K18" i="1"/>
  <c r="K17" i="1"/>
  <c r="L4" i="1"/>
  <c r="K9" i="1"/>
  <c r="L15" i="1" l="1"/>
  <c r="L9" i="1"/>
  <c r="L8" i="1"/>
  <c r="L22" i="1" s="1"/>
  <c r="L24" i="1" s="1"/>
  <c r="L18" i="1"/>
  <c r="L17" i="1"/>
  <c r="M4" i="1"/>
  <c r="M15" i="1" l="1"/>
  <c r="M17" i="1"/>
  <c r="M9" i="1"/>
  <c r="M8" i="1"/>
  <c r="M22" i="1" s="1"/>
  <c r="M24" i="1" s="1"/>
  <c r="M18" i="1"/>
  <c r="N4" i="1"/>
  <c r="N9" i="1" l="1"/>
  <c r="N8" i="1"/>
  <c r="O4" i="1"/>
  <c r="N15" i="1"/>
  <c r="N18" i="1"/>
  <c r="N17" i="1"/>
  <c r="O9" i="1" l="1"/>
  <c r="O8" i="1"/>
  <c r="O22" i="1" s="1"/>
  <c r="O24" i="1" s="1"/>
  <c r="O18" i="1"/>
  <c r="O17" i="1"/>
  <c r="P4" i="1"/>
  <c r="O15" i="1"/>
  <c r="N22" i="1"/>
  <c r="N24" i="1" s="1"/>
  <c r="P18" i="1" l="1"/>
  <c r="P17" i="1"/>
  <c r="Q4" i="1"/>
  <c r="P15" i="1"/>
  <c r="P9" i="1"/>
  <c r="P8" i="1"/>
  <c r="P22" i="1" s="1"/>
  <c r="P24" i="1" s="1"/>
  <c r="Q18" i="1" l="1"/>
  <c r="Q17" i="1"/>
  <c r="R4" i="1"/>
  <c r="Q9" i="1"/>
  <c r="Q8" i="1"/>
  <c r="Q15" i="1"/>
  <c r="R18" i="1" l="1"/>
  <c r="R17" i="1"/>
  <c r="S4" i="1"/>
  <c r="R9" i="1"/>
  <c r="R15" i="1"/>
  <c r="R8" i="1"/>
  <c r="R22" i="1" s="1"/>
  <c r="R24" i="1" s="1"/>
  <c r="Q22" i="1"/>
  <c r="Q24" i="1" s="1"/>
  <c r="S15" i="1" l="1"/>
  <c r="S9" i="1"/>
  <c r="S8" i="1"/>
  <c r="T4" i="1"/>
  <c r="S18" i="1"/>
  <c r="S17" i="1"/>
  <c r="T15" i="1" l="1"/>
  <c r="T9" i="1"/>
  <c r="T8" i="1"/>
  <c r="T22" i="1" s="1"/>
  <c r="T24" i="1" s="1"/>
  <c r="T18" i="1"/>
  <c r="T17" i="1"/>
  <c r="U4" i="1"/>
  <c r="S22" i="1"/>
  <c r="S24" i="1" s="1"/>
  <c r="U15" i="1" l="1"/>
  <c r="U9" i="1"/>
  <c r="U8" i="1"/>
  <c r="U18" i="1"/>
  <c r="U17" i="1"/>
  <c r="V4" i="1"/>
  <c r="V9" i="1" l="1"/>
  <c r="V8" i="1"/>
  <c r="W4" i="1"/>
  <c r="V15" i="1"/>
  <c r="V18" i="1"/>
  <c r="V17" i="1"/>
  <c r="U22" i="1"/>
  <c r="U24" i="1" s="1"/>
  <c r="W9" i="1" l="1"/>
  <c r="W8" i="1"/>
  <c r="W18" i="1"/>
  <c r="W17" i="1"/>
  <c r="X4" i="1"/>
  <c r="W15" i="1"/>
  <c r="V22" i="1"/>
  <c r="V24" i="1" s="1"/>
  <c r="X18" i="1" l="1"/>
  <c r="X17" i="1"/>
  <c r="Y4" i="1"/>
  <c r="X15" i="1"/>
  <c r="X9" i="1"/>
  <c r="X8" i="1"/>
  <c r="X22" i="1" s="1"/>
  <c r="X24" i="1" s="1"/>
  <c r="W22" i="1"/>
  <c r="W24" i="1" s="1"/>
  <c r="Y18" i="1" l="1"/>
  <c r="Y17" i="1"/>
  <c r="Z4" i="1"/>
  <c r="Y9" i="1"/>
  <c r="Y8" i="1"/>
  <c r="Y22" i="1" s="1"/>
  <c r="Y24" i="1" s="1"/>
  <c r="Y15" i="1"/>
  <c r="Z18" i="1" l="1"/>
  <c r="Z17" i="1"/>
  <c r="AA4" i="1"/>
  <c r="Z8" i="1"/>
  <c r="Z22" i="1" s="1"/>
  <c r="Z24" i="1" s="1"/>
  <c r="Z15" i="1"/>
  <c r="Z9" i="1"/>
  <c r="AA15" i="1" l="1"/>
  <c r="AB4" i="1"/>
  <c r="AA9" i="1"/>
  <c r="AA18" i="1"/>
  <c r="AA17" i="1"/>
  <c r="AA8" i="1"/>
  <c r="AA22" i="1" s="1"/>
  <c r="AA24" i="1" s="1"/>
  <c r="AB15" i="1" l="1"/>
  <c r="AB9" i="1"/>
  <c r="AB8" i="1"/>
  <c r="AB22" i="1" s="1"/>
  <c r="AB24" i="1" s="1"/>
  <c r="AB18" i="1"/>
  <c r="AB17" i="1"/>
  <c r="AC4" i="1"/>
  <c r="AC15" i="1" l="1"/>
  <c r="AC9" i="1"/>
  <c r="AC8" i="1"/>
  <c r="AC22" i="1" s="1"/>
  <c r="AC24" i="1" s="1"/>
  <c r="AC17" i="1"/>
  <c r="AC18" i="1"/>
  <c r="AD4" i="1"/>
  <c r="AD9" i="1" l="1"/>
  <c r="AD8" i="1"/>
  <c r="AE4" i="1"/>
  <c r="AD15" i="1"/>
  <c r="AD18" i="1"/>
  <c r="AD17" i="1"/>
  <c r="AE9" i="1" l="1"/>
  <c r="AE8" i="1"/>
  <c r="AE18" i="1"/>
  <c r="AE17" i="1"/>
  <c r="AF4" i="1"/>
  <c r="AE15" i="1"/>
  <c r="AD22" i="1"/>
  <c r="AD24" i="1" s="1"/>
  <c r="AF18" i="1" l="1"/>
  <c r="AF17" i="1"/>
  <c r="AG4" i="1"/>
  <c r="AF15" i="1"/>
  <c r="AF9" i="1"/>
  <c r="AF8" i="1"/>
  <c r="AF22" i="1" s="1"/>
  <c r="AF24" i="1" s="1"/>
  <c r="AE22" i="1"/>
  <c r="AE24" i="1" s="1"/>
  <c r="AG18" i="1" l="1"/>
  <c r="AG17" i="1"/>
  <c r="AH4" i="1"/>
  <c r="AG9" i="1"/>
  <c r="AG8" i="1"/>
  <c r="AG22" i="1" s="1"/>
  <c r="AG24" i="1" s="1"/>
  <c r="AG15" i="1"/>
  <c r="AH18" i="1" l="1"/>
  <c r="AH17" i="1"/>
  <c r="AH8" i="1"/>
  <c r="AH15" i="1"/>
  <c r="AH9" i="1"/>
  <c r="B27" i="1" a="1"/>
  <c r="B55" i="1" l="1"/>
  <c r="B47" i="1"/>
  <c r="B39" i="1"/>
  <c r="B31" i="1"/>
  <c r="B54" i="1"/>
  <c r="B46" i="1"/>
  <c r="B38" i="1"/>
  <c r="B30" i="1"/>
  <c r="B53" i="1"/>
  <c r="B45" i="1"/>
  <c r="B37" i="1"/>
  <c r="B29" i="1"/>
  <c r="B52" i="1"/>
  <c r="B44" i="1"/>
  <c r="B36" i="1"/>
  <c r="B28" i="1"/>
  <c r="B51" i="1"/>
  <c r="B43" i="1"/>
  <c r="B35" i="1"/>
  <c r="B27" i="1"/>
  <c r="B50" i="1"/>
  <c r="B42" i="1"/>
  <c r="B34" i="1"/>
  <c r="B49" i="1"/>
  <c r="B41" i="1"/>
  <c r="B33" i="1"/>
  <c r="B56" i="1"/>
  <c r="B48" i="1"/>
  <c r="B40" i="1"/>
  <c r="B32" i="1"/>
  <c r="AH22" i="1"/>
  <c r="AH24" i="1" s="1"/>
  <c r="C27" i="1" s="1" a="1"/>
  <c r="C56" i="1" l="1"/>
  <c r="C48" i="1"/>
  <c r="C40" i="1"/>
  <c r="C32" i="1"/>
  <c r="C55" i="1"/>
  <c r="C47" i="1"/>
  <c r="C39" i="1"/>
  <c r="C31" i="1"/>
  <c r="C54" i="1"/>
  <c r="C46" i="1"/>
  <c r="C38" i="1"/>
  <c r="C30" i="1"/>
  <c r="C53" i="1"/>
  <c r="C45" i="1"/>
  <c r="C37" i="1"/>
  <c r="C29" i="1"/>
  <c r="C52" i="1"/>
  <c r="C44" i="1"/>
  <c r="C36" i="1"/>
  <c r="C28" i="1"/>
  <c r="C51" i="1"/>
  <c r="C43" i="1"/>
  <c r="C35" i="1"/>
  <c r="C27" i="1"/>
  <c r="C50" i="1"/>
  <c r="C42" i="1"/>
  <c r="C34" i="1"/>
  <c r="C49" i="1"/>
  <c r="C41" i="1"/>
  <c r="C33" i="1"/>
</calcChain>
</file>

<file path=xl/sharedStrings.xml><?xml version="1.0" encoding="utf-8"?>
<sst xmlns="http://schemas.openxmlformats.org/spreadsheetml/2006/main" count="6" uniqueCount="6">
  <si>
    <t>Base de Tramites</t>
  </si>
  <si>
    <t>% de Aumento de la Operación</t>
  </si>
  <si>
    <t>Total</t>
  </si>
  <si>
    <t>% de Recargo por Aumento de Operación</t>
  </si>
  <si>
    <t>Tabla de Recargos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</si>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</sst>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164" fontId="0" fillId="0" borderId="0" xfId="1" applyNumberFormat="1" applyFont="1"/>
    <xf numFmtId="0" fontId="3" fillId="0" borderId="0" xfId="0" applyFont="1" applyAlignment="1">
      <alignment horizontal="center"/>
    </xf>
    <xf numFmtId="9" fontId="3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/>
    <xf numFmtId="9" fontId="0" fillId="0" borderId="0" xfId="0" applyNumberFormat="1"/>
    <xf numFmtId="0" fontId="3" fillId="3" borderId="1" xfId="0" applyFont="1" applyFill="1" applyBorder="1"/>
    <xf numFmtId="164" fontId="3" fillId="3" borderId="1" xfId="1" applyNumberFormat="1" applyFont="1" applyFill="1" applyBorder="1"/>
    <xf numFmtId="9" fontId="0" fillId="0" borderId="0" xfId="2" applyFont="1"/>
    <xf numFmtId="0" fontId="3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/>
    </xf>
    <xf numFmtId="9" fontId="0" fillId="0" borderId="1" xfId="2" applyFont="1" applyFill="1" applyBorder="1" applyAlignment="1">
      <alignment horizontal="center"/>
    </xf>
    <xf numFmtId="9" fontId="1" fillId="0" borderId="1" xfId="2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serpa\Desktop\P.N\V\Documentos%20Finales\Ajuste%2010.000\Modelo%20Financiero.5.xlsx" TargetMode="External"/><Relationship Id="rId1" Type="http://schemas.openxmlformats.org/officeDocument/2006/relationships/externalLinkPath" Target="/Users/jserpa/Desktop/P.N/V/Documentos%20Finales/Ajuste%2010.000/Modelo%20Financiero.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dice"/>
      <sheetName val="Cuadro Salomon"/>
      <sheetName val="1. Analisis de Sensibilidad"/>
      <sheetName val="2. Histórico Inflación"/>
      <sheetName val="3. Precios de Referencia - Lic."/>
      <sheetName val="Base Valores Económicos"/>
      <sheetName val="Base Valores Tecnicos"/>
      <sheetName val="Valor promedio x predio"/>
      <sheetName val="Analisis de Frecuencias"/>
      <sheetName val="Histórico Recaudos"/>
      <sheetName val="Vlr Eco. Base Actulizada"/>
      <sheetName val="Cantidades Mun. Actualizados"/>
      <sheetName val="Link"/>
      <sheetName val="Analisis 2"/>
      <sheetName val="Hoja3"/>
      <sheetName val="Hoja1"/>
      <sheetName val="Detalle Precios de Ref."/>
      <sheetName val="4. Detalle Costos Conservación"/>
      <sheetName val="Historico Mutaciones y Rectific"/>
      <sheetName val="Tp mutaciones y Rectificaciones"/>
      <sheetName val="5. Detalle Costos Actualización"/>
      <sheetName val="Estimación Costos de Actualizac"/>
      <sheetName val="Ejecución SEM"/>
      <sheetName val="6. Resumen Costos Act - Conser."/>
      <sheetName val="Ajuste de precios"/>
      <sheetName val="7. Costos de GC"/>
      <sheetName val="Flujos Totalizados"/>
      <sheetName val="Flujos T. Anualizados"/>
      <sheetName val="8. Analisis Py. Recaudo"/>
      <sheetName val="9. Analisis de Financiación"/>
      <sheetName val="10. Proyecciones"/>
      <sheetName val="11. C1 (Hist)"/>
      <sheetName val="12. C2 (Tec)"/>
      <sheetName val="13. C3 (Sist)"/>
      <sheetName val="14. C4 (Int)"/>
      <sheetName val="15. C5 (Vf)"/>
      <sheetName val="16. Costos"/>
      <sheetName val="17. Flujo Inv."/>
      <sheetName val="Hoja2"/>
      <sheetName val="Cuadro ajustado (ojo)"/>
      <sheetName val="Proporciones Aumento Conserv.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29">
          <cell r="B29" t="str">
            <v>Costos Proceso de Conservación</v>
          </cell>
          <cell r="C29">
            <v>2025</v>
          </cell>
        </row>
        <row r="30">
          <cell r="B30" t="str">
            <v>Personal Profesional</v>
          </cell>
          <cell r="C30">
            <v>364500000</v>
          </cell>
        </row>
        <row r="31">
          <cell r="B31" t="str">
            <v>Personal Tecnico</v>
          </cell>
          <cell r="C31">
            <v>324000000</v>
          </cell>
        </row>
        <row r="32">
          <cell r="B32" t="str">
            <v>Personal De Apoyo</v>
          </cell>
          <cell r="C32">
            <v>140400000</v>
          </cell>
        </row>
        <row r="33">
          <cell r="B33" t="str">
            <v>Personal Administrativo</v>
          </cell>
          <cell r="C33">
            <v>141750000</v>
          </cell>
        </row>
        <row r="34">
          <cell r="B34" t="str">
            <v>Relativos de Personal</v>
          </cell>
          <cell r="C34">
            <v>970652025</v>
          </cell>
        </row>
        <row r="36">
          <cell r="B36" t="str">
            <v>Mtto y Adecuaciones</v>
          </cell>
          <cell r="C36">
            <v>108000000</v>
          </cell>
        </row>
        <row r="37">
          <cell r="B37" t="str">
            <v>Mobiliario y adecuaciones loc.</v>
          </cell>
          <cell r="C37">
            <v>105000000</v>
          </cell>
        </row>
        <row r="38">
          <cell r="B38" t="str">
            <v>Servicios Publicos</v>
          </cell>
          <cell r="C38">
            <v>45000000</v>
          </cell>
        </row>
        <row r="39">
          <cell r="B39" t="str">
            <v>Aseo</v>
          </cell>
          <cell r="C39">
            <v>7200000</v>
          </cell>
        </row>
        <row r="40">
          <cell r="B40" t="str">
            <v>Papelería</v>
          </cell>
          <cell r="C40">
            <v>5400000</v>
          </cell>
        </row>
        <row r="41">
          <cell r="B41" t="str">
            <v>Dotación</v>
          </cell>
          <cell r="C41">
            <v>7500000</v>
          </cell>
        </row>
        <row r="42">
          <cell r="B42" t="str">
            <v>Equipos de Computo</v>
          </cell>
          <cell r="C42">
            <v>180000000</v>
          </cell>
        </row>
        <row r="43">
          <cell r="B43" t="str">
            <v>Bienes y Servicios</v>
          </cell>
          <cell r="C43">
            <v>458100000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8DA6D-295A-4E86-BEE5-C0F2D697A708}">
  <dimension ref="B2:AH56"/>
  <sheetViews>
    <sheetView showGridLines="0" tabSelected="1" zoomScale="70" zoomScaleNormal="70" workbookViewId="0">
      <selection activeCell="E24" sqref="E24"/>
    </sheetView>
  </sheetViews>
  <sheetFormatPr baseColWidth="10" defaultRowHeight="14.5" x14ac:dyDescent="0.35"/>
  <cols>
    <col min="1" max="1" width="1.81640625" customWidth="1"/>
    <col min="2" max="2" width="26.453125" bestFit="1" customWidth="1"/>
    <col min="3" max="3" width="14.26953125" customWidth="1"/>
    <col min="4" max="4" width="1.90625" customWidth="1"/>
    <col min="5" max="7" width="12.1796875" bestFit="1" customWidth="1"/>
    <col min="8" max="34" width="13.7265625" bestFit="1" customWidth="1"/>
  </cols>
  <sheetData>
    <row r="2" spans="2:34" x14ac:dyDescent="0.35">
      <c r="B2" t="s">
        <v>0</v>
      </c>
      <c r="C2" s="1">
        <v>1293</v>
      </c>
    </row>
    <row r="4" spans="2:34" x14ac:dyDescent="0.35">
      <c r="B4" s="2" t="s">
        <v>1</v>
      </c>
      <c r="C4" s="2"/>
      <c r="E4" s="3">
        <v>0.1</v>
      </c>
      <c r="F4" s="3">
        <f t="shared" ref="F4:AH4" si="0">+E4+10%</f>
        <v>0.2</v>
      </c>
      <c r="G4" s="3">
        <f t="shared" si="0"/>
        <v>0.30000000000000004</v>
      </c>
      <c r="H4" s="3">
        <f t="shared" si="0"/>
        <v>0.4</v>
      </c>
      <c r="I4" s="3">
        <f t="shared" si="0"/>
        <v>0.5</v>
      </c>
      <c r="J4" s="3">
        <f t="shared" si="0"/>
        <v>0.6</v>
      </c>
      <c r="K4" s="3">
        <f t="shared" si="0"/>
        <v>0.7</v>
      </c>
      <c r="L4" s="3">
        <f t="shared" si="0"/>
        <v>0.79999999999999993</v>
      </c>
      <c r="M4" s="3">
        <f t="shared" si="0"/>
        <v>0.89999999999999991</v>
      </c>
      <c r="N4" s="3">
        <f t="shared" si="0"/>
        <v>0.99999999999999989</v>
      </c>
      <c r="O4" s="3">
        <f t="shared" si="0"/>
        <v>1.0999999999999999</v>
      </c>
      <c r="P4" s="3">
        <f t="shared" si="0"/>
        <v>1.2</v>
      </c>
      <c r="Q4" s="3">
        <f t="shared" si="0"/>
        <v>1.3</v>
      </c>
      <c r="R4" s="3">
        <f t="shared" si="0"/>
        <v>1.4000000000000001</v>
      </c>
      <c r="S4" s="3">
        <f t="shared" si="0"/>
        <v>1.5000000000000002</v>
      </c>
      <c r="T4" s="3">
        <f t="shared" si="0"/>
        <v>1.6000000000000003</v>
      </c>
      <c r="U4" s="3">
        <f t="shared" si="0"/>
        <v>1.7000000000000004</v>
      </c>
      <c r="V4" s="3">
        <f t="shared" si="0"/>
        <v>1.8000000000000005</v>
      </c>
      <c r="W4" s="3">
        <f t="shared" si="0"/>
        <v>1.9000000000000006</v>
      </c>
      <c r="X4" s="3">
        <f t="shared" si="0"/>
        <v>2.0000000000000004</v>
      </c>
      <c r="Y4" s="3">
        <f t="shared" si="0"/>
        <v>2.1000000000000005</v>
      </c>
      <c r="Z4" s="3">
        <f t="shared" si="0"/>
        <v>2.2000000000000006</v>
      </c>
      <c r="AA4" s="3">
        <f t="shared" si="0"/>
        <v>2.3000000000000007</v>
      </c>
      <c r="AB4" s="3">
        <f t="shared" si="0"/>
        <v>2.4000000000000008</v>
      </c>
      <c r="AC4" s="3">
        <f t="shared" si="0"/>
        <v>2.5000000000000009</v>
      </c>
      <c r="AD4" s="3">
        <f t="shared" si="0"/>
        <v>2.600000000000001</v>
      </c>
      <c r="AE4" s="3">
        <f t="shared" si="0"/>
        <v>2.7000000000000011</v>
      </c>
      <c r="AF4" s="3">
        <f t="shared" si="0"/>
        <v>2.8000000000000012</v>
      </c>
      <c r="AG4" s="3">
        <f t="shared" si="0"/>
        <v>2.9000000000000012</v>
      </c>
      <c r="AH4" s="3">
        <f t="shared" si="0"/>
        <v>3.0000000000000013</v>
      </c>
    </row>
    <row r="5" spans="2:34" ht="4" customHeight="1" x14ac:dyDescent="0.35"/>
    <row r="6" spans="2:34" x14ac:dyDescent="0.35">
      <c r="B6" s="4" t="str">
        <f>+'[1]6. Resumen Costos Act - Conser.'!B29:C29</f>
        <v>Costos Proceso de Conservación</v>
      </c>
      <c r="C6" s="4"/>
    </row>
    <row r="7" spans="2:34" x14ac:dyDescent="0.35">
      <c r="B7" s="5" t="str">
        <f>+'[1]6. Resumen Costos Act - Conser.'!B30:C30</f>
        <v>Personal Profesional</v>
      </c>
      <c r="C7" s="6">
        <f>+'[1]6. Resumen Costos Act - Conser.'!C30:D30</f>
        <v>364500000</v>
      </c>
      <c r="E7" s="7">
        <v>1</v>
      </c>
      <c r="F7" s="7">
        <f>+E7</f>
        <v>1</v>
      </c>
      <c r="G7" s="7">
        <f t="shared" ref="G7:N7" si="1">+F7</f>
        <v>1</v>
      </c>
      <c r="H7" s="7">
        <f t="shared" si="1"/>
        <v>1</v>
      </c>
      <c r="I7" s="7">
        <f t="shared" si="1"/>
        <v>1</v>
      </c>
      <c r="J7" s="7">
        <f t="shared" si="1"/>
        <v>1</v>
      </c>
      <c r="K7" s="7">
        <f t="shared" si="1"/>
        <v>1</v>
      </c>
      <c r="L7" s="7">
        <f t="shared" si="1"/>
        <v>1</v>
      </c>
      <c r="M7" s="7">
        <f t="shared" si="1"/>
        <v>1</v>
      </c>
      <c r="N7" s="7">
        <f t="shared" si="1"/>
        <v>1</v>
      </c>
      <c r="O7" s="7">
        <v>2</v>
      </c>
      <c r="P7" s="7">
        <v>2</v>
      </c>
      <c r="Q7" s="7">
        <v>2</v>
      </c>
      <c r="R7" s="7">
        <v>2</v>
      </c>
      <c r="S7" s="7">
        <v>2</v>
      </c>
      <c r="T7" s="7">
        <v>2</v>
      </c>
      <c r="U7" s="7">
        <v>2</v>
      </c>
      <c r="V7" s="7">
        <v>2</v>
      </c>
      <c r="W7" s="7">
        <v>2</v>
      </c>
      <c r="X7" s="7">
        <v>2</v>
      </c>
      <c r="Y7" s="7">
        <v>3</v>
      </c>
      <c r="Z7" s="7">
        <v>3</v>
      </c>
      <c r="AA7" s="7">
        <v>3</v>
      </c>
      <c r="AB7" s="7">
        <v>3</v>
      </c>
      <c r="AC7" s="7">
        <v>3</v>
      </c>
      <c r="AD7" s="7">
        <v>3</v>
      </c>
      <c r="AE7" s="7">
        <v>3</v>
      </c>
      <c r="AF7" s="7">
        <v>3</v>
      </c>
      <c r="AG7" s="7">
        <v>3</v>
      </c>
      <c r="AH7" s="7">
        <v>3</v>
      </c>
    </row>
    <row r="8" spans="2:34" x14ac:dyDescent="0.35">
      <c r="B8" s="5" t="str">
        <f>+'[1]6. Resumen Costos Act - Conser.'!B31:C31</f>
        <v>Personal Tecnico</v>
      </c>
      <c r="C8" s="6">
        <f>+'[1]6. Resumen Costos Act - Conser.'!C31:D31</f>
        <v>324000000</v>
      </c>
      <c r="E8" s="7">
        <f>+E4</f>
        <v>0.1</v>
      </c>
      <c r="F8" s="7">
        <f t="shared" ref="F8:AH8" si="2">+F4</f>
        <v>0.2</v>
      </c>
      <c r="G8" s="7">
        <f t="shared" si="2"/>
        <v>0.30000000000000004</v>
      </c>
      <c r="H8" s="7">
        <f t="shared" si="2"/>
        <v>0.4</v>
      </c>
      <c r="I8" s="7">
        <f t="shared" si="2"/>
        <v>0.5</v>
      </c>
      <c r="J8" s="7">
        <f t="shared" si="2"/>
        <v>0.6</v>
      </c>
      <c r="K8" s="7">
        <f t="shared" si="2"/>
        <v>0.7</v>
      </c>
      <c r="L8" s="7">
        <f t="shared" si="2"/>
        <v>0.79999999999999993</v>
      </c>
      <c r="M8" s="7">
        <f t="shared" si="2"/>
        <v>0.89999999999999991</v>
      </c>
      <c r="N8" s="7">
        <f t="shared" si="2"/>
        <v>0.99999999999999989</v>
      </c>
      <c r="O8" s="7">
        <f t="shared" si="2"/>
        <v>1.0999999999999999</v>
      </c>
      <c r="P8" s="7">
        <f t="shared" si="2"/>
        <v>1.2</v>
      </c>
      <c r="Q8" s="7">
        <f t="shared" si="2"/>
        <v>1.3</v>
      </c>
      <c r="R8" s="7">
        <f t="shared" si="2"/>
        <v>1.4000000000000001</v>
      </c>
      <c r="S8" s="7">
        <f t="shared" si="2"/>
        <v>1.5000000000000002</v>
      </c>
      <c r="T8" s="7">
        <f t="shared" si="2"/>
        <v>1.6000000000000003</v>
      </c>
      <c r="U8" s="7">
        <f t="shared" si="2"/>
        <v>1.7000000000000004</v>
      </c>
      <c r="V8" s="7">
        <f t="shared" si="2"/>
        <v>1.8000000000000005</v>
      </c>
      <c r="W8" s="7">
        <f t="shared" si="2"/>
        <v>1.9000000000000006</v>
      </c>
      <c r="X8" s="7">
        <f t="shared" si="2"/>
        <v>2.0000000000000004</v>
      </c>
      <c r="Y8" s="7">
        <f t="shared" si="2"/>
        <v>2.1000000000000005</v>
      </c>
      <c r="Z8" s="7">
        <f t="shared" si="2"/>
        <v>2.2000000000000006</v>
      </c>
      <c r="AA8" s="7">
        <f t="shared" si="2"/>
        <v>2.3000000000000007</v>
      </c>
      <c r="AB8" s="7">
        <f t="shared" si="2"/>
        <v>2.4000000000000008</v>
      </c>
      <c r="AC8" s="7">
        <f t="shared" si="2"/>
        <v>2.5000000000000009</v>
      </c>
      <c r="AD8" s="7">
        <f t="shared" si="2"/>
        <v>2.600000000000001</v>
      </c>
      <c r="AE8" s="7">
        <f t="shared" si="2"/>
        <v>2.7000000000000011</v>
      </c>
      <c r="AF8" s="7">
        <f t="shared" si="2"/>
        <v>2.8000000000000012</v>
      </c>
      <c r="AG8" s="7">
        <f t="shared" si="2"/>
        <v>2.9000000000000012</v>
      </c>
      <c r="AH8" s="7">
        <f t="shared" si="2"/>
        <v>3.0000000000000013</v>
      </c>
    </row>
    <row r="9" spans="2:34" x14ac:dyDescent="0.35">
      <c r="B9" s="5" t="str">
        <f>+'[1]6. Resumen Costos Act - Conser.'!B32:C32</f>
        <v>Personal De Apoyo</v>
      </c>
      <c r="C9" s="6">
        <f>+'[1]6. Resumen Costos Act - Conser.'!C32:D32</f>
        <v>140400000</v>
      </c>
      <c r="E9" s="7">
        <f>+E4</f>
        <v>0.1</v>
      </c>
      <c r="F9" s="7">
        <f t="shared" ref="F9:AH9" si="3">+F4</f>
        <v>0.2</v>
      </c>
      <c r="G9" s="7">
        <f t="shared" si="3"/>
        <v>0.30000000000000004</v>
      </c>
      <c r="H9" s="7">
        <f t="shared" si="3"/>
        <v>0.4</v>
      </c>
      <c r="I9" s="7">
        <f t="shared" si="3"/>
        <v>0.5</v>
      </c>
      <c r="J9" s="7">
        <f t="shared" si="3"/>
        <v>0.6</v>
      </c>
      <c r="K9" s="7">
        <f t="shared" si="3"/>
        <v>0.7</v>
      </c>
      <c r="L9" s="7">
        <f t="shared" si="3"/>
        <v>0.79999999999999993</v>
      </c>
      <c r="M9" s="7">
        <f t="shared" si="3"/>
        <v>0.89999999999999991</v>
      </c>
      <c r="N9" s="7">
        <f t="shared" si="3"/>
        <v>0.99999999999999989</v>
      </c>
      <c r="O9" s="7">
        <f t="shared" si="3"/>
        <v>1.0999999999999999</v>
      </c>
      <c r="P9" s="7">
        <f t="shared" si="3"/>
        <v>1.2</v>
      </c>
      <c r="Q9" s="7">
        <f t="shared" si="3"/>
        <v>1.3</v>
      </c>
      <c r="R9" s="7">
        <f t="shared" si="3"/>
        <v>1.4000000000000001</v>
      </c>
      <c r="S9" s="7">
        <f t="shared" si="3"/>
        <v>1.5000000000000002</v>
      </c>
      <c r="T9" s="7">
        <f t="shared" si="3"/>
        <v>1.6000000000000003</v>
      </c>
      <c r="U9" s="7">
        <f t="shared" si="3"/>
        <v>1.7000000000000004</v>
      </c>
      <c r="V9" s="7">
        <f t="shared" si="3"/>
        <v>1.8000000000000005</v>
      </c>
      <c r="W9" s="7">
        <f t="shared" si="3"/>
        <v>1.9000000000000006</v>
      </c>
      <c r="X9" s="7">
        <f t="shared" si="3"/>
        <v>2.0000000000000004</v>
      </c>
      <c r="Y9" s="7">
        <f t="shared" si="3"/>
        <v>2.1000000000000005</v>
      </c>
      <c r="Z9" s="7">
        <f t="shared" si="3"/>
        <v>2.2000000000000006</v>
      </c>
      <c r="AA9" s="7">
        <f t="shared" si="3"/>
        <v>2.3000000000000007</v>
      </c>
      <c r="AB9" s="7">
        <f t="shared" si="3"/>
        <v>2.4000000000000008</v>
      </c>
      <c r="AC9" s="7">
        <f t="shared" si="3"/>
        <v>2.5000000000000009</v>
      </c>
      <c r="AD9" s="7">
        <f t="shared" si="3"/>
        <v>2.600000000000001</v>
      </c>
      <c r="AE9" s="7">
        <f t="shared" si="3"/>
        <v>2.7000000000000011</v>
      </c>
      <c r="AF9" s="7">
        <f t="shared" si="3"/>
        <v>2.8000000000000012</v>
      </c>
      <c r="AG9" s="7">
        <f t="shared" si="3"/>
        <v>2.9000000000000012</v>
      </c>
      <c r="AH9" s="7">
        <f t="shared" si="3"/>
        <v>3.0000000000000013</v>
      </c>
    </row>
    <row r="10" spans="2:34" x14ac:dyDescent="0.35">
      <c r="B10" s="5" t="str">
        <f>+'[1]6. Resumen Costos Act - Conser.'!B33:C33</f>
        <v>Personal Administrativo</v>
      </c>
      <c r="C10" s="6">
        <f>+'[1]6. Resumen Costos Act - Conser.'!C33:D33</f>
        <v>141750000</v>
      </c>
      <c r="E10" s="7">
        <v>1</v>
      </c>
      <c r="F10" s="7">
        <f>+E10</f>
        <v>1</v>
      </c>
      <c r="G10" s="7">
        <f t="shared" ref="G10:N10" si="4">+F10</f>
        <v>1</v>
      </c>
      <c r="H10" s="7">
        <f t="shared" si="4"/>
        <v>1</v>
      </c>
      <c r="I10" s="7">
        <f t="shared" si="4"/>
        <v>1</v>
      </c>
      <c r="J10" s="7">
        <f t="shared" si="4"/>
        <v>1</v>
      </c>
      <c r="K10" s="7">
        <f t="shared" si="4"/>
        <v>1</v>
      </c>
      <c r="L10" s="7">
        <f t="shared" si="4"/>
        <v>1</v>
      </c>
      <c r="M10" s="7">
        <f t="shared" si="4"/>
        <v>1</v>
      </c>
      <c r="N10" s="7">
        <f t="shared" si="4"/>
        <v>1</v>
      </c>
      <c r="O10" s="7">
        <v>1</v>
      </c>
    </row>
    <row r="11" spans="2:34" x14ac:dyDescent="0.35">
      <c r="B11" s="8" t="str">
        <f>+'[1]6. Resumen Costos Act - Conser.'!B34:C34</f>
        <v>Relativos de Personal</v>
      </c>
      <c r="C11" s="9">
        <f>+'[1]6. Resumen Costos Act - Conser.'!C34:D34</f>
        <v>970652025</v>
      </c>
    </row>
    <row r="13" spans="2:34" x14ac:dyDescent="0.35">
      <c r="B13" s="5" t="str">
        <f>+'[1]6. Resumen Costos Act - Conser.'!B36:C36</f>
        <v>Mtto y Adecuaciones</v>
      </c>
      <c r="C13" s="6">
        <f>+'[1]6. Resumen Costos Act - Conser.'!C36:D36</f>
        <v>108000000</v>
      </c>
    </row>
    <row r="14" spans="2:34" x14ac:dyDescent="0.35">
      <c r="B14" s="5" t="str">
        <f>+'[1]6. Resumen Costos Act - Conser.'!B37:C37</f>
        <v>Mobiliario y adecuaciones loc.</v>
      </c>
      <c r="C14" s="6">
        <f>+'[1]6. Resumen Costos Act - Conser.'!C37:D37</f>
        <v>105000000</v>
      </c>
      <c r="E14" s="7">
        <v>1</v>
      </c>
      <c r="F14" s="7">
        <f>+E14</f>
        <v>1</v>
      </c>
      <c r="G14" s="7">
        <f t="shared" ref="G14:N16" si="5">+F14</f>
        <v>1</v>
      </c>
      <c r="H14" s="7">
        <f t="shared" si="5"/>
        <v>1</v>
      </c>
      <c r="I14" s="7">
        <f t="shared" si="5"/>
        <v>1</v>
      </c>
      <c r="J14" s="7">
        <f t="shared" si="5"/>
        <v>1</v>
      </c>
      <c r="K14" s="7">
        <f t="shared" si="5"/>
        <v>1</v>
      </c>
      <c r="L14" s="7">
        <f t="shared" si="5"/>
        <v>1</v>
      </c>
      <c r="M14" s="7">
        <f t="shared" si="5"/>
        <v>1</v>
      </c>
      <c r="N14" s="7">
        <f t="shared" si="5"/>
        <v>1</v>
      </c>
      <c r="O14" s="7">
        <v>2</v>
      </c>
      <c r="P14" s="7">
        <v>2</v>
      </c>
      <c r="Q14" s="7">
        <v>2</v>
      </c>
      <c r="R14" s="7">
        <v>2</v>
      </c>
      <c r="S14" s="7">
        <v>2</v>
      </c>
      <c r="T14" s="7">
        <v>2</v>
      </c>
      <c r="U14" s="7">
        <v>2</v>
      </c>
      <c r="V14" s="7">
        <v>2</v>
      </c>
      <c r="W14" s="7">
        <v>2</v>
      </c>
      <c r="X14" s="7">
        <v>2</v>
      </c>
      <c r="Y14" s="7">
        <v>3</v>
      </c>
      <c r="Z14" s="7">
        <v>3</v>
      </c>
      <c r="AA14" s="7">
        <v>3</v>
      </c>
      <c r="AB14" s="7">
        <v>3</v>
      </c>
      <c r="AC14" s="7">
        <v>3</v>
      </c>
      <c r="AD14" s="7">
        <v>3</v>
      </c>
      <c r="AE14" s="7">
        <v>3</v>
      </c>
      <c r="AF14" s="7">
        <v>3</v>
      </c>
      <c r="AG14" s="7">
        <v>3</v>
      </c>
      <c r="AH14" s="7">
        <v>3</v>
      </c>
    </row>
    <row r="15" spans="2:34" x14ac:dyDescent="0.35">
      <c r="B15" s="5" t="str">
        <f>+'[1]6. Resumen Costos Act - Conser.'!B38:C38</f>
        <v>Servicios Publicos</v>
      </c>
      <c r="C15" s="6">
        <f>+'[1]6. Resumen Costos Act - Conser.'!C38:D38</f>
        <v>45000000</v>
      </c>
      <c r="E15" s="7">
        <f>+E4</f>
        <v>0.1</v>
      </c>
      <c r="F15" s="7">
        <f t="shared" ref="F15:AH15" si="6">+F4</f>
        <v>0.2</v>
      </c>
      <c r="G15" s="7">
        <f t="shared" si="6"/>
        <v>0.30000000000000004</v>
      </c>
      <c r="H15" s="7">
        <f t="shared" si="6"/>
        <v>0.4</v>
      </c>
      <c r="I15" s="7">
        <f t="shared" si="6"/>
        <v>0.5</v>
      </c>
      <c r="J15" s="7">
        <f t="shared" si="6"/>
        <v>0.6</v>
      </c>
      <c r="K15" s="7">
        <f t="shared" si="6"/>
        <v>0.7</v>
      </c>
      <c r="L15" s="7">
        <f t="shared" si="6"/>
        <v>0.79999999999999993</v>
      </c>
      <c r="M15" s="7">
        <f t="shared" si="6"/>
        <v>0.89999999999999991</v>
      </c>
      <c r="N15" s="7">
        <f t="shared" si="6"/>
        <v>0.99999999999999989</v>
      </c>
      <c r="O15" s="7">
        <f t="shared" si="6"/>
        <v>1.0999999999999999</v>
      </c>
      <c r="P15" s="7">
        <f t="shared" si="6"/>
        <v>1.2</v>
      </c>
      <c r="Q15" s="7">
        <f t="shared" si="6"/>
        <v>1.3</v>
      </c>
      <c r="R15" s="7">
        <f t="shared" si="6"/>
        <v>1.4000000000000001</v>
      </c>
      <c r="S15" s="7">
        <f t="shared" si="6"/>
        <v>1.5000000000000002</v>
      </c>
      <c r="T15" s="7">
        <f t="shared" si="6"/>
        <v>1.6000000000000003</v>
      </c>
      <c r="U15" s="7">
        <f t="shared" si="6"/>
        <v>1.7000000000000004</v>
      </c>
      <c r="V15" s="7">
        <f t="shared" si="6"/>
        <v>1.8000000000000005</v>
      </c>
      <c r="W15" s="7">
        <f t="shared" si="6"/>
        <v>1.9000000000000006</v>
      </c>
      <c r="X15" s="7">
        <f t="shared" si="6"/>
        <v>2.0000000000000004</v>
      </c>
      <c r="Y15" s="7">
        <f t="shared" si="6"/>
        <v>2.1000000000000005</v>
      </c>
      <c r="Z15" s="7">
        <f t="shared" si="6"/>
        <v>2.2000000000000006</v>
      </c>
      <c r="AA15" s="7">
        <f t="shared" si="6"/>
        <v>2.3000000000000007</v>
      </c>
      <c r="AB15" s="7">
        <f t="shared" si="6"/>
        <v>2.4000000000000008</v>
      </c>
      <c r="AC15" s="7">
        <f t="shared" si="6"/>
        <v>2.5000000000000009</v>
      </c>
      <c r="AD15" s="7">
        <f t="shared" si="6"/>
        <v>2.600000000000001</v>
      </c>
      <c r="AE15" s="7">
        <f t="shared" si="6"/>
        <v>2.7000000000000011</v>
      </c>
      <c r="AF15" s="7">
        <f t="shared" si="6"/>
        <v>2.8000000000000012</v>
      </c>
      <c r="AG15" s="7">
        <f t="shared" si="6"/>
        <v>2.9000000000000012</v>
      </c>
      <c r="AH15" s="7">
        <f t="shared" si="6"/>
        <v>3.0000000000000013</v>
      </c>
    </row>
    <row r="16" spans="2:34" x14ac:dyDescent="0.35">
      <c r="B16" s="5" t="str">
        <f>+'[1]6. Resumen Costos Act - Conser.'!B39:C39</f>
        <v>Aseo</v>
      </c>
      <c r="C16" s="6">
        <f>+'[1]6. Resumen Costos Act - Conser.'!C39:D39</f>
        <v>7200000</v>
      </c>
      <c r="E16" s="7">
        <v>1</v>
      </c>
      <c r="F16" s="7">
        <f>+E16</f>
        <v>1</v>
      </c>
      <c r="G16" s="7">
        <f t="shared" si="5"/>
        <v>1</v>
      </c>
      <c r="H16" s="7">
        <f t="shared" si="5"/>
        <v>1</v>
      </c>
      <c r="I16" s="7">
        <f t="shared" si="5"/>
        <v>1</v>
      </c>
      <c r="J16" s="7">
        <f t="shared" si="5"/>
        <v>1</v>
      </c>
      <c r="K16" s="7">
        <f t="shared" si="5"/>
        <v>1</v>
      </c>
      <c r="L16" s="7">
        <f t="shared" si="5"/>
        <v>1</v>
      </c>
      <c r="M16" s="7">
        <f t="shared" si="5"/>
        <v>1</v>
      </c>
      <c r="N16" s="7">
        <f t="shared" si="5"/>
        <v>1</v>
      </c>
      <c r="O16" s="7">
        <v>2</v>
      </c>
      <c r="P16" s="7">
        <v>2</v>
      </c>
      <c r="Q16" s="7">
        <v>2</v>
      </c>
      <c r="R16" s="7">
        <v>2</v>
      </c>
      <c r="S16" s="7">
        <v>2</v>
      </c>
      <c r="T16" s="7">
        <v>2</v>
      </c>
      <c r="U16" s="7">
        <v>2</v>
      </c>
      <c r="V16" s="7">
        <v>2</v>
      </c>
      <c r="W16" s="7">
        <v>2</v>
      </c>
      <c r="X16" s="7">
        <v>2</v>
      </c>
      <c r="Y16" s="7">
        <v>3</v>
      </c>
      <c r="Z16" s="7">
        <v>3</v>
      </c>
      <c r="AA16" s="7">
        <v>3</v>
      </c>
      <c r="AB16" s="7">
        <v>3</v>
      </c>
      <c r="AC16" s="7">
        <v>3</v>
      </c>
      <c r="AD16" s="7">
        <v>3</v>
      </c>
      <c r="AE16" s="7">
        <v>3</v>
      </c>
      <c r="AF16" s="7">
        <v>3</v>
      </c>
      <c r="AG16" s="7">
        <v>3</v>
      </c>
      <c r="AH16" s="7">
        <v>3</v>
      </c>
    </row>
    <row r="17" spans="2:34" x14ac:dyDescent="0.35">
      <c r="B17" s="5" t="str">
        <f>+'[1]6. Resumen Costos Act - Conser.'!B40:C40</f>
        <v>Papelería</v>
      </c>
      <c r="C17" s="6">
        <f>+'[1]6. Resumen Costos Act - Conser.'!C40:D40</f>
        <v>5400000</v>
      </c>
      <c r="E17" s="7">
        <f>+E4</f>
        <v>0.1</v>
      </c>
      <c r="F17" s="7">
        <f t="shared" ref="F17:AH17" si="7">+F4</f>
        <v>0.2</v>
      </c>
      <c r="G17" s="7">
        <f t="shared" si="7"/>
        <v>0.30000000000000004</v>
      </c>
      <c r="H17" s="7">
        <f t="shared" si="7"/>
        <v>0.4</v>
      </c>
      <c r="I17" s="7">
        <f t="shared" si="7"/>
        <v>0.5</v>
      </c>
      <c r="J17" s="7">
        <f t="shared" si="7"/>
        <v>0.6</v>
      </c>
      <c r="K17" s="7">
        <f t="shared" si="7"/>
        <v>0.7</v>
      </c>
      <c r="L17" s="7">
        <f t="shared" si="7"/>
        <v>0.79999999999999993</v>
      </c>
      <c r="M17" s="7">
        <f t="shared" si="7"/>
        <v>0.89999999999999991</v>
      </c>
      <c r="N17" s="7">
        <f t="shared" si="7"/>
        <v>0.99999999999999989</v>
      </c>
      <c r="O17" s="7">
        <f t="shared" si="7"/>
        <v>1.0999999999999999</v>
      </c>
      <c r="P17" s="7">
        <f t="shared" si="7"/>
        <v>1.2</v>
      </c>
      <c r="Q17" s="7">
        <f t="shared" si="7"/>
        <v>1.3</v>
      </c>
      <c r="R17" s="7">
        <f t="shared" si="7"/>
        <v>1.4000000000000001</v>
      </c>
      <c r="S17" s="7">
        <f t="shared" si="7"/>
        <v>1.5000000000000002</v>
      </c>
      <c r="T17" s="7">
        <f t="shared" si="7"/>
        <v>1.6000000000000003</v>
      </c>
      <c r="U17" s="7">
        <f t="shared" si="7"/>
        <v>1.7000000000000004</v>
      </c>
      <c r="V17" s="7">
        <f t="shared" si="7"/>
        <v>1.8000000000000005</v>
      </c>
      <c r="W17" s="7">
        <f t="shared" si="7"/>
        <v>1.9000000000000006</v>
      </c>
      <c r="X17" s="7">
        <f t="shared" si="7"/>
        <v>2.0000000000000004</v>
      </c>
      <c r="Y17" s="7">
        <f t="shared" si="7"/>
        <v>2.1000000000000005</v>
      </c>
      <c r="Z17" s="7">
        <f t="shared" si="7"/>
        <v>2.2000000000000006</v>
      </c>
      <c r="AA17" s="7">
        <f t="shared" si="7"/>
        <v>2.3000000000000007</v>
      </c>
      <c r="AB17" s="7">
        <f t="shared" si="7"/>
        <v>2.4000000000000008</v>
      </c>
      <c r="AC17" s="7">
        <f t="shared" si="7"/>
        <v>2.5000000000000009</v>
      </c>
      <c r="AD17" s="7">
        <f t="shared" si="7"/>
        <v>2.600000000000001</v>
      </c>
      <c r="AE17" s="7">
        <f t="shared" si="7"/>
        <v>2.7000000000000011</v>
      </c>
      <c r="AF17" s="7">
        <f t="shared" si="7"/>
        <v>2.8000000000000012</v>
      </c>
      <c r="AG17" s="7">
        <f t="shared" si="7"/>
        <v>2.9000000000000012</v>
      </c>
      <c r="AH17" s="7">
        <f t="shared" si="7"/>
        <v>3.0000000000000013</v>
      </c>
    </row>
    <row r="18" spans="2:34" x14ac:dyDescent="0.35">
      <c r="B18" s="5" t="str">
        <f>+'[1]6. Resumen Costos Act - Conser.'!B41:C41</f>
        <v>Dotación</v>
      </c>
      <c r="C18" s="6">
        <f>+'[1]6. Resumen Costos Act - Conser.'!C41:D41</f>
        <v>7500000</v>
      </c>
      <c r="E18" s="7">
        <f>+E4</f>
        <v>0.1</v>
      </c>
      <c r="F18" s="7">
        <f t="shared" ref="F18:AH18" si="8">+F4</f>
        <v>0.2</v>
      </c>
      <c r="G18" s="7">
        <f t="shared" si="8"/>
        <v>0.30000000000000004</v>
      </c>
      <c r="H18" s="7">
        <f t="shared" si="8"/>
        <v>0.4</v>
      </c>
      <c r="I18" s="7">
        <f t="shared" si="8"/>
        <v>0.5</v>
      </c>
      <c r="J18" s="7">
        <f t="shared" si="8"/>
        <v>0.6</v>
      </c>
      <c r="K18" s="7">
        <f t="shared" si="8"/>
        <v>0.7</v>
      </c>
      <c r="L18" s="7">
        <f t="shared" si="8"/>
        <v>0.79999999999999993</v>
      </c>
      <c r="M18" s="7">
        <f t="shared" si="8"/>
        <v>0.89999999999999991</v>
      </c>
      <c r="N18" s="7">
        <f t="shared" si="8"/>
        <v>0.99999999999999989</v>
      </c>
      <c r="O18" s="7">
        <f t="shared" si="8"/>
        <v>1.0999999999999999</v>
      </c>
      <c r="P18" s="7">
        <f t="shared" si="8"/>
        <v>1.2</v>
      </c>
      <c r="Q18" s="7">
        <f t="shared" si="8"/>
        <v>1.3</v>
      </c>
      <c r="R18" s="7">
        <f t="shared" si="8"/>
        <v>1.4000000000000001</v>
      </c>
      <c r="S18" s="7">
        <f t="shared" si="8"/>
        <v>1.5000000000000002</v>
      </c>
      <c r="T18" s="7">
        <f t="shared" si="8"/>
        <v>1.6000000000000003</v>
      </c>
      <c r="U18" s="7">
        <f t="shared" si="8"/>
        <v>1.7000000000000004</v>
      </c>
      <c r="V18" s="7">
        <f t="shared" si="8"/>
        <v>1.8000000000000005</v>
      </c>
      <c r="W18" s="7">
        <f t="shared" si="8"/>
        <v>1.9000000000000006</v>
      </c>
      <c r="X18" s="7">
        <f t="shared" si="8"/>
        <v>2.0000000000000004</v>
      </c>
      <c r="Y18" s="7">
        <f t="shared" si="8"/>
        <v>2.1000000000000005</v>
      </c>
      <c r="Z18" s="7">
        <f t="shared" si="8"/>
        <v>2.2000000000000006</v>
      </c>
      <c r="AA18" s="7">
        <f t="shared" si="8"/>
        <v>2.3000000000000007</v>
      </c>
      <c r="AB18" s="7">
        <f t="shared" si="8"/>
        <v>2.4000000000000008</v>
      </c>
      <c r="AC18" s="7">
        <f t="shared" si="8"/>
        <v>2.5000000000000009</v>
      </c>
      <c r="AD18" s="7">
        <f t="shared" si="8"/>
        <v>2.600000000000001</v>
      </c>
      <c r="AE18" s="7">
        <f t="shared" si="8"/>
        <v>2.7000000000000011</v>
      </c>
      <c r="AF18" s="7">
        <f t="shared" si="8"/>
        <v>2.8000000000000012</v>
      </c>
      <c r="AG18" s="7">
        <f t="shared" si="8"/>
        <v>2.9000000000000012</v>
      </c>
      <c r="AH18" s="7">
        <f t="shared" si="8"/>
        <v>3.0000000000000013</v>
      </c>
    </row>
    <row r="19" spans="2:34" x14ac:dyDescent="0.35">
      <c r="B19" s="5" t="str">
        <f>+'[1]6. Resumen Costos Act - Conser.'!B42:C42</f>
        <v>Equipos de Computo</v>
      </c>
      <c r="C19" s="6">
        <f>+'[1]6. Resumen Costos Act - Conser.'!C42:D42</f>
        <v>180000000</v>
      </c>
      <c r="E19" s="7">
        <v>1</v>
      </c>
      <c r="F19" s="7">
        <f>+E19</f>
        <v>1</v>
      </c>
      <c r="G19" s="7">
        <f t="shared" ref="G19:N19" si="9">+F19</f>
        <v>1</v>
      </c>
      <c r="H19" s="7">
        <f t="shared" si="9"/>
        <v>1</v>
      </c>
      <c r="I19" s="7">
        <f t="shared" si="9"/>
        <v>1</v>
      </c>
      <c r="J19" s="7">
        <f t="shared" si="9"/>
        <v>1</v>
      </c>
      <c r="K19" s="7">
        <f t="shared" si="9"/>
        <v>1</v>
      </c>
      <c r="L19" s="7">
        <f t="shared" si="9"/>
        <v>1</v>
      </c>
      <c r="M19" s="7">
        <f t="shared" si="9"/>
        <v>1</v>
      </c>
      <c r="N19" s="7">
        <f t="shared" si="9"/>
        <v>1</v>
      </c>
      <c r="O19" s="7">
        <v>2</v>
      </c>
      <c r="P19" s="7">
        <v>2</v>
      </c>
      <c r="Q19" s="7">
        <v>2</v>
      </c>
      <c r="R19" s="7">
        <v>2</v>
      </c>
      <c r="S19" s="7">
        <v>2</v>
      </c>
      <c r="T19" s="7">
        <v>2</v>
      </c>
      <c r="U19" s="7">
        <v>2</v>
      </c>
      <c r="V19" s="7">
        <v>2</v>
      </c>
      <c r="W19" s="7">
        <v>2</v>
      </c>
      <c r="X19" s="7">
        <v>2</v>
      </c>
      <c r="Y19" s="7">
        <v>3</v>
      </c>
      <c r="Z19" s="7">
        <v>3</v>
      </c>
      <c r="AA19" s="7">
        <v>3</v>
      </c>
      <c r="AB19" s="7">
        <v>3</v>
      </c>
      <c r="AC19" s="7">
        <v>3</v>
      </c>
      <c r="AD19" s="7">
        <v>3</v>
      </c>
      <c r="AE19" s="7">
        <v>3</v>
      </c>
      <c r="AF19" s="7">
        <v>3</v>
      </c>
      <c r="AG19" s="7">
        <v>3</v>
      </c>
      <c r="AH19" s="7">
        <v>3</v>
      </c>
    </row>
    <row r="20" spans="2:34" x14ac:dyDescent="0.35">
      <c r="B20" s="8" t="str">
        <f>+'[1]6. Resumen Costos Act - Conser.'!B43:C43</f>
        <v>Bienes y Servicios</v>
      </c>
      <c r="C20" s="9">
        <f>+'[1]6. Resumen Costos Act - Conser.'!C43:D43</f>
        <v>458100000</v>
      </c>
    </row>
    <row r="22" spans="2:34" x14ac:dyDescent="0.35">
      <c r="B22" s="8" t="s">
        <v>2</v>
      </c>
      <c r="C22" s="9">
        <f>+C11+C20</f>
        <v>1428752025</v>
      </c>
      <c r="E22" s="1">
        <f>+SUMPRODUCT($C$7:$C$20,E7:E20)</f>
        <v>850680000</v>
      </c>
      <c r="F22" s="1">
        <f>+SUMPRODUCT($C$7:$C$20,F7:F20)</f>
        <v>902910000</v>
      </c>
      <c r="G22" s="1">
        <f>+SUMPRODUCT($C$7:$C$20,G7:G20)</f>
        <v>955140000</v>
      </c>
      <c r="H22" s="1">
        <f>+SUMPRODUCT($C$7:$C$20,H7:H20)</f>
        <v>1007370000</v>
      </c>
      <c r="I22" s="1">
        <f t="shared" ref="I22:AH22" si="10">+SUMPRODUCT($C$7:$C$20,I7:I20)</f>
        <v>1059600000</v>
      </c>
      <c r="J22" s="1">
        <f t="shared" si="10"/>
        <v>1111830000</v>
      </c>
      <c r="K22" s="1">
        <f t="shared" si="10"/>
        <v>1164060000</v>
      </c>
      <c r="L22" s="1">
        <f t="shared" si="10"/>
        <v>1216290000</v>
      </c>
      <c r="M22" s="1">
        <f t="shared" si="10"/>
        <v>1268520000</v>
      </c>
      <c r="N22" s="1">
        <f t="shared" si="10"/>
        <v>1320750000</v>
      </c>
      <c r="O22" s="1">
        <f t="shared" si="10"/>
        <v>2029680000</v>
      </c>
      <c r="P22" s="1">
        <f t="shared" si="10"/>
        <v>1940160000</v>
      </c>
      <c r="Q22" s="1">
        <f t="shared" si="10"/>
        <v>1992390000</v>
      </c>
      <c r="R22" s="1">
        <f t="shared" si="10"/>
        <v>2044620000</v>
      </c>
      <c r="S22" s="1">
        <f t="shared" si="10"/>
        <v>2096850000</v>
      </c>
      <c r="T22" s="1">
        <f t="shared" si="10"/>
        <v>2149080000</v>
      </c>
      <c r="U22" s="1">
        <f t="shared" si="10"/>
        <v>2201310000</v>
      </c>
      <c r="V22" s="1">
        <f t="shared" si="10"/>
        <v>2253540000</v>
      </c>
      <c r="W22" s="1">
        <f t="shared" si="10"/>
        <v>2305770000</v>
      </c>
      <c r="X22" s="1">
        <f t="shared" si="10"/>
        <v>2358000000</v>
      </c>
      <c r="Y22" s="1">
        <f t="shared" si="10"/>
        <v>3066930000</v>
      </c>
      <c r="Z22" s="1">
        <f t="shared" si="10"/>
        <v>3119160000</v>
      </c>
      <c r="AA22" s="1">
        <f t="shared" si="10"/>
        <v>3171390000.0000005</v>
      </c>
      <c r="AB22" s="1">
        <f t="shared" si="10"/>
        <v>3223620000.0000005</v>
      </c>
      <c r="AC22" s="1">
        <f t="shared" si="10"/>
        <v>3275850000.0000005</v>
      </c>
      <c r="AD22" s="1">
        <f t="shared" si="10"/>
        <v>3328080000.0000005</v>
      </c>
      <c r="AE22" s="1">
        <f t="shared" si="10"/>
        <v>3380310000.0000005</v>
      </c>
      <c r="AF22" s="1">
        <f t="shared" si="10"/>
        <v>3432540000.0000005</v>
      </c>
      <c r="AG22" s="1">
        <f t="shared" si="10"/>
        <v>3484770000.0000005</v>
      </c>
      <c r="AH22" s="1">
        <f t="shared" si="10"/>
        <v>3537000000.0000005</v>
      </c>
    </row>
    <row r="24" spans="2:34" x14ac:dyDescent="0.35">
      <c r="B24" s="2" t="s">
        <v>3</v>
      </c>
      <c r="C24" s="2"/>
      <c r="E24" s="10">
        <f>+E22/$C$22</f>
        <v>0.59540073092809787</v>
      </c>
      <c r="F24" s="10">
        <f t="shared" ref="F24:AH24" si="11">+F22/$C$22</f>
        <v>0.63195710956210194</v>
      </c>
      <c r="G24" s="10">
        <f t="shared" si="11"/>
        <v>0.66851348819610601</v>
      </c>
      <c r="H24" s="10">
        <f t="shared" si="11"/>
        <v>0.70506986683010997</v>
      </c>
      <c r="I24" s="10">
        <f t="shared" si="11"/>
        <v>0.74162624546411404</v>
      </c>
      <c r="J24" s="10">
        <f t="shared" si="11"/>
        <v>0.77818262409811811</v>
      </c>
      <c r="K24" s="10">
        <f t="shared" si="11"/>
        <v>0.81473900273212208</v>
      </c>
      <c r="L24" s="10">
        <f t="shared" si="11"/>
        <v>0.85129538136612615</v>
      </c>
      <c r="M24" s="10">
        <f t="shared" si="11"/>
        <v>0.88785176000013022</v>
      </c>
      <c r="N24" s="10">
        <f t="shared" si="11"/>
        <v>0.92440813863413418</v>
      </c>
      <c r="O24" s="10">
        <f t="shared" si="11"/>
        <v>1.4205964117531171</v>
      </c>
      <c r="P24" s="10">
        <f t="shared" si="11"/>
        <v>1.3579403325780064</v>
      </c>
      <c r="Q24" s="10">
        <f t="shared" si="11"/>
        <v>1.3944967112120104</v>
      </c>
      <c r="R24" s="10">
        <f t="shared" si="11"/>
        <v>1.4310530898460143</v>
      </c>
      <c r="S24" s="10">
        <f t="shared" si="11"/>
        <v>1.4676094684800185</v>
      </c>
      <c r="T24" s="10">
        <f t="shared" si="11"/>
        <v>1.5041658471140225</v>
      </c>
      <c r="U24" s="10">
        <f t="shared" si="11"/>
        <v>1.5407222257480264</v>
      </c>
      <c r="V24" s="10">
        <f t="shared" si="11"/>
        <v>1.5772786043820306</v>
      </c>
      <c r="W24" s="10">
        <f t="shared" si="11"/>
        <v>1.6138349830160346</v>
      </c>
      <c r="X24" s="10">
        <f t="shared" si="11"/>
        <v>1.6503913616500385</v>
      </c>
      <c r="Y24" s="10">
        <f t="shared" si="11"/>
        <v>2.1465796347690218</v>
      </c>
      <c r="Z24" s="10">
        <f t="shared" si="11"/>
        <v>2.1831360134030255</v>
      </c>
      <c r="AA24" s="10">
        <f t="shared" si="11"/>
        <v>2.2196923920370302</v>
      </c>
      <c r="AB24" s="10">
        <f t="shared" si="11"/>
        <v>2.2562487706710339</v>
      </c>
      <c r="AC24" s="10">
        <f t="shared" si="11"/>
        <v>2.2928051493050381</v>
      </c>
      <c r="AD24" s="10">
        <f t="shared" si="11"/>
        <v>2.3293615279390423</v>
      </c>
      <c r="AE24" s="10">
        <f t="shared" si="11"/>
        <v>2.365917906573046</v>
      </c>
      <c r="AF24" s="10">
        <f t="shared" si="11"/>
        <v>2.4024742852070502</v>
      </c>
      <c r="AG24" s="10">
        <f t="shared" si="11"/>
        <v>2.4390306638410544</v>
      </c>
      <c r="AH24" s="10">
        <f t="shared" si="11"/>
        <v>2.4755870424750581</v>
      </c>
    </row>
    <row r="26" spans="2:34" x14ac:dyDescent="0.35">
      <c r="B26" s="11" t="s">
        <v>4</v>
      </c>
      <c r="C26" s="12" t="s">
        <v>5</v>
      </c>
    </row>
    <row r="27" spans="2:34" x14ac:dyDescent="0.35">
      <c r="B27" s="13">
        <f t="array" ref="B27:B56">+TRANSPOSE(E4:AH4)</f>
        <v>0.1</v>
      </c>
      <c r="C27" s="14">
        <f t="array" ref="C27:C56">+TRANSPOSE(E24:AH24)</f>
        <v>0.59540073092809787</v>
      </c>
    </row>
    <row r="28" spans="2:34" x14ac:dyDescent="0.35">
      <c r="B28" s="13">
        <v>0.2</v>
      </c>
      <c r="C28" s="14">
        <v>0.63195710956210194</v>
      </c>
    </row>
    <row r="29" spans="2:34" x14ac:dyDescent="0.35">
      <c r="B29" s="13">
        <v>0.30000000000000004</v>
      </c>
      <c r="C29" s="14">
        <v>0.66851348819610601</v>
      </c>
    </row>
    <row r="30" spans="2:34" x14ac:dyDescent="0.35">
      <c r="B30" s="13">
        <v>0.4</v>
      </c>
      <c r="C30" s="14">
        <v>0.70506986683010997</v>
      </c>
    </row>
    <row r="31" spans="2:34" x14ac:dyDescent="0.35">
      <c r="B31" s="13">
        <v>0.5</v>
      </c>
      <c r="C31" s="14">
        <v>0.74162624546411404</v>
      </c>
    </row>
    <row r="32" spans="2:34" x14ac:dyDescent="0.35">
      <c r="B32" s="13">
        <v>0.6</v>
      </c>
      <c r="C32" s="14">
        <v>0.77818262409811811</v>
      </c>
    </row>
    <row r="33" spans="2:3" x14ac:dyDescent="0.35">
      <c r="B33" s="13">
        <v>0.7</v>
      </c>
      <c r="C33" s="14">
        <v>0.81473900273212208</v>
      </c>
    </row>
    <row r="34" spans="2:3" x14ac:dyDescent="0.35">
      <c r="B34" s="13">
        <v>0.79999999999999993</v>
      </c>
      <c r="C34" s="14">
        <v>0.85129538136612615</v>
      </c>
    </row>
    <row r="35" spans="2:3" x14ac:dyDescent="0.35">
      <c r="B35" s="13">
        <v>0.89999999999999991</v>
      </c>
      <c r="C35" s="14">
        <v>0.88785176000013022</v>
      </c>
    </row>
    <row r="36" spans="2:3" x14ac:dyDescent="0.35">
      <c r="B36" s="13">
        <v>0.99999999999999989</v>
      </c>
      <c r="C36" s="14">
        <v>0.92440813863413418</v>
      </c>
    </row>
    <row r="37" spans="2:3" x14ac:dyDescent="0.35">
      <c r="B37" s="13">
        <v>1.0999999999999999</v>
      </c>
      <c r="C37" s="14">
        <v>1.4205964117531171</v>
      </c>
    </row>
    <row r="38" spans="2:3" x14ac:dyDescent="0.35">
      <c r="B38" s="13">
        <v>1.2</v>
      </c>
      <c r="C38" s="14">
        <v>1.3579403325780064</v>
      </c>
    </row>
    <row r="39" spans="2:3" x14ac:dyDescent="0.35">
      <c r="B39" s="13">
        <v>1.3</v>
      </c>
      <c r="C39" s="14">
        <v>1.3944967112120104</v>
      </c>
    </row>
    <row r="40" spans="2:3" x14ac:dyDescent="0.35">
      <c r="B40" s="13">
        <v>1.4000000000000001</v>
      </c>
      <c r="C40" s="14">
        <v>1.4310530898460143</v>
      </c>
    </row>
    <row r="41" spans="2:3" x14ac:dyDescent="0.35">
      <c r="B41" s="13">
        <v>1.5000000000000002</v>
      </c>
      <c r="C41" s="14">
        <v>1.4676094684800185</v>
      </c>
    </row>
    <row r="42" spans="2:3" x14ac:dyDescent="0.35">
      <c r="B42" s="13">
        <v>1.6000000000000003</v>
      </c>
      <c r="C42" s="14">
        <v>1.5041658471140225</v>
      </c>
    </row>
    <row r="43" spans="2:3" x14ac:dyDescent="0.35">
      <c r="B43" s="13">
        <v>1.7000000000000004</v>
      </c>
      <c r="C43" s="14">
        <v>1.5407222257480264</v>
      </c>
    </row>
    <row r="44" spans="2:3" x14ac:dyDescent="0.35">
      <c r="B44" s="13">
        <v>1.8000000000000005</v>
      </c>
      <c r="C44" s="14">
        <v>1.5772786043820306</v>
      </c>
    </row>
    <row r="45" spans="2:3" x14ac:dyDescent="0.35">
      <c r="B45" s="13">
        <v>1.9000000000000006</v>
      </c>
      <c r="C45" s="14">
        <v>1.6138349830160346</v>
      </c>
    </row>
    <row r="46" spans="2:3" x14ac:dyDescent="0.35">
      <c r="B46" s="13">
        <v>2.0000000000000004</v>
      </c>
      <c r="C46" s="14">
        <v>1.6503913616500385</v>
      </c>
    </row>
    <row r="47" spans="2:3" x14ac:dyDescent="0.35">
      <c r="B47" s="13">
        <v>2.1000000000000005</v>
      </c>
      <c r="C47" s="14">
        <v>2.1465796347690218</v>
      </c>
    </row>
    <row r="48" spans="2:3" x14ac:dyDescent="0.35">
      <c r="B48" s="13">
        <v>2.2000000000000006</v>
      </c>
      <c r="C48" s="14">
        <v>2.1831360134030255</v>
      </c>
    </row>
    <row r="49" spans="2:3" x14ac:dyDescent="0.35">
      <c r="B49" s="13">
        <v>2.3000000000000007</v>
      </c>
      <c r="C49" s="14">
        <v>2.2196923920370302</v>
      </c>
    </row>
    <row r="50" spans="2:3" x14ac:dyDescent="0.35">
      <c r="B50" s="13">
        <v>2.4000000000000008</v>
      </c>
      <c r="C50" s="14">
        <v>2.2562487706710339</v>
      </c>
    </row>
    <row r="51" spans="2:3" x14ac:dyDescent="0.35">
      <c r="B51" s="13">
        <v>2.5000000000000009</v>
      </c>
      <c r="C51" s="14">
        <v>2.2928051493050381</v>
      </c>
    </row>
    <row r="52" spans="2:3" x14ac:dyDescent="0.35">
      <c r="B52" s="13">
        <v>2.600000000000001</v>
      </c>
      <c r="C52" s="14">
        <v>2.3293615279390423</v>
      </c>
    </row>
    <row r="53" spans="2:3" x14ac:dyDescent="0.35">
      <c r="B53" s="13">
        <v>2.7000000000000011</v>
      </c>
      <c r="C53" s="14">
        <v>2.365917906573046</v>
      </c>
    </row>
    <row r="54" spans="2:3" x14ac:dyDescent="0.35">
      <c r="B54" s="13">
        <v>2.8000000000000012</v>
      </c>
      <c r="C54" s="14">
        <v>2.4024742852070502</v>
      </c>
    </row>
    <row r="55" spans="2:3" x14ac:dyDescent="0.35">
      <c r="B55" s="13">
        <v>2.9000000000000012</v>
      </c>
      <c r="C55" s="14">
        <v>2.4390306638410544</v>
      </c>
    </row>
    <row r="56" spans="2:3" x14ac:dyDescent="0.35">
      <c r="B56" s="13">
        <v>3.0000000000000013</v>
      </c>
      <c r="C56" s="14">
        <v>2.4755870424750581</v>
      </c>
    </row>
  </sheetData>
  <mergeCells count="3">
    <mergeCell ref="B4:C4"/>
    <mergeCell ref="B6:C6"/>
    <mergeCell ref="B24:C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José Serpa</dc:creator>
  <cp:lastModifiedBy>Julio José Serpa</cp:lastModifiedBy>
  <dcterms:created xsi:type="dcterms:W3CDTF">2025-11-29T11:17:15Z</dcterms:created>
  <dcterms:modified xsi:type="dcterms:W3CDTF">2025-11-29T11:20:38Z</dcterms:modified>
</cp:coreProperties>
</file>