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per\OneDrive\Documentos\nataly varios\AÑO 2025 SESQUILE\SECRETARIA DE INFRAESTRUCTURA\SELECCION ABREVIADA DE MENOR CUANTIA_SAMC029-2025\"/>
    </mc:Choice>
  </mc:AlternateContent>
  <xr:revisionPtr revIDLastSave="0" documentId="8_{5EA5042F-8865-4453-A18D-4389B7BC23F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OFICIAL (Entidad)" sheetId="1" r:id="rId1"/>
    <sheet name="Memorias de cantidades" sheetId="3" r:id="rId2"/>
    <sheet name="PROPUESTA ECONOMICA(Proponente)" sheetId="4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1" i="1" l="1"/>
  <c r="G65" i="4" l="1"/>
  <c r="E53" i="1"/>
  <c r="G53" i="1" s="1"/>
  <c r="G52" i="1" s="1"/>
  <c r="F239" i="3"/>
  <c r="I239" i="3" s="1"/>
  <c r="F238" i="3"/>
  <c r="I238" i="3" s="1"/>
  <c r="F237" i="3"/>
  <c r="I237" i="3" s="1"/>
  <c r="F236" i="3"/>
  <c r="I236" i="3" s="1"/>
  <c r="F235" i="3"/>
  <c r="I235" i="3" s="1"/>
  <c r="F234" i="3"/>
  <c r="I234" i="3" s="1"/>
  <c r="F233" i="3"/>
  <c r="I233" i="3" s="1"/>
  <c r="F232" i="3"/>
  <c r="I232" i="3" s="1"/>
  <c r="F231" i="3"/>
  <c r="I231" i="3" s="1"/>
  <c r="I230" i="3"/>
  <c r="F230" i="3"/>
  <c r="F229" i="3"/>
  <c r="I229" i="3" s="1"/>
  <c r="F167" i="3"/>
  <c r="I167" i="3" s="1"/>
  <c r="F166" i="3"/>
  <c r="I166" i="3" s="1"/>
  <c r="E61" i="4" s="1"/>
  <c r="F138" i="3"/>
  <c r="I138" i="3" s="1"/>
  <c r="F137" i="3"/>
  <c r="I137" i="3" s="1"/>
  <c r="E60" i="4" s="1"/>
  <c r="F110" i="3"/>
  <c r="I110" i="3" s="1"/>
  <c r="F109" i="3"/>
  <c r="I109" i="3" s="1"/>
  <c r="E59" i="1" s="1"/>
  <c r="G59" i="1" s="1"/>
  <c r="F108" i="3"/>
  <c r="I108" i="3" s="1"/>
  <c r="F66" i="3"/>
  <c r="I66" i="3" s="1"/>
  <c r="F65" i="3"/>
  <c r="I65" i="3" s="1"/>
  <c r="F64" i="3"/>
  <c r="I64" i="3" s="1"/>
  <c r="F31" i="3"/>
  <c r="I31" i="3" s="1"/>
  <c r="E55" i="4" s="1"/>
  <c r="F13" i="3"/>
  <c r="I13" i="3" s="1"/>
  <c r="E53" i="4" s="1"/>
  <c r="F227" i="3"/>
  <c r="I227" i="3" s="1"/>
  <c r="F226" i="3"/>
  <c r="I226" i="3" s="1"/>
  <c r="F225" i="3"/>
  <c r="I225" i="3" s="1"/>
  <c r="F224" i="3"/>
  <c r="I224" i="3" s="1"/>
  <c r="F223" i="3"/>
  <c r="I223" i="3" s="1"/>
  <c r="F222" i="3"/>
  <c r="I222" i="3" s="1"/>
  <c r="F221" i="3"/>
  <c r="I221" i="3" s="1"/>
  <c r="F220" i="3"/>
  <c r="I220" i="3" s="1"/>
  <c r="F219" i="3"/>
  <c r="I219" i="3" s="1"/>
  <c r="E38" i="1" s="1"/>
  <c r="G38" i="1" s="1"/>
  <c r="F218" i="3"/>
  <c r="I218" i="3" s="1"/>
  <c r="F217" i="3"/>
  <c r="I217" i="3" s="1"/>
  <c r="F164" i="3"/>
  <c r="I164" i="3" s="1"/>
  <c r="E49" i="4" s="1"/>
  <c r="F135" i="3"/>
  <c r="I135" i="3" s="1"/>
  <c r="F134" i="3"/>
  <c r="I134" i="3" s="1"/>
  <c r="E48" i="4" s="1"/>
  <c r="F106" i="3"/>
  <c r="I106" i="3" s="1"/>
  <c r="F105" i="3"/>
  <c r="I105" i="3" s="1"/>
  <c r="F104" i="3"/>
  <c r="I104" i="3" s="1"/>
  <c r="E47" i="4" s="1"/>
  <c r="F62" i="3"/>
  <c r="I62" i="3" s="1"/>
  <c r="F61" i="3"/>
  <c r="I61" i="3" s="1"/>
  <c r="E45" i="1" s="1"/>
  <c r="G45" i="1" s="1"/>
  <c r="G44" i="1" s="1"/>
  <c r="F60" i="3"/>
  <c r="I60" i="3" s="1"/>
  <c r="E45" i="4" s="1"/>
  <c r="F29" i="3"/>
  <c r="I29" i="3" s="1"/>
  <c r="E43" i="4" s="1"/>
  <c r="F11" i="3"/>
  <c r="I11" i="3" s="1"/>
  <c r="E41" i="4" s="1"/>
  <c r="F215" i="3"/>
  <c r="I215" i="3" s="1"/>
  <c r="F214" i="3"/>
  <c r="I214" i="3" s="1"/>
  <c r="F213" i="3"/>
  <c r="I213" i="3" s="1"/>
  <c r="F212" i="3"/>
  <c r="I212" i="3" s="1"/>
  <c r="F211" i="3"/>
  <c r="I211" i="3" s="1"/>
  <c r="F210" i="3"/>
  <c r="I210" i="3" s="1"/>
  <c r="F209" i="3"/>
  <c r="I209" i="3" s="1"/>
  <c r="F208" i="3"/>
  <c r="I208" i="3" s="1"/>
  <c r="F207" i="3"/>
  <c r="I207" i="3" s="1"/>
  <c r="F206" i="3"/>
  <c r="I206" i="3" s="1"/>
  <c r="F205" i="3"/>
  <c r="I205" i="3" s="1"/>
  <c r="F162" i="3"/>
  <c r="I162" i="3" s="1"/>
  <c r="F161" i="3"/>
  <c r="I161" i="3" s="1"/>
  <c r="F132" i="3"/>
  <c r="I132" i="3" s="1"/>
  <c r="F131" i="3"/>
  <c r="I131" i="3" s="1"/>
  <c r="F102" i="3"/>
  <c r="I102" i="3" s="1"/>
  <c r="F101" i="3"/>
  <c r="I101" i="3" s="1"/>
  <c r="F100" i="3"/>
  <c r="I100" i="3" s="1"/>
  <c r="E35" i="4" s="1"/>
  <c r="F58" i="3"/>
  <c r="I58" i="3" s="1"/>
  <c r="F57" i="3"/>
  <c r="I57" i="3" s="1"/>
  <c r="F56" i="3"/>
  <c r="I56" i="3" s="1"/>
  <c r="E33" i="1" s="1"/>
  <c r="G33" i="1" s="1"/>
  <c r="G32" i="1" s="1"/>
  <c r="F27" i="3"/>
  <c r="I27" i="3" s="1"/>
  <c r="E31" i="4" s="1"/>
  <c r="F9" i="3"/>
  <c r="I9" i="3" s="1"/>
  <c r="E29" i="4" s="1"/>
  <c r="E57" i="1" l="1"/>
  <c r="G57" i="1" s="1"/>
  <c r="G56" i="1" s="1"/>
  <c r="E41" i="1"/>
  <c r="G41" i="1" s="1"/>
  <c r="G40" i="1" s="1"/>
  <c r="E55" i="1"/>
  <c r="G55" i="1" s="1"/>
  <c r="G54" i="1" s="1"/>
  <c r="E29" i="1"/>
  <c r="G29" i="1" s="1"/>
  <c r="G28" i="1" s="1"/>
  <c r="E43" i="1"/>
  <c r="G43" i="1" s="1"/>
  <c r="G42" i="1" s="1"/>
  <c r="E57" i="4"/>
  <c r="E31" i="1"/>
  <c r="G31" i="1" s="1"/>
  <c r="G30" i="1" s="1"/>
  <c r="E36" i="4"/>
  <c r="E47" i="1"/>
  <c r="G47" i="1" s="1"/>
  <c r="E60" i="1"/>
  <c r="G60" i="1" s="1"/>
  <c r="E35" i="1"/>
  <c r="G35" i="1" s="1"/>
  <c r="E48" i="1"/>
  <c r="G48" i="1" s="1"/>
  <c r="E61" i="1"/>
  <c r="G61" i="1" s="1"/>
  <c r="G58" i="1" s="1"/>
  <c r="G51" i="1" s="1"/>
  <c r="E33" i="4"/>
  <c r="E37" i="4"/>
  <c r="E38" i="4"/>
  <c r="E50" i="4"/>
  <c r="E62" i="4"/>
  <c r="E36" i="1"/>
  <c r="G36" i="1" s="1"/>
  <c r="E49" i="1"/>
  <c r="G49" i="1" s="1"/>
  <c r="E62" i="1"/>
  <c r="G62" i="1" s="1"/>
  <c r="E59" i="4"/>
  <c r="E37" i="1"/>
  <c r="G37" i="1" s="1"/>
  <c r="G34" i="1" s="1"/>
  <c r="G27" i="1" s="1"/>
  <c r="E50" i="1"/>
  <c r="G50" i="1" s="1"/>
  <c r="G46" i="1" s="1"/>
  <c r="G39" i="1" s="1"/>
  <c r="G68" i="4"/>
  <c r="G67" i="4"/>
  <c r="G66" i="4"/>
  <c r="F203" i="3"/>
  <c r="I203" i="3" s="1"/>
  <c r="F202" i="3"/>
  <c r="I202" i="3" s="1"/>
  <c r="F201" i="3"/>
  <c r="I201" i="3" s="1"/>
  <c r="F200" i="3"/>
  <c r="I200" i="3" s="1"/>
  <c r="F199" i="3"/>
  <c r="I199" i="3" s="1"/>
  <c r="F198" i="3"/>
  <c r="I198" i="3" s="1"/>
  <c r="F197" i="3"/>
  <c r="I197" i="3" s="1"/>
  <c r="F196" i="3"/>
  <c r="I196" i="3" s="1"/>
  <c r="F195" i="3"/>
  <c r="I195" i="3" s="1"/>
  <c r="F194" i="3"/>
  <c r="I194" i="3" s="1"/>
  <c r="F193" i="3"/>
  <c r="I193" i="3" s="1"/>
  <c r="F158" i="3"/>
  <c r="I158" i="3" s="1"/>
  <c r="F159" i="3"/>
  <c r="I159" i="3" s="1"/>
  <c r="F129" i="3"/>
  <c r="I129" i="3" s="1"/>
  <c r="F128" i="3"/>
  <c r="I128" i="3" s="1"/>
  <c r="F98" i="3"/>
  <c r="I98" i="3" s="1"/>
  <c r="F97" i="3"/>
  <c r="I97" i="3" s="1"/>
  <c r="F96" i="3"/>
  <c r="I96" i="3" s="1"/>
  <c r="F54" i="3"/>
  <c r="F53" i="3"/>
  <c r="F52" i="3"/>
  <c r="G69" i="4" l="1"/>
  <c r="G70" i="4"/>
  <c r="G71" i="4" s="1"/>
  <c r="F25" i="3"/>
  <c r="I25" i="3" s="1"/>
  <c r="F7" i="3"/>
  <c r="I7" i="3" s="1"/>
  <c r="F192" i="3"/>
  <c r="I192" i="3" s="1"/>
  <c r="F191" i="3"/>
  <c r="I191" i="3" s="1"/>
  <c r="F190" i="3"/>
  <c r="I190" i="3" s="1"/>
  <c r="F189" i="3"/>
  <c r="I189" i="3" s="1"/>
  <c r="F188" i="3"/>
  <c r="I188" i="3" s="1"/>
  <c r="F187" i="3"/>
  <c r="I187" i="3" s="1"/>
  <c r="F186" i="3"/>
  <c r="I186" i="3" s="1"/>
  <c r="F185" i="3"/>
  <c r="I185" i="3" s="1"/>
  <c r="F184" i="3"/>
  <c r="I184" i="3" s="1"/>
  <c r="F183" i="3"/>
  <c r="I183" i="3" s="1"/>
  <c r="F182" i="3"/>
  <c r="I182" i="3" s="1"/>
  <c r="A181" i="3"/>
  <c r="A180" i="3"/>
  <c r="F157" i="3"/>
  <c r="I157" i="3" s="1"/>
  <c r="F156" i="3"/>
  <c r="I156" i="3" s="1"/>
  <c r="A155" i="3"/>
  <c r="A154" i="3"/>
  <c r="F127" i="3"/>
  <c r="I127" i="3" s="1"/>
  <c r="F126" i="3"/>
  <c r="I126" i="3" s="1"/>
  <c r="I146" i="3"/>
  <c r="I148" i="3"/>
  <c r="I147" i="3"/>
  <c r="A125" i="3"/>
  <c r="A124" i="3"/>
  <c r="F95" i="3"/>
  <c r="F94" i="3"/>
  <c r="F93" i="3"/>
  <c r="I93" i="3" s="1"/>
  <c r="A92" i="3"/>
  <c r="A91" i="3"/>
  <c r="F51" i="3"/>
  <c r="I51" i="3" s="1"/>
  <c r="F50" i="3"/>
  <c r="I50" i="3" s="1"/>
  <c r="F49" i="3"/>
  <c r="I49" i="3" s="1"/>
  <c r="I53" i="3"/>
  <c r="I52" i="3"/>
  <c r="A48" i="3"/>
  <c r="A47" i="3"/>
  <c r="F6" i="3"/>
  <c r="I6" i="3" s="1"/>
  <c r="F24" i="3"/>
  <c r="I24" i="3" s="1"/>
  <c r="I54" i="3"/>
  <c r="A23" i="3"/>
  <c r="A22" i="3"/>
  <c r="A5" i="3"/>
  <c r="E21" i="4" l="1"/>
  <c r="E21" i="1"/>
  <c r="E25" i="4"/>
  <c r="E25" i="1"/>
  <c r="E24" i="4"/>
  <c r="E24" i="1"/>
  <c r="E19" i="4"/>
  <c r="E19" i="1"/>
  <c r="E26" i="4"/>
  <c r="E26" i="1"/>
  <c r="E17" i="4"/>
  <c r="G16" i="4" s="1"/>
  <c r="E17" i="1"/>
  <c r="J265" i="3"/>
  <c r="G26" i="1" s="1"/>
  <c r="A4" i="3" l="1"/>
  <c r="I150" i="3"/>
  <c r="I149" i="3"/>
  <c r="I95" i="3"/>
  <c r="I94" i="3"/>
  <c r="E23" i="4" l="1"/>
  <c r="E23" i="1"/>
  <c r="J121" i="3"/>
  <c r="J44" i="3"/>
  <c r="J88" i="3"/>
  <c r="J151" i="3"/>
  <c r="J177" i="3"/>
  <c r="G25" i="1" s="1"/>
  <c r="G24" i="1" l="1"/>
  <c r="G21" i="1"/>
  <c r="G20" i="1" s="1"/>
  <c r="A1" i="3"/>
  <c r="J19" i="3" l="1"/>
  <c r="G17" i="1" l="1"/>
  <c r="G16" i="1" s="1"/>
  <c r="G19" i="1" l="1"/>
  <c r="G18" i="1" s="1"/>
  <c r="G23" i="1" l="1"/>
  <c r="G22" i="1" s="1"/>
  <c r="G15" i="1" s="1"/>
  <c r="G65" i="1" l="1"/>
  <c r="G66" i="1" s="1"/>
  <c r="G67" i="1" l="1"/>
  <c r="G68" i="1"/>
  <c r="G70" i="1"/>
</calcChain>
</file>

<file path=xl/sharedStrings.xml><?xml version="1.0" encoding="utf-8"?>
<sst xmlns="http://schemas.openxmlformats.org/spreadsheetml/2006/main" count="489" uniqueCount="131">
  <si>
    <t xml:space="preserve">ÍTEM </t>
  </si>
  <si>
    <t xml:space="preserve">DESCRIPCIÓN </t>
  </si>
  <si>
    <t xml:space="preserve">UNIDAD </t>
  </si>
  <si>
    <t>CANTIDADES</t>
  </si>
  <si>
    <t>VALOR TOTAL</t>
  </si>
  <si>
    <t>ÍTEM
 ICCU</t>
  </si>
  <si>
    <t>M2</t>
  </si>
  <si>
    <t xml:space="preserve">COSTO DIRECTO </t>
  </si>
  <si>
    <t>ADMINISTRACIÓN</t>
  </si>
  <si>
    <t>IMPREVISTOS</t>
  </si>
  <si>
    <t>UTILIDAD</t>
  </si>
  <si>
    <t xml:space="preserve">COSTO TOTAL </t>
  </si>
  <si>
    <t>INTERVENTORÍA</t>
  </si>
  <si>
    <t>ITEM</t>
  </si>
  <si>
    <t>LOCALIZACION</t>
  </si>
  <si>
    <t>DIMENSIONES</t>
  </si>
  <si>
    <t>AREA</t>
  </si>
  <si>
    <t>UNIDADES TOTALES</t>
  </si>
  <si>
    <t>CANT</t>
  </si>
  <si>
    <t>PARCIAL</t>
  </si>
  <si>
    <t>TOTAL</t>
  </si>
  <si>
    <t>UNID.</t>
  </si>
  <si>
    <t>LARGO/RADIO PROM</t>
  </si>
  <si>
    <t>ANCHO PROM</t>
  </si>
  <si>
    <t>ALTO/ESP</t>
  </si>
  <si>
    <t>LONG TOTAL</t>
  </si>
  <si>
    <t>1.1</t>
  </si>
  <si>
    <t>2.1</t>
  </si>
  <si>
    <t>PESO (KG)</t>
  </si>
  <si>
    <t xml:space="preserve">VALOR UNITARIO 
</t>
  </si>
  <si>
    <t xml:space="preserve"> </t>
  </si>
  <si>
    <t>3.1</t>
  </si>
  <si>
    <t>VALOR FINAL DEL PROYECTO</t>
  </si>
  <si>
    <t>4.1</t>
  </si>
  <si>
    <t>KG</t>
  </si>
  <si>
    <t>MANTENIMIENTO VIAL</t>
  </si>
  <si>
    <t xml:space="preserve">CONFORMACIÓN DE LA CALZADA EXISTENTE </t>
  </si>
  <si>
    <t>ESTRUCTURA DE PAVIMENTO</t>
  </si>
  <si>
    <t>AFIRMADO</t>
  </si>
  <si>
    <t>M3</t>
  </si>
  <si>
    <t>EXPLANACIÓN Y EXCAVACIONES</t>
  </si>
  <si>
    <t>EXCAVACIONES VARIAS EN MATERIAL COMÚN SECO A MANO (INCLUYE
RETIRO DE SOBRANTES A UNA DISTANCIA MENOR DE 5 KM)</t>
  </si>
  <si>
    <t>OBRAS DE ARTE</t>
  </si>
  <si>
    <t>CONCRETOS CLASE D, f´c =3000 PSI (BASES)</t>
  </si>
  <si>
    <t>4.2</t>
  </si>
  <si>
    <t>CONCRETO CICLÓPEO CLASE G, 2000 PSI 40% RAJON PARA BASES</t>
  </si>
  <si>
    <t>4.3</t>
  </si>
  <si>
    <t xml:space="preserve">CUNETA DE CONCRETO CLASE E, 2500 PSI FUNDIDA EN EL LUGAR </t>
  </si>
  <si>
    <t>4.4</t>
  </si>
  <si>
    <t>4.52</t>
  </si>
  <si>
    <t>SUMINISTRO FIGURADO Y ARMADO DE ACERO DE REFUERZO 60000 PSI</t>
  </si>
  <si>
    <t>TRAMO 1</t>
  </si>
  <si>
    <t>VOL</t>
  </si>
  <si>
    <t xml:space="preserve">TRAMO 1 </t>
  </si>
  <si>
    <t>VIGAS TRAMO 1</t>
  </si>
  <si>
    <t>CUNETAS TRAMO 1</t>
  </si>
  <si>
    <t>RAMPAS TRAMO 1</t>
  </si>
  <si>
    <t>LOSAS TRAMO 1</t>
  </si>
  <si>
    <t>CENTRO TRAMO 1</t>
  </si>
  <si>
    <t>SOBREANCHO TRAMO 1</t>
  </si>
  <si>
    <t>CUNETA TIPO L TRAMO 1 SECCIÓN 1</t>
  </si>
  <si>
    <t>CUNETA TIPO L TRAMO 1 SECCIÓN 2</t>
  </si>
  <si>
    <t>LA JORLA</t>
  </si>
  <si>
    <t>LONGITUD</t>
  </si>
  <si>
    <t>CANTIDAD</t>
  </si>
  <si>
    <t>No.</t>
  </si>
  <si>
    <t>KG/M</t>
  </si>
  <si>
    <t>LOSAS LONGITUDINAL TRAMO 1</t>
  </si>
  <si>
    <t>LOSAS TRANSVERSAL</t>
  </si>
  <si>
    <t>VIGAS RIOSTRA ACERO SUPERIOR TRAMO 1</t>
  </si>
  <si>
    <t>VIGAS RIOSTRA ACERO SUPERIOR TRAMO 2</t>
  </si>
  <si>
    <t>VIGAS RIOSTRA ACERO INFERIOR TRAMO 1</t>
  </si>
  <si>
    <t>VIGAS FELJES TRAMO 1</t>
  </si>
  <si>
    <t xml:space="preserve">CUNETA TIPO L LONGITUDINAL TRAMO 1 </t>
  </si>
  <si>
    <t>CUNETA TIPO L LONGITUDINAL TRAMO 2</t>
  </si>
  <si>
    <t>CUNETA TIPO L TRANSVERSAL TRAMO 2</t>
  </si>
  <si>
    <t>CUNETA TIPO L TRANSVERSAL TRAMO 1</t>
  </si>
  <si>
    <t>RAMPA 1 LONGITUDINAL TRAMO 1</t>
  </si>
  <si>
    <t>RAMPA 1 TRANSVERSAL TRAMO 1</t>
  </si>
  <si>
    <t>RAMPA 2 LONGITUDINAL TRAMO 1</t>
  </si>
  <si>
    <t>RAMPA 2 TRANSVERSAL TRAMO 1</t>
  </si>
  <si>
    <t>TRAMO 2</t>
  </si>
  <si>
    <t>VIGAS TRAMO 2</t>
  </si>
  <si>
    <t>CUNETAS TRAMO 2</t>
  </si>
  <si>
    <t>RAMPAS TRAMO 2</t>
  </si>
  <si>
    <t>LOSAS TRAMO 2</t>
  </si>
  <si>
    <t>CENTRO TRAMO 2</t>
  </si>
  <si>
    <t>SOBREANCHO TRAMO 2</t>
  </si>
  <si>
    <t>LOSAS LONGITUDINAL TRAMO 2</t>
  </si>
  <si>
    <t>VIGAS RIOSTRA ACERO INFERIOR TRAMO 2</t>
  </si>
  <si>
    <t>VIGAS FELJES TRAMO 2</t>
  </si>
  <si>
    <t>RAMPA 1 LONGITUDINAL TRAMO 2</t>
  </si>
  <si>
    <t>RAMPA 1 TRANSVERSAL TRAMO 2</t>
  </si>
  <si>
    <t>RAMPA 2 LONGITUDINAL TRAMO 2</t>
  </si>
  <si>
    <t>RAMPA 2 TRANSVERSAL TRAMO 2</t>
  </si>
  <si>
    <t>El hato CORLHASES</t>
  </si>
  <si>
    <t>vigas</t>
  </si>
  <si>
    <t>cunetas</t>
  </si>
  <si>
    <t>rampas</t>
  </si>
  <si>
    <t>LOSAS</t>
  </si>
  <si>
    <t>VIGAS</t>
  </si>
  <si>
    <t>RAMPAS</t>
  </si>
  <si>
    <t>CENTRO</t>
  </si>
  <si>
    <t>SOBREANCHO</t>
  </si>
  <si>
    <t>LOSAS LONGITUDINAL</t>
  </si>
  <si>
    <t>VIGAS RIOSTRA ACERO SUPERIOR</t>
  </si>
  <si>
    <t>VIGAS RIOSTRA ACERO INFERIOR</t>
  </si>
  <si>
    <t>VIGAS FLEJES</t>
  </si>
  <si>
    <t>CUNETA
LONGITUDINAL</t>
  </si>
  <si>
    <t>CUNETA
TRANSVERSAL</t>
  </si>
  <si>
    <t>RAMPA 1 LONGITUDINAL</t>
  </si>
  <si>
    <t>RAMPA 1 TRANSVERSAL</t>
  </si>
  <si>
    <t>RAMPA 2 LONGITUDINAL</t>
  </si>
  <si>
    <t>RAMPA 2 TRANSVERSAL</t>
  </si>
  <si>
    <t>RANCHERIA LAGUNETA</t>
  </si>
  <si>
    <t>CUNETA TIPO L SECCION 1</t>
  </si>
  <si>
    <t>CUNETA TIPO L SECCIÓN 2</t>
  </si>
  <si>
    <t>CUNETA TIPO V</t>
  </si>
  <si>
    <t>LA RINCONADA EL HATO</t>
  </si>
  <si>
    <t xml:space="preserve">' CONSTRUCCION DE PLACA HUELLAS EN SECTORES RURALES DEL MUNICIPIO DE SESQUILÉ CUNDINAMARCA.'' </t>
  </si>
  <si>
    <t>NESCUATÁ SECTOR LA JORLA</t>
  </si>
  <si>
    <t>EL HATO SECTOR LA QUINTA</t>
  </si>
  <si>
    <t>EL HATO SECTOR LA RINCODADA</t>
  </si>
  <si>
    <t>PRESUPUESTO OFICIAL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</si>
  <si>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</si>
  <si>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</si>
  <si>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FORMULARIO 1</t>
  </si>
  <si>
    <t xml:space="preserve">PROPUESTA   ECONOMICA </t>
  </si>
  <si>
    <t>[La entidad puede utilizar este formulario de presentación de propuesta económica de forma detallada, sin perjuicio que la entidad pueda modificarlo o establecer la presentación de la oferta económica con un formulario distinto al indicado.]</t>
  </si>
  <si>
    <t xml:space="preserve">RANCHERIA SECTOR LAS CUCHILLAS </t>
  </si>
  <si>
    <t>RANCHERIA SECTOR LAS CUCHILLAS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</si>
</sst>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0.0%"/>
    <numFmt numFmtId="166" formatCode="_-&quot;$&quot;* #,##0.00_-;\-&quot;$&quot;* #,##0.00_-;_-&quot;$&quot;* &quot;-&quot;??_-;_-@_-"/>
    <numFmt numFmtId="167" formatCode="&quot;$&quot;\ #,##0"/>
    <numFmt numFmtId="168" formatCode="0.0"/>
    <numFmt numFmtId="169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color theme="1"/>
      <name val="Arial"/>
      <family val="2"/>
    </font>
    <font>
      <b/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8"/>
      <name val="Calibri"/>
      <family val="2"/>
      <scheme val="minor"/>
    </font>
    <font>
      <sz val="7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66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0" fontId="1" fillId="0" borderId="0"/>
    <xf numFmtId="164" fontId="1" fillId="0" borderId="0" applyFont="0" applyFill="0" applyBorder="0" applyAlignment="0" applyProtection="0"/>
  </cellStyleXfs>
  <cellXfs count="172">
    <xf numFmtId="0" fontId="0" fillId="0" borderId="0" xfId="0"/>
    <xf numFmtId="0" fontId="8" fillId="7" borderId="25" xfId="6" applyFont="1" applyFill="1" applyBorder="1" applyAlignment="1">
      <alignment wrapText="1"/>
    </xf>
    <xf numFmtId="0" fontId="12" fillId="9" borderId="13" xfId="6" applyFont="1" applyFill="1" applyBorder="1" applyAlignment="1">
      <alignment horizontal="center" vertical="center" wrapText="1"/>
    </xf>
    <xf numFmtId="0" fontId="5" fillId="0" borderId="29" xfId="6" applyFont="1" applyBorder="1" applyAlignment="1">
      <alignment horizontal="center" vertical="center" wrapText="1"/>
    </xf>
    <xf numFmtId="0" fontId="7" fillId="0" borderId="25" xfId="6" applyFont="1" applyBorder="1" applyAlignment="1">
      <alignment horizontal="center" vertical="center" wrapText="1"/>
    </xf>
    <xf numFmtId="2" fontId="7" fillId="0" borderId="8" xfId="6" applyNumberFormat="1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7" fillId="0" borderId="28" xfId="6" applyFont="1" applyBorder="1" applyAlignment="1">
      <alignment horizontal="center" vertical="center" wrapText="1"/>
    </xf>
    <xf numFmtId="2" fontId="12" fillId="6" borderId="11" xfId="6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44" fontId="14" fillId="0" borderId="0" xfId="1" applyFont="1" applyAlignment="1">
      <alignment vertical="center"/>
    </xf>
    <xf numFmtId="44" fontId="14" fillId="0" borderId="4" xfId="1" applyFont="1" applyBorder="1" applyAlignment="1">
      <alignment vertical="center"/>
    </xf>
    <xf numFmtId="165" fontId="14" fillId="0" borderId="1" xfId="2" applyNumberFormat="1" applyFont="1" applyBorder="1" applyAlignment="1">
      <alignment vertical="center"/>
    </xf>
    <xf numFmtId="44" fontId="14" fillId="0" borderId="27" xfId="1" applyFont="1" applyBorder="1" applyAlignment="1">
      <alignment vertical="center"/>
    </xf>
    <xf numFmtId="9" fontId="14" fillId="0" borderId="1" xfId="2" applyFont="1" applyBorder="1" applyAlignment="1">
      <alignment vertical="center"/>
    </xf>
    <xf numFmtId="44" fontId="14" fillId="0" borderId="0" xfId="1" applyFont="1" applyAlignment="1">
      <alignment horizontal="center" vertical="center"/>
    </xf>
    <xf numFmtId="2" fontId="14" fillId="0" borderId="0" xfId="0" applyNumberFormat="1" applyFont="1" applyAlignment="1">
      <alignment horizontal="center" vertical="center"/>
    </xf>
    <xf numFmtId="44" fontId="14" fillId="0" borderId="0" xfId="1" applyFont="1" applyBorder="1" applyAlignment="1">
      <alignment vertical="center"/>
    </xf>
    <xf numFmtId="0" fontId="7" fillId="0" borderId="34" xfId="6" applyFont="1" applyBorder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44" fontId="14" fillId="0" borderId="39" xfId="1" applyFont="1" applyBorder="1" applyAlignment="1">
      <alignment vertical="center"/>
    </xf>
    <xf numFmtId="10" fontId="14" fillId="0" borderId="37" xfId="1" applyNumberFormat="1" applyFont="1" applyBorder="1" applyAlignment="1">
      <alignment vertical="center"/>
    </xf>
    <xf numFmtId="0" fontId="7" fillId="0" borderId="30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center" vertical="center" wrapText="1"/>
    </xf>
    <xf numFmtId="2" fontId="10" fillId="9" borderId="25" xfId="6" applyNumberFormat="1" applyFont="1" applyFill="1" applyBorder="1" applyAlignment="1">
      <alignment horizontal="center" vertical="center" wrapText="1"/>
    </xf>
    <xf numFmtId="2" fontId="10" fillId="9" borderId="0" xfId="6" applyNumberFormat="1" applyFont="1" applyFill="1" applyAlignment="1">
      <alignment horizontal="center" vertical="center" wrapText="1"/>
    </xf>
    <xf numFmtId="2" fontId="7" fillId="0" borderId="1" xfId="6" applyNumberFormat="1" applyFont="1" applyBorder="1" applyAlignment="1">
      <alignment horizontal="center" vertical="center" wrapText="1"/>
    </xf>
    <xf numFmtId="0" fontId="5" fillId="0" borderId="40" xfId="6" applyFont="1" applyBorder="1" applyAlignment="1">
      <alignment horizontal="center" vertical="center" wrapText="1"/>
    </xf>
    <xf numFmtId="168" fontId="7" fillId="0" borderId="1" xfId="6" applyNumberFormat="1" applyFont="1" applyBorder="1" applyAlignment="1">
      <alignment horizontal="center" vertical="center" wrapText="1"/>
    </xf>
    <xf numFmtId="0" fontId="8" fillId="7" borderId="24" xfId="6" applyFont="1" applyFill="1" applyBorder="1" applyAlignment="1">
      <alignment wrapText="1"/>
    </xf>
    <xf numFmtId="0" fontId="8" fillId="7" borderId="0" xfId="6" applyFont="1" applyFill="1" applyAlignment="1">
      <alignment wrapText="1"/>
    </xf>
    <xf numFmtId="0" fontId="16" fillId="0" borderId="0" xfId="0" applyFont="1" applyAlignment="1">
      <alignment horizontal="center" vertical="center"/>
    </xf>
    <xf numFmtId="44" fontId="16" fillId="0" borderId="0" xfId="1" applyFont="1" applyAlignment="1">
      <alignment horizontal="center" vertical="center"/>
    </xf>
    <xf numFmtId="44" fontId="16" fillId="0" borderId="0" xfId="1" applyFont="1" applyAlignment="1">
      <alignment vertical="center"/>
    </xf>
    <xf numFmtId="0" fontId="14" fillId="0" borderId="42" xfId="0" applyFont="1" applyBorder="1" applyAlignment="1">
      <alignment vertical="center"/>
    </xf>
    <xf numFmtId="0" fontId="7" fillId="0" borderId="17" xfId="6" applyFont="1" applyBorder="1" applyAlignment="1">
      <alignment horizontal="center" vertical="center" wrapText="1"/>
    </xf>
    <xf numFmtId="0" fontId="7" fillId="0" borderId="6" xfId="6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11" fillId="0" borderId="16" xfId="6" applyFont="1" applyBorder="1" applyAlignment="1">
      <alignment horizontal="left" vertical="center" wrapText="1"/>
    </xf>
    <xf numFmtId="2" fontId="7" fillId="0" borderId="26" xfId="6" applyNumberFormat="1" applyFont="1" applyBorder="1" applyAlignment="1">
      <alignment horizontal="center" vertical="center" wrapText="1"/>
    </xf>
    <xf numFmtId="2" fontId="7" fillId="0" borderId="13" xfId="6" applyNumberFormat="1" applyFont="1" applyBorder="1" applyAlignment="1">
      <alignment horizontal="center" vertical="center" wrapText="1"/>
    </xf>
    <xf numFmtId="44" fontId="14" fillId="0" borderId="44" xfId="1" applyFont="1" applyBorder="1" applyAlignment="1">
      <alignment vertical="center"/>
    </xf>
    <xf numFmtId="44" fontId="14" fillId="0" borderId="6" xfId="1" applyFont="1" applyBorder="1" applyAlignment="1">
      <alignment vertical="center"/>
    </xf>
    <xf numFmtId="2" fontId="7" fillId="0" borderId="17" xfId="6" applyNumberFormat="1" applyFont="1" applyBorder="1" applyAlignment="1">
      <alignment horizontal="center" vertical="center" wrapText="1"/>
    </xf>
    <xf numFmtId="0" fontId="11" fillId="0" borderId="18" xfId="6" applyFont="1" applyBorder="1" applyAlignment="1">
      <alignment horizontal="left" vertical="center" wrapText="1"/>
    </xf>
    <xf numFmtId="0" fontId="11" fillId="0" borderId="19" xfId="6" applyFont="1" applyBorder="1" applyAlignment="1">
      <alignment horizontal="left" vertical="center" wrapText="1"/>
    </xf>
    <xf numFmtId="2" fontId="7" fillId="0" borderId="12" xfId="6" applyNumberFormat="1" applyFont="1" applyBorder="1" applyAlignment="1">
      <alignment horizontal="center" vertical="center" wrapText="1"/>
    </xf>
    <xf numFmtId="0" fontId="7" fillId="0" borderId="32" xfId="6" applyFont="1" applyBorder="1" applyAlignment="1">
      <alignment horizontal="center" vertical="center" wrapText="1"/>
    </xf>
    <xf numFmtId="0" fontId="9" fillId="0" borderId="32" xfId="6" applyFont="1" applyBorder="1" applyAlignment="1">
      <alignment horizontal="center" vertical="center" wrapText="1"/>
    </xf>
    <xf numFmtId="0" fontId="7" fillId="0" borderId="41" xfId="6" applyFont="1" applyBorder="1" applyAlignment="1">
      <alignment horizontal="center" vertical="center" wrapText="1"/>
    </xf>
    <xf numFmtId="0" fontId="9" fillId="0" borderId="1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11" fillId="0" borderId="46" xfId="6" applyFont="1" applyBorder="1" applyAlignment="1">
      <alignment horizontal="left" vertical="center" wrapText="1"/>
    </xf>
    <xf numFmtId="2" fontId="7" fillId="0" borderId="6" xfId="6" applyNumberFormat="1" applyFont="1" applyBorder="1" applyAlignment="1">
      <alignment horizontal="center" vertical="center" wrapText="1"/>
    </xf>
    <xf numFmtId="168" fontId="7" fillId="0" borderId="12" xfId="6" applyNumberFormat="1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44" fontId="13" fillId="0" borderId="30" xfId="1" applyFont="1" applyBorder="1" applyAlignment="1">
      <alignment horizontal="center" vertical="center" wrapText="1"/>
    </xf>
    <xf numFmtId="44" fontId="13" fillId="0" borderId="45" xfId="1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4" fontId="3" fillId="2" borderId="32" xfId="0" applyNumberFormat="1" applyFont="1" applyFill="1" applyBorder="1" applyAlignment="1">
      <alignment horizontal="left" vertical="center" wrapText="1"/>
    </xf>
    <xf numFmtId="2" fontId="15" fillId="0" borderId="32" xfId="0" applyNumberFormat="1" applyFont="1" applyBorder="1" applyAlignment="1">
      <alignment horizontal="center" vertical="center"/>
    </xf>
    <xf numFmtId="44" fontId="15" fillId="0" borderId="32" xfId="1" applyFont="1" applyFill="1" applyBorder="1" applyAlignment="1">
      <alignment vertical="center"/>
    </xf>
    <xf numFmtId="44" fontId="15" fillId="0" borderId="41" xfId="1" applyFont="1" applyFill="1" applyBorder="1" applyAlignment="1">
      <alignment vertical="center"/>
    </xf>
    <xf numFmtId="0" fontId="14" fillId="0" borderId="32" xfId="0" applyFont="1" applyBorder="1" applyAlignment="1">
      <alignment horizontal="center" vertical="center"/>
    </xf>
    <xf numFmtId="4" fontId="15" fillId="0" borderId="32" xfId="0" applyNumberFormat="1" applyFont="1" applyBorder="1" applyAlignment="1">
      <alignment horizontal="center" vertical="center"/>
    </xf>
    <xf numFmtId="44" fontId="14" fillId="0" borderId="32" xfId="1" applyFont="1" applyBorder="1" applyAlignment="1">
      <alignment vertical="center"/>
    </xf>
    <xf numFmtId="44" fontId="15" fillId="0" borderId="32" xfId="1" applyFont="1" applyBorder="1" applyAlignment="1">
      <alignment vertical="center"/>
    </xf>
    <xf numFmtId="0" fontId="15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4" fontId="3" fillId="0" borderId="34" xfId="0" applyNumberFormat="1" applyFont="1" applyBorder="1" applyAlignment="1">
      <alignment horizontal="left" vertical="center" wrapText="1"/>
    </xf>
    <xf numFmtId="4" fontId="15" fillId="0" borderId="34" xfId="0" applyNumberFormat="1" applyFont="1" applyBorder="1" applyAlignment="1">
      <alignment horizontal="center" vertical="center"/>
    </xf>
    <xf numFmtId="44" fontId="14" fillId="0" borderId="34" xfId="1" applyFont="1" applyFill="1" applyBorder="1" applyAlignment="1">
      <alignment vertical="center"/>
    </xf>
    <xf numFmtId="44" fontId="15" fillId="0" borderId="49" xfId="1" applyFont="1" applyFill="1" applyBorder="1" applyAlignment="1">
      <alignment vertical="center"/>
    </xf>
    <xf numFmtId="44" fontId="2" fillId="3" borderId="14" xfId="0" applyNumberFormat="1" applyFont="1" applyFill="1" applyBorder="1" applyAlignment="1">
      <alignment vertical="center" wrapText="1"/>
    </xf>
    <xf numFmtId="0" fontId="11" fillId="0" borderId="35" xfId="6" applyFont="1" applyBorder="1" applyAlignment="1">
      <alignment horizontal="left" vertical="center" wrapText="1"/>
    </xf>
    <xf numFmtId="2" fontId="7" fillId="0" borderId="41" xfId="6" applyNumberFormat="1" applyFont="1" applyBorder="1" applyAlignment="1">
      <alignment horizontal="center" vertical="center" wrapText="1"/>
    </xf>
    <xf numFmtId="169" fontId="7" fillId="0" borderId="17" xfId="6" applyNumberFormat="1" applyFont="1" applyBorder="1" applyAlignment="1">
      <alignment horizontal="center" vertical="center" wrapText="1"/>
    </xf>
    <xf numFmtId="169" fontId="7" fillId="0" borderId="1" xfId="6" applyNumberFormat="1" applyFont="1" applyBorder="1" applyAlignment="1">
      <alignment horizontal="center" vertical="center" wrapText="1"/>
    </xf>
    <xf numFmtId="2" fontId="7" fillId="0" borderId="32" xfId="6" applyNumberFormat="1" applyFont="1" applyBorder="1" applyAlignment="1">
      <alignment horizontal="center" vertical="center" wrapText="1"/>
    </xf>
    <xf numFmtId="0" fontId="11" fillId="0" borderId="29" xfId="6" applyFont="1" applyBorder="1" applyAlignment="1">
      <alignment horizontal="left" vertical="center" wrapText="1"/>
    </xf>
    <xf numFmtId="2" fontId="7" fillId="0" borderId="43" xfId="6" applyNumberFormat="1" applyFont="1" applyBorder="1" applyAlignment="1">
      <alignment horizontal="center" vertical="center" wrapText="1"/>
    </xf>
    <xf numFmtId="169" fontId="7" fillId="0" borderId="12" xfId="6" applyNumberFormat="1" applyFont="1" applyBorder="1" applyAlignment="1">
      <alignment horizontal="center" vertical="center" wrapText="1"/>
    </xf>
    <xf numFmtId="2" fontId="7" fillId="0" borderId="48" xfId="6" applyNumberFormat="1" applyFont="1" applyBorder="1" applyAlignment="1">
      <alignment horizontal="center" vertical="center" wrapText="1"/>
    </xf>
    <xf numFmtId="0" fontId="11" fillId="0" borderId="40" xfId="6" applyFont="1" applyBorder="1" applyAlignment="1">
      <alignment horizontal="left" vertical="center" wrapText="1"/>
    </xf>
    <xf numFmtId="2" fontId="9" fillId="0" borderId="1" xfId="6" applyNumberFormat="1" applyFont="1" applyBorder="1" applyAlignment="1">
      <alignment horizontal="center" vertical="center" wrapText="1"/>
    </xf>
    <xf numFmtId="44" fontId="13" fillId="12" borderId="22" xfId="0" applyNumberFormat="1" applyFont="1" applyFill="1" applyBorder="1" applyAlignment="1">
      <alignment vertical="center" wrapText="1"/>
    </xf>
    <xf numFmtId="164" fontId="14" fillId="0" borderId="6" xfId="8" applyFont="1" applyBorder="1" applyAlignment="1">
      <alignment vertical="center"/>
    </xf>
    <xf numFmtId="164" fontId="14" fillId="0" borderId="0" xfId="8" applyFont="1" applyFill="1" applyBorder="1" applyAlignment="1">
      <alignment vertical="center"/>
    </xf>
    <xf numFmtId="164" fontId="14" fillId="0" borderId="0" xfId="8" applyFont="1" applyAlignment="1">
      <alignment vertical="center"/>
    </xf>
    <xf numFmtId="164" fontId="14" fillId="0" borderId="44" xfId="8" applyFont="1" applyBorder="1" applyAlignment="1">
      <alignment vertical="center"/>
    </xf>
    <xf numFmtId="0" fontId="14" fillId="13" borderId="1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12" borderId="20" xfId="0" applyFont="1" applyFill="1" applyBorder="1" applyAlignment="1">
      <alignment horizontal="center" vertical="center" wrapText="1"/>
    </xf>
    <xf numFmtId="0" fontId="13" fillId="12" borderId="21" xfId="0" applyFont="1" applyFill="1" applyBorder="1" applyAlignment="1">
      <alignment horizontal="center" vertical="center" wrapText="1"/>
    </xf>
    <xf numFmtId="4" fontId="2" fillId="5" borderId="20" xfId="0" applyNumberFormat="1" applyFont="1" applyFill="1" applyBorder="1" applyAlignment="1">
      <alignment horizontal="center" vertical="center" wrapText="1"/>
    </xf>
    <xf numFmtId="4" fontId="2" fillId="5" borderId="21" xfId="0" applyNumberFormat="1" applyFont="1" applyFill="1" applyBorder="1" applyAlignment="1">
      <alignment horizontal="center" vertical="center" wrapText="1"/>
    </xf>
    <xf numFmtId="4" fontId="2" fillId="5" borderId="22" xfId="0" applyNumberFormat="1" applyFont="1" applyFill="1" applyBorder="1" applyAlignment="1">
      <alignment horizontal="center" vertical="center" wrapText="1"/>
    </xf>
    <xf numFmtId="0" fontId="13" fillId="5" borderId="31" xfId="0" applyFont="1" applyFill="1" applyBorder="1" applyAlignment="1">
      <alignment horizontal="center" vertical="center"/>
    </xf>
    <xf numFmtId="0" fontId="13" fillId="5" borderId="33" xfId="0" applyFont="1" applyFill="1" applyBorder="1" applyAlignment="1">
      <alignment horizontal="center" vertical="center"/>
    </xf>
    <xf numFmtId="0" fontId="13" fillId="5" borderId="20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 wrapText="1"/>
    </xf>
    <xf numFmtId="0" fontId="16" fillId="4" borderId="31" xfId="0" applyFont="1" applyFill="1" applyBorder="1" applyAlignment="1">
      <alignment horizontal="center" vertical="center"/>
    </xf>
    <xf numFmtId="0" fontId="16" fillId="4" borderId="38" xfId="0" applyFont="1" applyFill="1" applyBorder="1" applyAlignment="1">
      <alignment horizontal="center" vertical="center"/>
    </xf>
    <xf numFmtId="0" fontId="16" fillId="4" borderId="33" xfId="0" applyFont="1" applyFill="1" applyBorder="1" applyAlignment="1">
      <alignment horizontal="center" vertical="center"/>
    </xf>
    <xf numFmtId="0" fontId="13" fillId="5" borderId="21" xfId="0" applyFont="1" applyFill="1" applyBorder="1" applyAlignment="1">
      <alignment horizontal="center" vertical="center"/>
    </xf>
    <xf numFmtId="0" fontId="17" fillId="10" borderId="24" xfId="0" quotePrefix="1" applyFont="1" applyFill="1" applyBorder="1" applyAlignment="1">
      <alignment horizontal="center" vertical="center" wrapText="1"/>
    </xf>
    <xf numFmtId="0" fontId="17" fillId="10" borderId="0" xfId="0" applyFont="1" applyFill="1" applyAlignment="1">
      <alignment horizontal="center" vertical="center" wrapText="1"/>
    </xf>
    <xf numFmtId="0" fontId="17" fillId="10" borderId="25" xfId="0" applyFont="1" applyFill="1" applyBorder="1" applyAlignment="1">
      <alignment horizontal="center" vertical="center" wrapText="1"/>
    </xf>
    <xf numFmtId="0" fontId="17" fillId="10" borderId="24" xfId="0" applyFont="1" applyFill="1" applyBorder="1" applyAlignment="1">
      <alignment horizontal="center" vertical="center" wrapText="1"/>
    </xf>
    <xf numFmtId="0" fontId="16" fillId="4" borderId="36" xfId="0" applyFont="1" applyFill="1" applyBorder="1" applyAlignment="1">
      <alignment horizontal="center" vertical="center"/>
    </xf>
    <xf numFmtId="0" fontId="16" fillId="4" borderId="37" xfId="0" applyFont="1" applyFill="1" applyBorder="1" applyAlignment="1">
      <alignment horizontal="center" vertical="center"/>
    </xf>
    <xf numFmtId="0" fontId="16" fillId="4" borderId="18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6" fillId="4" borderId="1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6" fillId="4" borderId="43" xfId="0" applyFont="1" applyFill="1" applyBorder="1" applyAlignment="1">
      <alignment horizontal="center" vertical="center"/>
    </xf>
    <xf numFmtId="0" fontId="11" fillId="11" borderId="9" xfId="6" applyFont="1" applyFill="1" applyBorder="1" applyAlignment="1">
      <alignment horizontal="center" vertical="center" wrapText="1"/>
    </xf>
    <xf numFmtId="0" fontId="11" fillId="11" borderId="10" xfId="6" applyFont="1" applyFill="1" applyBorder="1" applyAlignment="1">
      <alignment horizontal="center" vertical="center" wrapText="1"/>
    </xf>
    <xf numFmtId="0" fontId="11" fillId="11" borderId="53" xfId="6" applyFont="1" applyFill="1" applyBorder="1" applyAlignment="1">
      <alignment horizontal="center" vertical="center" wrapText="1"/>
    </xf>
    <xf numFmtId="4" fontId="10" fillId="0" borderId="5" xfId="6" applyNumberFormat="1" applyFont="1" applyBorder="1" applyAlignment="1">
      <alignment horizontal="center" vertical="center" wrapText="1"/>
    </xf>
    <xf numFmtId="4" fontId="10" fillId="0" borderId="7" xfId="6" applyNumberFormat="1" applyFont="1" applyBorder="1" applyAlignment="1">
      <alignment horizontal="center" vertical="center" wrapText="1"/>
    </xf>
    <xf numFmtId="4" fontId="10" fillId="0" borderId="15" xfId="6" applyNumberFormat="1" applyFont="1" applyBorder="1" applyAlignment="1">
      <alignment horizontal="center" vertical="center" wrapText="1"/>
    </xf>
    <xf numFmtId="0" fontId="11" fillId="9" borderId="47" xfId="6" applyFont="1" applyFill="1" applyBorder="1" applyAlignment="1">
      <alignment horizontal="center" vertical="center" wrapText="1"/>
    </xf>
    <xf numFmtId="0" fontId="11" fillId="9" borderId="42" xfId="6" applyFont="1" applyFill="1" applyBorder="1" applyAlignment="1">
      <alignment horizontal="center" vertical="center" wrapText="1"/>
    </xf>
    <xf numFmtId="0" fontId="11" fillId="9" borderId="44" xfId="6" applyFont="1" applyFill="1" applyBorder="1" applyAlignment="1">
      <alignment horizontal="center" vertical="center" wrapText="1"/>
    </xf>
    <xf numFmtId="0" fontId="7" fillId="0" borderId="17" xfId="6" applyFont="1" applyBorder="1" applyAlignment="1">
      <alignment horizontal="center" vertical="center" wrapText="1"/>
    </xf>
    <xf numFmtId="0" fontId="7" fillId="0" borderId="8" xfId="6" applyFont="1" applyBorder="1" applyAlignment="1">
      <alignment horizontal="center" vertical="center" wrapText="1"/>
    </xf>
    <xf numFmtId="0" fontId="7" fillId="0" borderId="32" xfId="6" applyFont="1" applyBorder="1" applyAlignment="1">
      <alignment horizontal="center" vertical="center" wrapText="1"/>
    </xf>
    <xf numFmtId="0" fontId="9" fillId="0" borderId="32" xfId="6" applyFont="1" applyBorder="1" applyAlignment="1">
      <alignment horizontal="center" vertical="center" wrapText="1"/>
    </xf>
    <xf numFmtId="0" fontId="9" fillId="0" borderId="8" xfId="6" applyFont="1" applyBorder="1" applyAlignment="1">
      <alignment horizontal="center" vertical="center" wrapText="1"/>
    </xf>
    <xf numFmtId="0" fontId="9" fillId="0" borderId="17" xfId="6" applyFont="1" applyBorder="1" applyAlignment="1">
      <alignment horizontal="center" vertical="center" wrapText="1"/>
    </xf>
    <xf numFmtId="0" fontId="8" fillId="7" borderId="20" xfId="6" applyFont="1" applyFill="1" applyBorder="1" applyAlignment="1">
      <alignment horizontal="center" wrapText="1"/>
    </xf>
    <xf numFmtId="0" fontId="8" fillId="7" borderId="21" xfId="6" applyFont="1" applyFill="1" applyBorder="1" applyAlignment="1">
      <alignment horizontal="center" wrapText="1"/>
    </xf>
    <xf numFmtId="0" fontId="8" fillId="7" borderId="22" xfId="6" applyFont="1" applyFill="1" applyBorder="1" applyAlignment="1">
      <alignment horizontal="center" wrapText="1"/>
    </xf>
    <xf numFmtId="0" fontId="8" fillId="8" borderId="31" xfId="6" applyFont="1" applyFill="1" applyBorder="1" applyAlignment="1">
      <alignment horizontal="center" wrapText="1"/>
    </xf>
    <xf numFmtId="0" fontId="8" fillId="8" borderId="45" xfId="6" applyFont="1" applyFill="1" applyBorder="1" applyAlignment="1">
      <alignment horizontal="center" wrapText="1"/>
    </xf>
    <xf numFmtId="4" fontId="10" fillId="0" borderId="24" xfId="6" applyNumberFormat="1" applyFont="1" applyBorder="1" applyAlignment="1">
      <alignment horizontal="center" vertical="center" wrapText="1"/>
    </xf>
    <xf numFmtId="0" fontId="7" fillId="0" borderId="52" xfId="6" applyFont="1" applyBorder="1" applyAlignment="1">
      <alignment horizontal="center" vertical="center" wrapText="1"/>
    </xf>
    <xf numFmtId="0" fontId="7" fillId="0" borderId="2" xfId="6" applyFont="1" applyBorder="1" applyAlignment="1">
      <alignment horizontal="center" vertical="center" wrapText="1"/>
    </xf>
    <xf numFmtId="0" fontId="7" fillId="0" borderId="3" xfId="6" applyFont="1" applyBorder="1" applyAlignment="1">
      <alignment horizontal="center" vertical="center" wrapText="1"/>
    </xf>
    <xf numFmtId="0" fontId="7" fillId="0" borderId="26" xfId="6" applyFont="1" applyBorder="1" applyAlignment="1">
      <alignment horizontal="center" vertical="center" wrapText="1"/>
    </xf>
    <xf numFmtId="0" fontId="7" fillId="0" borderId="6" xfId="6" applyFont="1" applyBorder="1" applyAlignment="1">
      <alignment horizontal="center" vertical="center" wrapText="1"/>
    </xf>
    <xf numFmtId="0" fontId="7" fillId="0" borderId="1" xfId="6" applyFont="1" applyBorder="1" applyAlignment="1">
      <alignment horizontal="center" vertical="center" wrapText="1"/>
    </xf>
    <xf numFmtId="0" fontId="7" fillId="0" borderId="41" xfId="6" applyFont="1" applyBorder="1" applyAlignment="1">
      <alignment horizontal="center" vertical="center" wrapText="1"/>
    </xf>
    <xf numFmtId="2" fontId="10" fillId="9" borderId="0" xfId="6" applyNumberFormat="1" applyFont="1" applyFill="1" applyAlignment="1">
      <alignment horizontal="center" vertical="center" wrapText="1"/>
    </xf>
    <xf numFmtId="2" fontId="10" fillId="9" borderId="25" xfId="6" applyNumberFormat="1" applyFont="1" applyFill="1" applyBorder="1" applyAlignment="1">
      <alignment horizontal="center" vertical="center" wrapText="1"/>
    </xf>
    <xf numFmtId="167" fontId="7" fillId="6" borderId="20" xfId="6" applyNumberFormat="1" applyFont="1" applyFill="1" applyBorder="1" applyAlignment="1">
      <alignment horizontal="center" vertical="center" wrapText="1"/>
    </xf>
    <xf numFmtId="167" fontId="7" fillId="6" borderId="21" xfId="6" applyNumberFormat="1" applyFont="1" applyFill="1" applyBorder="1" applyAlignment="1">
      <alignment horizontal="center" vertical="center" wrapText="1"/>
    </xf>
    <xf numFmtId="167" fontId="7" fillId="6" borderId="22" xfId="6" applyNumberFormat="1" applyFont="1" applyFill="1" applyBorder="1" applyAlignment="1">
      <alignment horizontal="center" vertical="center" wrapText="1"/>
    </xf>
    <xf numFmtId="0" fontId="7" fillId="0" borderId="30" xfId="6" applyFont="1" applyBorder="1" applyAlignment="1">
      <alignment horizontal="center" vertical="center" wrapText="1"/>
    </xf>
    <xf numFmtId="0" fontId="7" fillId="0" borderId="34" xfId="6" applyFont="1" applyBorder="1" applyAlignment="1">
      <alignment horizontal="center" vertical="center" wrapText="1"/>
    </xf>
    <xf numFmtId="0" fontId="7" fillId="0" borderId="45" xfId="6" applyFont="1" applyBorder="1" applyAlignment="1">
      <alignment horizontal="center" vertical="center" wrapText="1"/>
    </xf>
    <xf numFmtId="0" fontId="8" fillId="8" borderId="20" xfId="6" applyFont="1" applyFill="1" applyBorder="1" applyAlignment="1">
      <alignment horizontal="center" wrapText="1"/>
    </xf>
    <xf numFmtId="0" fontId="8" fillId="8" borderId="23" xfId="6" applyFont="1" applyFill="1" applyBorder="1" applyAlignment="1">
      <alignment horizontal="center" wrapText="1"/>
    </xf>
    <xf numFmtId="0" fontId="11" fillId="11" borderId="20" xfId="6" applyFont="1" applyFill="1" applyBorder="1" applyAlignment="1">
      <alignment horizontal="center" vertical="center" wrapText="1"/>
    </xf>
    <xf numFmtId="0" fontId="11" fillId="11" borderId="21" xfId="6" applyFont="1" applyFill="1" applyBorder="1" applyAlignment="1">
      <alignment horizontal="center" vertical="center" wrapText="1"/>
    </xf>
    <xf numFmtId="0" fontId="11" fillId="11" borderId="22" xfId="6" applyFont="1" applyFill="1" applyBorder="1" applyAlignment="1">
      <alignment horizontal="center" vertical="center" wrapText="1"/>
    </xf>
    <xf numFmtId="2" fontId="10" fillId="9" borderId="50" xfId="6" applyNumberFormat="1" applyFont="1" applyFill="1" applyBorder="1" applyAlignment="1">
      <alignment horizontal="center" vertical="center" wrapText="1"/>
    </xf>
    <xf numFmtId="2" fontId="10" fillId="9" borderId="51" xfId="6" applyNumberFormat="1" applyFont="1" applyFill="1" applyBorder="1" applyAlignment="1">
      <alignment horizontal="center" vertical="center" wrapText="1"/>
    </xf>
    <xf numFmtId="2" fontId="10" fillId="9" borderId="24" xfId="6" applyNumberFormat="1" applyFont="1" applyFill="1" applyBorder="1" applyAlignment="1">
      <alignment horizontal="center" vertical="center" wrapText="1"/>
    </xf>
    <xf numFmtId="0" fontId="11" fillId="9" borderId="20" xfId="6" applyFont="1" applyFill="1" applyBorder="1" applyAlignment="1">
      <alignment horizontal="center" vertical="center" wrapText="1"/>
    </xf>
    <xf numFmtId="0" fontId="11" fillId="9" borderId="21" xfId="6" applyFont="1" applyFill="1" applyBorder="1" applyAlignment="1">
      <alignment horizontal="center" vertical="center" wrapText="1"/>
    </xf>
    <xf numFmtId="0" fontId="11" fillId="9" borderId="22" xfId="6" applyFont="1" applyFill="1" applyBorder="1" applyAlignment="1">
      <alignment horizontal="center" vertical="center" wrapText="1"/>
    </xf>
    <xf numFmtId="0" fontId="9" fillId="0" borderId="30" xfId="6" applyFont="1" applyBorder="1" applyAlignment="1">
      <alignment horizontal="center" vertical="center" wrapText="1"/>
    </xf>
    <xf numFmtId="0" fontId="9" fillId="0" borderId="34" xfId="6" applyFont="1" applyBorder="1" applyAlignment="1">
      <alignment horizontal="center" vertical="center" wrapText="1"/>
    </xf>
  </cellXfs>
  <cellStyles count="9">
    <cellStyle name="Millares" xfId="8" builtinId="3"/>
    <cellStyle name="Moneda" xfId="1" builtinId="4"/>
    <cellStyle name="Moneda 3 3" xfId="4" xr:uid="{00000000-0005-0000-0000-000002000000}"/>
    <cellStyle name="Normal" xfId="0" builtinId="0"/>
    <cellStyle name="Normal 2" xfId="6" xr:uid="{00000000-0005-0000-0000-000004000000}"/>
    <cellStyle name="Normal 2 2 2 10" xfId="3" xr:uid="{00000000-0005-0000-0000-000005000000}"/>
    <cellStyle name="Normal 3 11" xfId="7" xr:uid="{00000000-0005-0000-0000-000006000000}"/>
    <cellStyle name="Porcentaje" xfId="2" builtinId="5"/>
    <cellStyle name="Porcentual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1"/>
  <sheetViews>
    <sheetView tabSelected="1" view="pageBreakPreview" topLeftCell="A49" zoomScaleNormal="100" zoomScaleSheetLayoutView="100" workbookViewId="0">
      <selection activeCell="G71" sqref="G71"/>
    </sheetView>
  </sheetViews>
  <sheetFormatPr baseColWidth="10" defaultColWidth="11.44140625" defaultRowHeight="12" x14ac:dyDescent="0.3"/>
  <cols>
    <col min="1" max="1" width="9.5546875" style="11" customWidth="1"/>
    <col min="2" max="2" width="19" style="11" customWidth="1"/>
    <col min="3" max="3" width="65.44140625" style="9" customWidth="1"/>
    <col min="4" max="4" width="9.109375" style="11" customWidth="1"/>
    <col min="5" max="5" width="13.44140625" style="11" customWidth="1"/>
    <col min="6" max="6" width="14.44140625" style="12" customWidth="1"/>
    <col min="7" max="7" width="18.5546875" style="12" customWidth="1"/>
    <col min="8" max="8" width="5.6640625" style="9" customWidth="1"/>
    <col min="9" max="16384" width="11.44140625" style="9"/>
  </cols>
  <sheetData>
    <row r="1" spans="1:7" x14ac:dyDescent="0.3">
      <c r="A1" s="97" t="s">
        <v>126</v>
      </c>
      <c r="B1" s="97"/>
      <c r="C1" s="97"/>
      <c r="D1" s="97"/>
      <c r="E1" s="97"/>
      <c r="F1" s="97"/>
      <c r="G1" s="97"/>
    </row>
    <row r="2" spans="1:7" ht="5.25" customHeight="1" x14ac:dyDescent="0.3">
      <c r="A2" s="97"/>
      <c r="B2" s="97"/>
      <c r="C2" s="97"/>
      <c r="D2" s="97"/>
      <c r="E2" s="97"/>
      <c r="F2" s="97"/>
      <c r="G2" s="97"/>
    </row>
    <row r="3" spans="1:7" hidden="1" x14ac:dyDescent="0.3">
      <c r="A3" s="97"/>
      <c r="B3" s="97"/>
      <c r="C3" s="97"/>
      <c r="D3" s="97"/>
      <c r="E3" s="97"/>
      <c r="F3" s="97"/>
      <c r="G3" s="97"/>
    </row>
    <row r="4" spans="1:7" x14ac:dyDescent="0.3">
      <c r="A4" s="97" t="s">
        <v>123</v>
      </c>
      <c r="B4" s="97"/>
      <c r="C4" s="97"/>
      <c r="D4" s="97"/>
      <c r="E4" s="97"/>
      <c r="F4" s="97"/>
      <c r="G4" s="97"/>
    </row>
    <row r="5" spans="1:7" ht="5.25" customHeight="1" x14ac:dyDescent="0.3">
      <c r="A5" s="97"/>
      <c r="B5" s="97"/>
      <c r="C5" s="97"/>
      <c r="D5" s="97"/>
      <c r="E5" s="97"/>
      <c r="F5" s="97"/>
      <c r="G5" s="97"/>
    </row>
    <row r="6" spans="1:7" x14ac:dyDescent="0.3">
      <c r="A6" s="95" t="s">
        <v>124</v>
      </c>
      <c r="B6" s="95"/>
      <c r="C6" s="95"/>
      <c r="D6" s="95"/>
      <c r="E6" s="95"/>
      <c r="F6" s="95"/>
      <c r="G6" s="95"/>
    </row>
    <row r="7" spans="1:7" x14ac:dyDescent="0.3">
      <c r="A7" s="95"/>
      <c r="B7" s="95"/>
      <c r="C7" s="95"/>
      <c r="D7" s="95"/>
      <c r="E7" s="95"/>
      <c r="F7" s="95"/>
      <c r="G7" s="95"/>
    </row>
    <row r="8" spans="1:7" x14ac:dyDescent="0.3">
      <c r="A8" s="96" t="s">
        <v>125</v>
      </c>
      <c r="B8" s="96"/>
      <c r="C8" s="96"/>
      <c r="D8" s="96"/>
      <c r="E8" s="96"/>
      <c r="F8" s="96"/>
      <c r="G8" s="96"/>
    </row>
    <row r="9" spans="1:7" x14ac:dyDescent="0.3">
      <c r="A9" s="96"/>
      <c r="B9" s="96"/>
      <c r="C9" s="96"/>
      <c r="D9" s="96"/>
      <c r="E9" s="96"/>
      <c r="F9" s="96"/>
      <c r="G9" s="96"/>
    </row>
    <row r="10" spans="1:7" x14ac:dyDescent="0.3">
      <c r="A10" s="95"/>
      <c r="B10" s="95"/>
      <c r="C10" s="95"/>
      <c r="D10" s="95"/>
      <c r="E10" s="95"/>
      <c r="F10" s="95"/>
      <c r="G10" s="95"/>
    </row>
    <row r="11" spans="1:7" x14ac:dyDescent="0.3">
      <c r="A11" s="95"/>
      <c r="B11" s="95"/>
      <c r="C11" s="95"/>
      <c r="D11" s="95"/>
      <c r="E11" s="95"/>
      <c r="F11" s="95"/>
      <c r="G11" s="95"/>
    </row>
    <row r="12" spans="1:7" ht="17.25" customHeight="1" x14ac:dyDescent="0.3">
      <c r="A12" s="112" t="s">
        <v>119</v>
      </c>
      <c r="B12" s="113"/>
      <c r="C12" s="113"/>
      <c r="D12" s="113"/>
      <c r="E12" s="113"/>
      <c r="F12" s="113"/>
      <c r="G12" s="114"/>
    </row>
    <row r="13" spans="1:7" ht="15.75" customHeight="1" thickBot="1" x14ac:dyDescent="0.35">
      <c r="A13" s="115"/>
      <c r="B13" s="113"/>
      <c r="C13" s="113"/>
      <c r="D13" s="113"/>
      <c r="E13" s="113"/>
      <c r="F13" s="113"/>
      <c r="G13" s="114"/>
    </row>
    <row r="14" spans="1:7" s="10" customFormat="1" ht="36.6" thickBot="1" x14ac:dyDescent="0.35">
      <c r="A14" s="59" t="s">
        <v>0</v>
      </c>
      <c r="B14" s="60" t="s">
        <v>5</v>
      </c>
      <c r="C14" s="60" t="s">
        <v>1</v>
      </c>
      <c r="D14" s="60" t="s">
        <v>2</v>
      </c>
      <c r="E14" s="60" t="s">
        <v>3</v>
      </c>
      <c r="F14" s="61" t="s">
        <v>29</v>
      </c>
      <c r="G14" s="62" t="s">
        <v>4</v>
      </c>
    </row>
    <row r="15" spans="1:7" s="10" customFormat="1" ht="15.75" customHeight="1" thickBot="1" x14ac:dyDescent="0.35">
      <c r="A15" s="98" t="s">
        <v>120</v>
      </c>
      <c r="B15" s="99"/>
      <c r="C15" s="99"/>
      <c r="D15" s="99"/>
      <c r="E15" s="99"/>
      <c r="F15" s="99"/>
      <c r="G15" s="90">
        <f>SUM(G16,G18,G20,G22)</f>
        <v>85846383.656550005</v>
      </c>
    </row>
    <row r="16" spans="1:7" ht="12.6" thickBot="1" x14ac:dyDescent="0.35">
      <c r="A16" s="105">
        <v>1</v>
      </c>
      <c r="B16" s="106"/>
      <c r="C16" s="107" t="s">
        <v>35</v>
      </c>
      <c r="D16" s="107"/>
      <c r="E16" s="107"/>
      <c r="F16" s="107"/>
      <c r="G16" s="78">
        <f>SUM(G17:G17,0)</f>
        <v>554034</v>
      </c>
    </row>
    <row r="17" spans="1:7" ht="12.6" thickBot="1" x14ac:dyDescent="0.35">
      <c r="A17" s="63" t="s">
        <v>26</v>
      </c>
      <c r="B17" s="63">
        <v>6.1</v>
      </c>
      <c r="C17" s="64" t="s">
        <v>36</v>
      </c>
      <c r="D17" s="63" t="s">
        <v>6</v>
      </c>
      <c r="E17" s="65">
        <f>+'Memorias de cantidades'!$I$6+'Memorias de cantidades'!$I$7</f>
        <v>481.35</v>
      </c>
      <c r="F17" s="66">
        <v>1151</v>
      </c>
      <c r="G17" s="67">
        <f>+ROUND(E17*F17,0)</f>
        <v>554034</v>
      </c>
    </row>
    <row r="18" spans="1:7" ht="12.6" thickBot="1" x14ac:dyDescent="0.35">
      <c r="A18" s="103">
        <v>2</v>
      </c>
      <c r="B18" s="104"/>
      <c r="C18" s="107" t="s">
        <v>37</v>
      </c>
      <c r="D18" s="107"/>
      <c r="E18" s="107"/>
      <c r="F18" s="107"/>
      <c r="G18" s="78">
        <f>SUM(G19:G19,0)</f>
        <v>8121842.6174999997</v>
      </c>
    </row>
    <row r="19" spans="1:7" ht="12.6" thickBot="1" x14ac:dyDescent="0.35">
      <c r="A19" s="63" t="s">
        <v>27</v>
      </c>
      <c r="B19" s="68">
        <v>3.15</v>
      </c>
      <c r="C19" s="64" t="s">
        <v>38</v>
      </c>
      <c r="D19" s="63" t="s">
        <v>39</v>
      </c>
      <c r="E19" s="69">
        <f>+'Memorias de cantidades'!$I$24+'Memorias de cantidades'!$I$25</f>
        <v>72.202500000000001</v>
      </c>
      <c r="F19" s="70">
        <v>112487</v>
      </c>
      <c r="G19" s="71">
        <f>+E19*F19</f>
        <v>8121842.6174999997</v>
      </c>
    </row>
    <row r="20" spans="1:7" ht="12.6" thickBot="1" x14ac:dyDescent="0.35">
      <c r="A20" s="103">
        <v>3</v>
      </c>
      <c r="B20" s="104"/>
      <c r="C20" s="101" t="s">
        <v>40</v>
      </c>
      <c r="D20" s="101"/>
      <c r="E20" s="101"/>
      <c r="F20" s="101"/>
      <c r="G20" s="78">
        <f>SUM(G21:G21,0)</f>
        <v>666039.10500000021</v>
      </c>
    </row>
    <row r="21" spans="1:7" ht="23.4" thickBot="1" x14ac:dyDescent="0.35">
      <c r="A21" s="72" t="s">
        <v>31</v>
      </c>
      <c r="B21" s="73">
        <v>2.13</v>
      </c>
      <c r="C21" s="74" t="s">
        <v>41</v>
      </c>
      <c r="D21" s="72" t="s">
        <v>39</v>
      </c>
      <c r="E21" s="75">
        <f>+SUM('Memorias de cantidades'!I49:I54)</f>
        <v>10.192500000000003</v>
      </c>
      <c r="F21" s="76">
        <v>65346</v>
      </c>
      <c r="G21" s="77">
        <f>E21*F21</f>
        <v>666039.10500000021</v>
      </c>
    </row>
    <row r="22" spans="1:7" ht="12.6" thickBot="1" x14ac:dyDescent="0.35">
      <c r="A22" s="103">
        <v>4</v>
      </c>
      <c r="B22" s="104"/>
      <c r="C22" s="100" t="s">
        <v>42</v>
      </c>
      <c r="D22" s="101"/>
      <c r="E22" s="101"/>
      <c r="F22" s="102"/>
      <c r="G22" s="78">
        <f>SUM(G23:G26,0)</f>
        <v>76504467.934050009</v>
      </c>
    </row>
    <row r="23" spans="1:7" x14ac:dyDescent="0.3">
      <c r="A23" s="72" t="s">
        <v>33</v>
      </c>
      <c r="B23" s="73">
        <v>4.5999999999999996</v>
      </c>
      <c r="C23" s="74" t="s">
        <v>43</v>
      </c>
      <c r="D23" s="72" t="s">
        <v>39</v>
      </c>
      <c r="E23" s="75">
        <f>+SUM('Memorias de cantidades'!I93:I98)</f>
        <v>35.040750000000003</v>
      </c>
      <c r="F23" s="76">
        <v>769961</v>
      </c>
      <c r="G23" s="77">
        <f>E23*F23</f>
        <v>26980010.910750002</v>
      </c>
    </row>
    <row r="24" spans="1:7" x14ac:dyDescent="0.3">
      <c r="A24" s="72" t="s">
        <v>44</v>
      </c>
      <c r="B24" s="73">
        <v>4.25</v>
      </c>
      <c r="C24" s="74" t="s">
        <v>45</v>
      </c>
      <c r="D24" s="72" t="s">
        <v>39</v>
      </c>
      <c r="E24" s="75">
        <f>+SUM('Memorias de cantidades'!I126:I129)</f>
        <v>18.3825</v>
      </c>
      <c r="F24" s="76">
        <v>551205</v>
      </c>
      <c r="G24" s="77">
        <f>E24*F24</f>
        <v>10132525.9125</v>
      </c>
    </row>
    <row r="25" spans="1:7" x14ac:dyDescent="0.3">
      <c r="A25" s="72" t="s">
        <v>46</v>
      </c>
      <c r="B25" s="73">
        <v>4.21</v>
      </c>
      <c r="C25" s="74" t="s">
        <v>47</v>
      </c>
      <c r="D25" s="72" t="s">
        <v>39</v>
      </c>
      <c r="E25" s="75">
        <f>+SUM('Memorias de cantidades'!I156:I159)</f>
        <v>21.259800000000002</v>
      </c>
      <c r="F25" s="76">
        <v>625846</v>
      </c>
      <c r="G25" s="77">
        <f>E25*F25</f>
        <v>13305360.790800001</v>
      </c>
    </row>
    <row r="26" spans="1:7" ht="12.6" thickBot="1" x14ac:dyDescent="0.35">
      <c r="A26" s="72" t="s">
        <v>48</v>
      </c>
      <c r="B26" s="73" t="s">
        <v>49</v>
      </c>
      <c r="C26" s="74" t="s">
        <v>50</v>
      </c>
      <c r="D26" s="72" t="s">
        <v>34</v>
      </c>
      <c r="E26" s="75">
        <f>+SUM('Memorias de cantidades'!I182:I203)</f>
        <v>3281.3296000000009</v>
      </c>
      <c r="F26" s="76">
        <v>7950</v>
      </c>
      <c r="G26" s="77">
        <f>E26*F26</f>
        <v>26086570.320000008</v>
      </c>
    </row>
    <row r="27" spans="1:7" s="10" customFormat="1" ht="15.75" customHeight="1" thickBot="1" x14ac:dyDescent="0.35">
      <c r="A27" s="98" t="s">
        <v>121</v>
      </c>
      <c r="B27" s="99"/>
      <c r="C27" s="99"/>
      <c r="D27" s="99"/>
      <c r="E27" s="99"/>
      <c r="F27" s="99"/>
      <c r="G27" s="90">
        <f>SUM(G28,G30,G32,G34)</f>
        <v>77367431.8794</v>
      </c>
    </row>
    <row r="28" spans="1:7" ht="12.6" thickBot="1" x14ac:dyDescent="0.35">
      <c r="A28" s="105">
        <v>1</v>
      </c>
      <c r="B28" s="106"/>
      <c r="C28" s="107" t="s">
        <v>35</v>
      </c>
      <c r="D28" s="107"/>
      <c r="E28" s="107"/>
      <c r="F28" s="107"/>
      <c r="G28" s="78">
        <f>SUM(G29:G29,0)</f>
        <v>529086</v>
      </c>
    </row>
    <row r="29" spans="1:7" ht="12.6" thickBot="1" x14ac:dyDescent="0.35">
      <c r="A29" s="63" t="s">
        <v>26</v>
      </c>
      <c r="B29" s="63">
        <v>6.1</v>
      </c>
      <c r="C29" s="64" t="s">
        <v>36</v>
      </c>
      <c r="D29" s="63" t="s">
        <v>6</v>
      </c>
      <c r="E29" s="65">
        <f>+'Memorias de cantidades'!$I$9</f>
        <v>459.67500000000001</v>
      </c>
      <c r="F29" s="66">
        <v>1151</v>
      </c>
      <c r="G29" s="67">
        <f>+ROUND(E29*F29,0)</f>
        <v>529086</v>
      </c>
    </row>
    <row r="30" spans="1:7" ht="12.6" thickBot="1" x14ac:dyDescent="0.35">
      <c r="A30" s="103">
        <v>2</v>
      </c>
      <c r="B30" s="104"/>
      <c r="C30" s="107" t="s">
        <v>37</v>
      </c>
      <c r="D30" s="107"/>
      <c r="E30" s="107"/>
      <c r="F30" s="107"/>
      <c r="G30" s="78">
        <f>SUM(G31:G31,0)</f>
        <v>7756119.25875</v>
      </c>
    </row>
    <row r="31" spans="1:7" ht="12.6" thickBot="1" x14ac:dyDescent="0.35">
      <c r="A31" s="63" t="s">
        <v>27</v>
      </c>
      <c r="B31" s="68">
        <v>3.15</v>
      </c>
      <c r="C31" s="64" t="s">
        <v>38</v>
      </c>
      <c r="D31" s="63" t="s">
        <v>39</v>
      </c>
      <c r="E31" s="69">
        <f>+'Memorias de cantidades'!I27</f>
        <v>68.951250000000002</v>
      </c>
      <c r="F31" s="70">
        <v>112487</v>
      </c>
      <c r="G31" s="71">
        <f>+E31*F31</f>
        <v>7756119.25875</v>
      </c>
    </row>
    <row r="32" spans="1:7" ht="12.6" thickBot="1" x14ac:dyDescent="0.35">
      <c r="A32" s="103">
        <v>3</v>
      </c>
      <c r="B32" s="104"/>
      <c r="C32" s="101" t="s">
        <v>40</v>
      </c>
      <c r="D32" s="101"/>
      <c r="E32" s="101"/>
      <c r="F32" s="101"/>
      <c r="G32" s="78">
        <f>SUM(G33:G33,0)</f>
        <v>562236.98400000005</v>
      </c>
    </row>
    <row r="33" spans="1:7" ht="23.4" thickBot="1" x14ac:dyDescent="0.35">
      <c r="A33" s="72" t="s">
        <v>31</v>
      </c>
      <c r="B33" s="73">
        <v>2.13</v>
      </c>
      <c r="C33" s="74" t="s">
        <v>41</v>
      </c>
      <c r="D33" s="72" t="s">
        <v>39</v>
      </c>
      <c r="E33" s="75">
        <f>+SUM('Memorias de cantidades'!I56:I58)</f>
        <v>8.604000000000001</v>
      </c>
      <c r="F33" s="76">
        <v>65346</v>
      </c>
      <c r="G33" s="77">
        <f>E33*F33</f>
        <v>562236.98400000005</v>
      </c>
    </row>
    <row r="34" spans="1:7" ht="12.6" thickBot="1" x14ac:dyDescent="0.35">
      <c r="A34" s="103">
        <v>4</v>
      </c>
      <c r="B34" s="104"/>
      <c r="C34" s="100" t="s">
        <v>42</v>
      </c>
      <c r="D34" s="101"/>
      <c r="E34" s="101"/>
      <c r="F34" s="102"/>
      <c r="G34" s="78">
        <f>SUM(G35:G38,0)</f>
        <v>68519989.636649996</v>
      </c>
    </row>
    <row r="35" spans="1:7" x14ac:dyDescent="0.3">
      <c r="A35" s="72" t="s">
        <v>33</v>
      </c>
      <c r="B35" s="73">
        <v>4.5999999999999996</v>
      </c>
      <c r="C35" s="74" t="s">
        <v>43</v>
      </c>
      <c r="D35" s="72" t="s">
        <v>39</v>
      </c>
      <c r="E35" s="75">
        <f>+SUM('Memorias de cantidades'!I100:I102)</f>
        <v>31.085999999999999</v>
      </c>
      <c r="F35" s="76">
        <v>769961</v>
      </c>
      <c r="G35" s="77">
        <f>E35*F35</f>
        <v>23935007.645999998</v>
      </c>
    </row>
    <row r="36" spans="1:7" x14ac:dyDescent="0.3">
      <c r="A36" s="72" t="s">
        <v>44</v>
      </c>
      <c r="B36" s="73">
        <v>4.25</v>
      </c>
      <c r="C36" s="74" t="s">
        <v>45</v>
      </c>
      <c r="D36" s="72" t="s">
        <v>39</v>
      </c>
      <c r="E36" s="75">
        <f>+SUM('Memorias de cantidades'!I131:I132)</f>
        <v>21.161250000000003</v>
      </c>
      <c r="F36" s="76">
        <v>551205</v>
      </c>
      <c r="G36" s="77">
        <f>E36*F36</f>
        <v>11664186.806250002</v>
      </c>
    </row>
    <row r="37" spans="1:7" x14ac:dyDescent="0.3">
      <c r="A37" s="72" t="s">
        <v>46</v>
      </c>
      <c r="B37" s="73">
        <v>4.21</v>
      </c>
      <c r="C37" s="74" t="s">
        <v>47</v>
      </c>
      <c r="D37" s="72" t="s">
        <v>39</v>
      </c>
      <c r="E37" s="75">
        <f>+SUM('Memorias de cantidades'!I161:I162)</f>
        <v>18.9999</v>
      </c>
      <c r="F37" s="76">
        <v>625846</v>
      </c>
      <c r="G37" s="77">
        <f>E37*F37</f>
        <v>11891011.4154</v>
      </c>
    </row>
    <row r="38" spans="1:7" ht="12.6" thickBot="1" x14ac:dyDescent="0.35">
      <c r="A38" s="72" t="s">
        <v>48</v>
      </c>
      <c r="B38" s="73" t="s">
        <v>49</v>
      </c>
      <c r="C38" s="74" t="s">
        <v>50</v>
      </c>
      <c r="D38" s="72" t="s">
        <v>34</v>
      </c>
      <c r="E38" s="75">
        <f>+SUM('Memorias de cantidades'!I217:I227)</f>
        <v>2645.2558199999999</v>
      </c>
      <c r="F38" s="76">
        <v>7950</v>
      </c>
      <c r="G38" s="77">
        <f>E38*F38</f>
        <v>21029783.768999998</v>
      </c>
    </row>
    <row r="39" spans="1:7" s="10" customFormat="1" ht="15.75" customHeight="1" thickBot="1" x14ac:dyDescent="0.35">
      <c r="A39" s="98" t="s">
        <v>129</v>
      </c>
      <c r="B39" s="99"/>
      <c r="C39" s="99"/>
      <c r="D39" s="99"/>
      <c r="E39" s="99"/>
      <c r="F39" s="99"/>
      <c r="G39" s="90">
        <f>SUM(G40,G42,G44,G46)</f>
        <v>72081035.372499987</v>
      </c>
    </row>
    <row r="40" spans="1:7" ht="12.6" thickBot="1" x14ac:dyDescent="0.35">
      <c r="A40" s="105">
        <v>1</v>
      </c>
      <c r="B40" s="106"/>
      <c r="C40" s="107" t="s">
        <v>35</v>
      </c>
      <c r="D40" s="107"/>
      <c r="E40" s="107"/>
      <c r="F40" s="107"/>
      <c r="G40" s="78">
        <f>SUM(G41:G41,0)</f>
        <v>482470</v>
      </c>
    </row>
    <row r="41" spans="1:7" ht="12.6" thickBot="1" x14ac:dyDescent="0.35">
      <c r="A41" s="63" t="s">
        <v>26</v>
      </c>
      <c r="B41" s="63">
        <v>6.1</v>
      </c>
      <c r="C41" s="64" t="s">
        <v>36</v>
      </c>
      <c r="D41" s="63" t="s">
        <v>6</v>
      </c>
      <c r="E41" s="65">
        <f>+'Memorias de cantidades'!I11</f>
        <v>419.17500000000001</v>
      </c>
      <c r="F41" s="66">
        <v>1151</v>
      </c>
      <c r="G41" s="67">
        <f>+ROUND(E41*F41,0)</f>
        <v>482470</v>
      </c>
    </row>
    <row r="42" spans="1:7" ht="12.6" thickBot="1" x14ac:dyDescent="0.35">
      <c r="A42" s="103">
        <v>2</v>
      </c>
      <c r="B42" s="104"/>
      <c r="C42" s="107" t="s">
        <v>37</v>
      </c>
      <c r="D42" s="107"/>
      <c r="E42" s="107"/>
      <c r="F42" s="107"/>
      <c r="G42" s="78">
        <f>SUM(G43:G43,0)</f>
        <v>7072760.7337499997</v>
      </c>
    </row>
    <row r="43" spans="1:7" ht="12.6" thickBot="1" x14ac:dyDescent="0.35">
      <c r="A43" s="63" t="s">
        <v>27</v>
      </c>
      <c r="B43" s="68">
        <v>3.15</v>
      </c>
      <c r="C43" s="64" t="s">
        <v>38</v>
      </c>
      <c r="D43" s="63" t="s">
        <v>39</v>
      </c>
      <c r="E43" s="69">
        <f>+'Memorias de cantidades'!I29</f>
        <v>62.876249999999999</v>
      </c>
      <c r="F43" s="70">
        <v>112487</v>
      </c>
      <c r="G43" s="71">
        <f>+E43*F43</f>
        <v>7072760.7337499997</v>
      </c>
    </row>
    <row r="44" spans="1:7" ht="12.6" thickBot="1" x14ac:dyDescent="0.35">
      <c r="A44" s="103">
        <v>3</v>
      </c>
      <c r="B44" s="104"/>
      <c r="C44" s="101" t="s">
        <v>40</v>
      </c>
      <c r="D44" s="101"/>
      <c r="E44" s="101"/>
      <c r="F44" s="101"/>
      <c r="G44" s="78">
        <f>SUM(G45:G45,0)</f>
        <v>526950.14399999997</v>
      </c>
    </row>
    <row r="45" spans="1:7" ht="23.4" thickBot="1" x14ac:dyDescent="0.35">
      <c r="A45" s="72" t="s">
        <v>31</v>
      </c>
      <c r="B45" s="73">
        <v>2.13</v>
      </c>
      <c r="C45" s="74" t="s">
        <v>41</v>
      </c>
      <c r="D45" s="72" t="s">
        <v>39</v>
      </c>
      <c r="E45" s="75">
        <f>+SUM('Memorias de cantidades'!I60:I62)</f>
        <v>8.0640000000000001</v>
      </c>
      <c r="F45" s="76">
        <v>65346</v>
      </c>
      <c r="G45" s="77">
        <f>E45*F45</f>
        <v>526950.14399999997</v>
      </c>
    </row>
    <row r="46" spans="1:7" ht="12.6" thickBot="1" x14ac:dyDescent="0.35">
      <c r="A46" s="103">
        <v>4</v>
      </c>
      <c r="B46" s="104"/>
      <c r="C46" s="100" t="s">
        <v>42</v>
      </c>
      <c r="D46" s="101"/>
      <c r="E46" s="101"/>
      <c r="F46" s="102"/>
      <c r="G46" s="78">
        <f>SUM(G47:G50,0)</f>
        <v>63998854.494749993</v>
      </c>
    </row>
    <row r="47" spans="1:7" x14ac:dyDescent="0.3">
      <c r="A47" s="72" t="s">
        <v>33</v>
      </c>
      <c r="B47" s="73">
        <v>4.5999999999999996</v>
      </c>
      <c r="C47" s="74" t="s">
        <v>43</v>
      </c>
      <c r="D47" s="72" t="s">
        <v>39</v>
      </c>
      <c r="E47" s="75">
        <f>+SUM('Memorias de cantidades'!I104:I106)</f>
        <v>28.406249999999996</v>
      </c>
      <c r="F47" s="76">
        <v>769961</v>
      </c>
      <c r="G47" s="77">
        <f>E47*F47</f>
        <v>21871704.656249996</v>
      </c>
    </row>
    <row r="48" spans="1:7" x14ac:dyDescent="0.3">
      <c r="A48" s="72" t="s">
        <v>44</v>
      </c>
      <c r="B48" s="73">
        <v>4.25</v>
      </c>
      <c r="C48" s="74" t="s">
        <v>45</v>
      </c>
      <c r="D48" s="72" t="s">
        <v>39</v>
      </c>
      <c r="E48" s="75">
        <f>+SUM('Memorias de cantidades'!I134:I135)</f>
        <v>19.237499999999997</v>
      </c>
      <c r="F48" s="76">
        <v>551205</v>
      </c>
      <c r="G48" s="77">
        <f>E48*F48</f>
        <v>10603806.187499998</v>
      </c>
    </row>
    <row r="49" spans="1:7" x14ac:dyDescent="0.3">
      <c r="A49" s="72" t="s">
        <v>46</v>
      </c>
      <c r="B49" s="73">
        <v>4.21</v>
      </c>
      <c r="C49" s="74" t="s">
        <v>47</v>
      </c>
      <c r="D49" s="72" t="s">
        <v>39</v>
      </c>
      <c r="E49" s="75">
        <f>+'Memorias de cantidades'!I164</f>
        <v>16.766999999999999</v>
      </c>
      <c r="F49" s="76">
        <v>625846</v>
      </c>
      <c r="G49" s="77">
        <f>E49*F49</f>
        <v>10493559.881999999</v>
      </c>
    </row>
    <row r="50" spans="1:7" ht="12.6" thickBot="1" x14ac:dyDescent="0.35">
      <c r="A50" s="72" t="s">
        <v>48</v>
      </c>
      <c r="B50" s="73" t="s">
        <v>49</v>
      </c>
      <c r="C50" s="74" t="s">
        <v>50</v>
      </c>
      <c r="D50" s="72" t="s">
        <v>34</v>
      </c>
      <c r="E50" s="75">
        <f>+SUM('Memorias de cantidades'!I217:I227)</f>
        <v>2645.2558199999999</v>
      </c>
      <c r="F50" s="76">
        <v>7950</v>
      </c>
      <c r="G50" s="77">
        <f>E50*F50</f>
        <v>21029783.768999998</v>
      </c>
    </row>
    <row r="51" spans="1:7" s="10" customFormat="1" ht="15.75" customHeight="1" thickBot="1" x14ac:dyDescent="0.35">
      <c r="A51" s="98" t="s">
        <v>122</v>
      </c>
      <c r="B51" s="99"/>
      <c r="C51" s="99"/>
      <c r="D51" s="99"/>
      <c r="E51" s="99"/>
      <c r="F51" s="99"/>
      <c r="G51" s="90">
        <f>SUM(G52,G54,G56,G58)</f>
        <v>68163137.378399998</v>
      </c>
    </row>
    <row r="52" spans="1:7" ht="12.6" thickBot="1" x14ac:dyDescent="0.35">
      <c r="A52" s="105">
        <v>1</v>
      </c>
      <c r="B52" s="106"/>
      <c r="C52" s="107" t="s">
        <v>35</v>
      </c>
      <c r="D52" s="107"/>
      <c r="E52" s="107"/>
      <c r="F52" s="107"/>
      <c r="G52" s="78">
        <f>SUM(G53:G53,0)</f>
        <v>489963</v>
      </c>
    </row>
    <row r="53" spans="1:7" ht="12.6" thickBot="1" x14ac:dyDescent="0.35">
      <c r="A53" s="63" t="s">
        <v>26</v>
      </c>
      <c r="B53" s="63">
        <v>6.1</v>
      </c>
      <c r="C53" s="64" t="s">
        <v>36</v>
      </c>
      <c r="D53" s="63" t="s">
        <v>6</v>
      </c>
      <c r="E53" s="65">
        <f>+'Memorias de cantidades'!I13</f>
        <v>425.68500000000006</v>
      </c>
      <c r="F53" s="66">
        <v>1151</v>
      </c>
      <c r="G53" s="67">
        <f>+ROUND(E53*F53,0)</f>
        <v>489963</v>
      </c>
    </row>
    <row r="54" spans="1:7" ht="12.6" thickBot="1" x14ac:dyDescent="0.35">
      <c r="A54" s="103">
        <v>2</v>
      </c>
      <c r="B54" s="104"/>
      <c r="C54" s="107" t="s">
        <v>37</v>
      </c>
      <c r="D54" s="107"/>
      <c r="E54" s="107"/>
      <c r="F54" s="107"/>
      <c r="G54" s="78">
        <f>SUM(G55:G55,0)</f>
        <v>7182604.2892500004</v>
      </c>
    </row>
    <row r="55" spans="1:7" ht="12.6" thickBot="1" x14ac:dyDescent="0.35">
      <c r="A55" s="63" t="s">
        <v>27</v>
      </c>
      <c r="B55" s="68">
        <v>3.15</v>
      </c>
      <c r="C55" s="64" t="s">
        <v>38</v>
      </c>
      <c r="D55" s="63" t="s">
        <v>39</v>
      </c>
      <c r="E55" s="69">
        <f>+'Memorias de cantidades'!I31</f>
        <v>63.852750000000007</v>
      </c>
      <c r="F55" s="70">
        <v>112487</v>
      </c>
      <c r="G55" s="71">
        <f>+E55*F55</f>
        <v>7182604.2892500004</v>
      </c>
    </row>
    <row r="56" spans="1:7" ht="12.6" thickBot="1" x14ac:dyDescent="0.35">
      <c r="A56" s="103">
        <v>3</v>
      </c>
      <c r="B56" s="104"/>
      <c r="C56" s="101" t="s">
        <v>40</v>
      </c>
      <c r="D56" s="101"/>
      <c r="E56" s="101"/>
      <c r="F56" s="101"/>
      <c r="G56" s="78">
        <f>SUM(G57:G57,0)</f>
        <v>467158.55399999995</v>
      </c>
    </row>
    <row r="57" spans="1:7" ht="23.4" thickBot="1" x14ac:dyDescent="0.35">
      <c r="A57" s="72" t="s">
        <v>31</v>
      </c>
      <c r="B57" s="73">
        <v>2.13</v>
      </c>
      <c r="C57" s="74" t="s">
        <v>41</v>
      </c>
      <c r="D57" s="72" t="s">
        <v>39</v>
      </c>
      <c r="E57" s="75">
        <f>+SUM('Memorias de cantidades'!I64:I66)</f>
        <v>7.1489999999999991</v>
      </c>
      <c r="F57" s="76">
        <v>65346</v>
      </c>
      <c r="G57" s="77">
        <f>E57*F57</f>
        <v>467158.55399999995</v>
      </c>
    </row>
    <row r="58" spans="1:7" ht="12.6" thickBot="1" x14ac:dyDescent="0.35">
      <c r="A58" s="103">
        <v>4</v>
      </c>
      <c r="B58" s="104"/>
      <c r="C58" s="100" t="s">
        <v>42</v>
      </c>
      <c r="D58" s="101"/>
      <c r="E58" s="101"/>
      <c r="F58" s="102"/>
      <c r="G58" s="78">
        <f>SUM(G59:G62,0)</f>
        <v>60023411.535149992</v>
      </c>
    </row>
    <row r="59" spans="1:7" x14ac:dyDescent="0.3">
      <c r="A59" s="72" t="s">
        <v>33</v>
      </c>
      <c r="B59" s="73">
        <v>4.5999999999999996</v>
      </c>
      <c r="C59" s="74" t="s">
        <v>43</v>
      </c>
      <c r="D59" s="72" t="s">
        <v>39</v>
      </c>
      <c r="E59" s="75">
        <f>+SUM('Memorias de cantidades'!I108:I110)</f>
        <v>24.043500000000002</v>
      </c>
      <c r="F59" s="76">
        <v>769961</v>
      </c>
      <c r="G59" s="77">
        <f>E59*F59</f>
        <v>18512557.3035</v>
      </c>
    </row>
    <row r="60" spans="1:7" x14ac:dyDescent="0.3">
      <c r="A60" s="72" t="s">
        <v>44</v>
      </c>
      <c r="B60" s="73">
        <v>4.25</v>
      </c>
      <c r="C60" s="74" t="s">
        <v>45</v>
      </c>
      <c r="D60" s="72" t="s">
        <v>39</v>
      </c>
      <c r="E60" s="75">
        <f>+SUM('Memorias de cantidades'!I137:I138)</f>
        <v>28.514249999999997</v>
      </c>
      <c r="F60" s="76">
        <v>551205</v>
      </c>
      <c r="G60" s="77">
        <f>E60*F60</f>
        <v>15717197.171249999</v>
      </c>
    </row>
    <row r="61" spans="1:7" x14ac:dyDescent="0.3">
      <c r="A61" s="72" t="s">
        <v>46</v>
      </c>
      <c r="B61" s="73">
        <v>4.21</v>
      </c>
      <c r="C61" s="74" t="s">
        <v>47</v>
      </c>
      <c r="D61" s="72" t="s">
        <v>39</v>
      </c>
      <c r="E61" s="75">
        <f>+SUM('Memorias de cantidades'!I166:I167)</f>
        <v>13.419900000000002</v>
      </c>
      <c r="F61" s="76">
        <v>625846</v>
      </c>
      <c r="G61" s="77">
        <f>E61*F61</f>
        <v>8398790.7354000006</v>
      </c>
    </row>
    <row r="62" spans="1:7" ht="12.6" thickBot="1" x14ac:dyDescent="0.35">
      <c r="A62" s="72" t="s">
        <v>48</v>
      </c>
      <c r="B62" s="73" t="s">
        <v>49</v>
      </c>
      <c r="C62" s="74" t="s">
        <v>50</v>
      </c>
      <c r="D62" s="72" t="s">
        <v>34</v>
      </c>
      <c r="E62" s="75">
        <f>+SUM('Memorias de cantidades'!I229:I239)</f>
        <v>2188.0334999999995</v>
      </c>
      <c r="F62" s="76">
        <v>7950</v>
      </c>
      <c r="G62" s="77">
        <f>E62*F62</f>
        <v>17394866.324999996</v>
      </c>
    </row>
    <row r="63" spans="1:7" ht="15.75" customHeight="1" thickBot="1" x14ac:dyDescent="0.35">
      <c r="A63" s="105"/>
      <c r="B63" s="111"/>
      <c r="C63" s="111"/>
      <c r="D63" s="111"/>
      <c r="E63" s="111"/>
      <c r="F63" s="111"/>
      <c r="G63" s="106"/>
    </row>
    <row r="64" spans="1:7" ht="12.6" thickBot="1" x14ac:dyDescent="0.35"/>
    <row r="65" spans="1:7" x14ac:dyDescent="0.3">
      <c r="D65" s="120" t="s">
        <v>7</v>
      </c>
      <c r="E65" s="121"/>
      <c r="F65" s="121"/>
      <c r="G65" s="13">
        <f>+SUM(G51,G39,G27,G15)</f>
        <v>303457988.28684998</v>
      </c>
    </row>
    <row r="66" spans="1:7" x14ac:dyDescent="0.3">
      <c r="D66" s="118" t="s">
        <v>8</v>
      </c>
      <c r="E66" s="119"/>
      <c r="F66" s="14">
        <v>0.22</v>
      </c>
      <c r="G66" s="15">
        <f>+G65*F66</f>
        <v>66760757.423106998</v>
      </c>
    </row>
    <row r="67" spans="1:7" x14ac:dyDescent="0.3">
      <c r="C67" s="92"/>
      <c r="D67" s="118" t="s">
        <v>9</v>
      </c>
      <c r="E67" s="119"/>
      <c r="F67" s="16">
        <v>0.05</v>
      </c>
      <c r="G67" s="15">
        <f>+G65*F67</f>
        <v>15172899.4143425</v>
      </c>
    </row>
    <row r="68" spans="1:7" x14ac:dyDescent="0.3">
      <c r="C68" s="9" t="s">
        <v>30</v>
      </c>
      <c r="D68" s="118" t="s">
        <v>10</v>
      </c>
      <c r="E68" s="119"/>
      <c r="F68" s="16">
        <v>0.03</v>
      </c>
      <c r="G68" s="15">
        <f>+G65*F68</f>
        <v>9103739.6486054994</v>
      </c>
    </row>
    <row r="69" spans="1:7" x14ac:dyDescent="0.3">
      <c r="D69" s="118" t="s">
        <v>11</v>
      </c>
      <c r="E69" s="119"/>
      <c r="F69" s="122"/>
      <c r="G69" s="91">
        <v>394495385</v>
      </c>
    </row>
    <row r="70" spans="1:7" ht="12.6" thickBot="1" x14ac:dyDescent="0.35">
      <c r="A70" s="9"/>
      <c r="B70" s="9"/>
      <c r="D70" s="116" t="s">
        <v>12</v>
      </c>
      <c r="E70" s="117"/>
      <c r="F70" s="23"/>
      <c r="G70" s="22">
        <f>G69*F70</f>
        <v>0</v>
      </c>
    </row>
    <row r="71" spans="1:7" ht="12.6" thickBot="1" x14ac:dyDescent="0.35">
      <c r="A71" s="9"/>
      <c r="B71" s="9"/>
      <c r="D71" s="108" t="s">
        <v>32</v>
      </c>
      <c r="E71" s="109"/>
      <c r="F71" s="110"/>
      <c r="G71" s="94">
        <f>G69</f>
        <v>394495385</v>
      </c>
    </row>
    <row r="72" spans="1:7" x14ac:dyDescent="0.3">
      <c r="A72" s="9"/>
      <c r="B72" s="9"/>
      <c r="G72" s="93"/>
    </row>
    <row r="73" spans="1:7" x14ac:dyDescent="0.3">
      <c r="A73" s="9"/>
      <c r="B73" s="9"/>
    </row>
    <row r="74" spans="1:7" x14ac:dyDescent="0.3">
      <c r="A74" s="9"/>
      <c r="B74" s="9"/>
      <c r="F74" s="19"/>
      <c r="G74" s="19"/>
    </row>
    <row r="75" spans="1:7" ht="12.6" thickBot="1" x14ac:dyDescent="0.35">
      <c r="A75" s="9"/>
      <c r="B75" s="9"/>
      <c r="E75" s="36"/>
      <c r="F75" s="36"/>
      <c r="G75" s="36"/>
    </row>
    <row r="76" spans="1:7" x14ac:dyDescent="0.3">
      <c r="A76" s="9"/>
      <c r="B76" s="9"/>
      <c r="E76" s="33"/>
      <c r="F76" s="34"/>
      <c r="G76" s="35"/>
    </row>
    <row r="77" spans="1:7" x14ac:dyDescent="0.3">
      <c r="F77" s="17"/>
    </row>
    <row r="78" spans="1:7" x14ac:dyDescent="0.3">
      <c r="F78" s="17"/>
    </row>
    <row r="86" spans="1:3" x14ac:dyDescent="0.3">
      <c r="A86" s="17"/>
      <c r="B86" s="9"/>
    </row>
    <row r="87" spans="1:3" x14ac:dyDescent="0.3">
      <c r="A87" s="17"/>
      <c r="B87" s="18"/>
    </row>
    <row r="91" spans="1:3" x14ac:dyDescent="0.3">
      <c r="A91" s="18"/>
      <c r="C91" s="12"/>
    </row>
  </sheetData>
  <mergeCells count="50">
    <mergeCell ref="A1:G3"/>
    <mergeCell ref="A63:G63"/>
    <mergeCell ref="A12:G13"/>
    <mergeCell ref="D70:E70"/>
    <mergeCell ref="D66:E66"/>
    <mergeCell ref="D67:E67"/>
    <mergeCell ref="D68:E68"/>
    <mergeCell ref="D65:F65"/>
    <mergeCell ref="D69:F69"/>
    <mergeCell ref="A18:B18"/>
    <mergeCell ref="A16:B16"/>
    <mergeCell ref="A22:B22"/>
    <mergeCell ref="A20:B20"/>
    <mergeCell ref="C20:F20"/>
    <mergeCell ref="C18:F18"/>
    <mergeCell ref="C16:F16"/>
    <mergeCell ref="C22:F22"/>
    <mergeCell ref="D71:F71"/>
    <mergeCell ref="A28:B28"/>
    <mergeCell ref="C28:F28"/>
    <mergeCell ref="A30:B30"/>
    <mergeCell ref="C30:F30"/>
    <mergeCell ref="A32:B32"/>
    <mergeCell ref="C32:F32"/>
    <mergeCell ref="A34:B34"/>
    <mergeCell ref="C34:F34"/>
    <mergeCell ref="A40:B40"/>
    <mergeCell ref="C40:F40"/>
    <mergeCell ref="A42:B42"/>
    <mergeCell ref="C42:F42"/>
    <mergeCell ref="A44:B44"/>
    <mergeCell ref="C44:F44"/>
    <mergeCell ref="A56:B56"/>
    <mergeCell ref="C56:F56"/>
    <mergeCell ref="A58:B58"/>
    <mergeCell ref="C58:F58"/>
    <mergeCell ref="A52:B52"/>
    <mergeCell ref="C52:F52"/>
    <mergeCell ref="A54:B54"/>
    <mergeCell ref="C54:F54"/>
    <mergeCell ref="A27:F27"/>
    <mergeCell ref="A39:F39"/>
    <mergeCell ref="A51:F51"/>
    <mergeCell ref="C46:F46"/>
    <mergeCell ref="A46:B46"/>
    <mergeCell ref="A10:G11"/>
    <mergeCell ref="A8:G9"/>
    <mergeCell ref="A4:G5"/>
    <mergeCell ref="A6:G7"/>
    <mergeCell ref="A15:F15"/>
  </mergeCells>
  <phoneticPr fontId="1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66"/>
  <sheetViews>
    <sheetView view="pageBreakPreview" zoomScaleNormal="100" zoomScaleSheetLayoutView="100" workbookViewId="0">
      <selection activeCell="G114" sqref="G114"/>
    </sheetView>
  </sheetViews>
  <sheetFormatPr baseColWidth="10" defaultRowHeight="14.4" x14ac:dyDescent="0.3"/>
  <cols>
    <col min="1" max="1" width="15.44140625" customWidth="1"/>
    <col min="2" max="2" width="11.33203125" bestFit="1" customWidth="1"/>
  </cols>
  <sheetData>
    <row r="1" spans="1:11" ht="24.75" customHeight="1" thickBot="1" x14ac:dyDescent="0.35">
      <c r="A1" s="153" t="e">
        <f>'PRESUPUESTO OFICIAL (Entidad)'!A12:G13</f>
        <v>#VALUE!</v>
      </c>
      <c r="B1" s="154"/>
      <c r="C1" s="154"/>
      <c r="D1" s="154"/>
      <c r="E1" s="154"/>
      <c r="F1" s="154"/>
      <c r="G1" s="154"/>
      <c r="H1" s="154"/>
      <c r="I1" s="154"/>
      <c r="J1" s="154"/>
      <c r="K1" s="155"/>
    </row>
    <row r="2" spans="1:11" ht="15.75" customHeight="1" thickBot="1" x14ac:dyDescent="0.35">
      <c r="A2" s="138"/>
      <c r="B2" s="139"/>
      <c r="C2" s="139"/>
      <c r="D2" s="139"/>
      <c r="E2" s="139"/>
      <c r="F2" s="139"/>
      <c r="G2" s="139"/>
      <c r="H2" s="139"/>
      <c r="I2" s="139"/>
      <c r="J2" s="139"/>
      <c r="K2" s="140"/>
    </row>
    <row r="3" spans="1:11" ht="15" thickBot="1" x14ac:dyDescent="0.35">
      <c r="A3" s="3" t="s">
        <v>13</v>
      </c>
      <c r="B3" s="24" t="s">
        <v>14</v>
      </c>
      <c r="C3" s="132" t="s">
        <v>15</v>
      </c>
      <c r="D3" s="132"/>
      <c r="E3" s="132"/>
      <c r="F3" s="132" t="s">
        <v>16</v>
      </c>
      <c r="G3" s="137" t="s">
        <v>17</v>
      </c>
      <c r="H3" s="132" t="s">
        <v>18</v>
      </c>
      <c r="I3" s="132" t="s">
        <v>19</v>
      </c>
      <c r="J3" s="132" t="s">
        <v>20</v>
      </c>
      <c r="K3" s="147" t="s">
        <v>21</v>
      </c>
    </row>
    <row r="4" spans="1:11" ht="24.6" thickBot="1" x14ac:dyDescent="0.35">
      <c r="A4" s="141" t="str">
        <f>+'PRESUPUESTO OFICIAL (Entidad)'!A17</f>
        <v>1.1</v>
      </c>
      <c r="B4" s="142"/>
      <c r="C4" s="7" t="s">
        <v>22</v>
      </c>
      <c r="D4" s="5" t="s">
        <v>23</v>
      </c>
      <c r="E4" s="25" t="s">
        <v>24</v>
      </c>
      <c r="F4" s="133"/>
      <c r="G4" s="136"/>
      <c r="H4" s="133"/>
      <c r="I4" s="133"/>
      <c r="J4" s="149"/>
      <c r="K4" s="148"/>
    </row>
    <row r="5" spans="1:11" ht="18.75" customHeight="1" thickBot="1" x14ac:dyDescent="0.35">
      <c r="A5" s="126" t="str">
        <f>+'PRESUPUESTO OFICIAL (Entidad)'!C17</f>
        <v xml:space="preserve">CONFORMACIÓN DE LA CALZADA EXISTENTE </v>
      </c>
      <c r="B5" s="123" t="s">
        <v>62</v>
      </c>
      <c r="C5" s="124"/>
      <c r="D5" s="124"/>
      <c r="E5" s="124"/>
      <c r="F5" s="124"/>
      <c r="G5" s="124"/>
      <c r="H5" s="124"/>
      <c r="I5" s="125"/>
      <c r="J5" s="27"/>
      <c r="K5" s="26"/>
    </row>
    <row r="6" spans="1:11" ht="15" customHeight="1" x14ac:dyDescent="0.3">
      <c r="A6" s="127"/>
      <c r="B6" s="40" t="s">
        <v>53</v>
      </c>
      <c r="C6" s="37">
        <v>90.15</v>
      </c>
      <c r="D6" s="45">
        <v>4</v>
      </c>
      <c r="E6" s="37"/>
      <c r="F6" s="45">
        <f>+PRODUCT(C6:E6)</f>
        <v>360.6</v>
      </c>
      <c r="G6" s="53"/>
      <c r="H6" s="37">
        <v>1</v>
      </c>
      <c r="I6" s="41">
        <f>+F6*H6</f>
        <v>360.6</v>
      </c>
      <c r="J6" s="21"/>
      <c r="K6" s="4"/>
    </row>
    <row r="7" spans="1:11" x14ac:dyDescent="0.3">
      <c r="A7" s="127"/>
      <c r="B7" s="54" t="s">
        <v>81</v>
      </c>
      <c r="C7" s="6">
        <v>24.15</v>
      </c>
      <c r="D7" s="30">
        <v>5</v>
      </c>
      <c r="E7" s="6"/>
      <c r="F7" s="49">
        <f>+PRODUCT(C7:E7)</f>
        <v>120.75</v>
      </c>
      <c r="G7" s="50"/>
      <c r="H7" s="49">
        <v>1</v>
      </c>
      <c r="I7" s="51">
        <f>+H7*F7</f>
        <v>120.75</v>
      </c>
      <c r="J7" s="21"/>
      <c r="K7" s="4"/>
    </row>
    <row r="8" spans="1:11" ht="18.75" customHeight="1" thickBot="1" x14ac:dyDescent="0.35">
      <c r="A8" s="127"/>
      <c r="B8" s="123" t="s">
        <v>95</v>
      </c>
      <c r="C8" s="124"/>
      <c r="D8" s="124"/>
      <c r="E8" s="124"/>
      <c r="F8" s="124"/>
      <c r="G8" s="124"/>
      <c r="H8" s="124"/>
      <c r="I8" s="125"/>
      <c r="J8" s="27"/>
      <c r="K8" s="26"/>
    </row>
    <row r="9" spans="1:11" ht="19.2" x14ac:dyDescent="0.3">
      <c r="A9" s="127"/>
      <c r="B9" s="46" t="s">
        <v>95</v>
      </c>
      <c r="C9" s="6">
        <v>102.15</v>
      </c>
      <c r="D9" s="30">
        <v>4.5</v>
      </c>
      <c r="E9" s="6"/>
      <c r="F9" s="45">
        <f>+PRODUCT(C9:E9)</f>
        <v>459.67500000000001</v>
      </c>
      <c r="G9" s="52"/>
      <c r="H9" s="37">
        <v>1</v>
      </c>
      <c r="I9" s="41">
        <f>+F9*H9</f>
        <v>459.67500000000001</v>
      </c>
      <c r="J9" s="21"/>
      <c r="K9" s="4"/>
    </row>
    <row r="10" spans="1:11" ht="18.75" customHeight="1" thickBot="1" x14ac:dyDescent="0.35">
      <c r="A10" s="127"/>
      <c r="B10" s="123" t="s">
        <v>114</v>
      </c>
      <c r="C10" s="124"/>
      <c r="D10" s="124"/>
      <c r="E10" s="124"/>
      <c r="F10" s="124"/>
      <c r="G10" s="124"/>
      <c r="H10" s="124"/>
      <c r="I10" s="125"/>
      <c r="J10" s="27"/>
      <c r="K10" s="26"/>
    </row>
    <row r="11" spans="1:11" ht="19.2" x14ac:dyDescent="0.3">
      <c r="A11" s="127"/>
      <c r="B11" s="46" t="s">
        <v>114</v>
      </c>
      <c r="C11" s="6">
        <v>93.15</v>
      </c>
      <c r="D11" s="30">
        <v>4.5</v>
      </c>
      <c r="E11" s="6"/>
      <c r="F11" s="45">
        <f>+PRODUCT(C11:E11)</f>
        <v>419.17500000000001</v>
      </c>
      <c r="G11" s="52"/>
      <c r="H11" s="37">
        <v>1</v>
      </c>
      <c r="I11" s="41">
        <f>+F11*H11</f>
        <v>419.17500000000001</v>
      </c>
      <c r="J11" s="21"/>
      <c r="K11" s="4"/>
    </row>
    <row r="12" spans="1:11" ht="18.75" customHeight="1" thickBot="1" x14ac:dyDescent="0.35">
      <c r="A12" s="127"/>
      <c r="B12" s="123" t="s">
        <v>118</v>
      </c>
      <c r="C12" s="124"/>
      <c r="D12" s="124"/>
      <c r="E12" s="124"/>
      <c r="F12" s="124"/>
      <c r="G12" s="124"/>
      <c r="H12" s="124"/>
      <c r="I12" s="125"/>
      <c r="J12" s="27"/>
      <c r="K12" s="26"/>
    </row>
    <row r="13" spans="1:11" ht="19.2" x14ac:dyDescent="0.3">
      <c r="A13" s="127"/>
      <c r="B13" s="46" t="s">
        <v>118</v>
      </c>
      <c r="C13" s="6">
        <v>72.150000000000006</v>
      </c>
      <c r="D13" s="30">
        <v>5.9</v>
      </c>
      <c r="E13" s="6"/>
      <c r="F13" s="45">
        <f>+PRODUCT(C13:E13)</f>
        <v>425.68500000000006</v>
      </c>
      <c r="G13" s="52"/>
      <c r="H13" s="37">
        <v>1</v>
      </c>
      <c r="I13" s="41">
        <f>+F13*H13</f>
        <v>425.68500000000006</v>
      </c>
      <c r="J13" s="21"/>
      <c r="K13" s="4"/>
    </row>
    <row r="14" spans="1:11" x14ac:dyDescent="0.3">
      <c r="A14" s="127"/>
      <c r="B14" s="46"/>
      <c r="C14" s="6"/>
      <c r="D14" s="30"/>
      <c r="E14" s="6"/>
      <c r="F14" s="6"/>
      <c r="G14" s="52"/>
      <c r="H14" s="6"/>
      <c r="I14" s="38"/>
      <c r="J14" s="21"/>
      <c r="K14" s="4"/>
    </row>
    <row r="15" spans="1:11" x14ac:dyDescent="0.3">
      <c r="A15" s="127"/>
      <c r="B15" s="46"/>
      <c r="C15" s="6"/>
      <c r="D15" s="30"/>
      <c r="E15" s="6"/>
      <c r="F15" s="6"/>
      <c r="G15" s="52"/>
      <c r="H15" s="6"/>
      <c r="I15" s="38"/>
      <c r="J15" s="21"/>
      <c r="K15" s="4"/>
    </row>
    <row r="16" spans="1:11" x14ac:dyDescent="0.3">
      <c r="A16" s="127"/>
      <c r="B16" s="46"/>
      <c r="C16" s="6"/>
      <c r="D16" s="30"/>
      <c r="E16" s="6"/>
      <c r="F16" s="6"/>
      <c r="G16" s="52"/>
      <c r="H16" s="6"/>
      <c r="I16" s="38"/>
      <c r="J16" s="21"/>
      <c r="K16" s="4"/>
    </row>
    <row r="17" spans="1:11" x14ac:dyDescent="0.3">
      <c r="A17" s="127"/>
      <c r="B17" s="46"/>
      <c r="C17" s="6"/>
      <c r="D17" s="30"/>
      <c r="E17" s="6"/>
      <c r="F17" s="6"/>
      <c r="G17" s="52"/>
      <c r="H17" s="6"/>
      <c r="I17" s="38"/>
      <c r="J17" s="21"/>
      <c r="K17" s="4"/>
    </row>
    <row r="18" spans="1:11" ht="15" thickBot="1" x14ac:dyDescent="0.35">
      <c r="A18" s="127"/>
      <c r="B18" s="47"/>
      <c r="C18" s="39"/>
      <c r="D18" s="56"/>
      <c r="E18" s="39"/>
      <c r="F18" s="39"/>
      <c r="G18" s="57"/>
      <c r="H18" s="39"/>
      <c r="I18" s="58"/>
      <c r="J18" s="21"/>
      <c r="K18" s="4"/>
    </row>
    <row r="19" spans="1:11" ht="15" thickBot="1" x14ac:dyDescent="0.35">
      <c r="A19" s="128"/>
      <c r="B19" s="130"/>
      <c r="C19" s="130"/>
      <c r="D19" s="130"/>
      <c r="E19" s="130"/>
      <c r="F19" s="130"/>
      <c r="G19" s="130"/>
      <c r="H19" s="130"/>
      <c r="I19" s="131"/>
      <c r="J19" s="8">
        <f>SUM(I6:I18,0)</f>
        <v>1785.8850000000002</v>
      </c>
      <c r="K19" s="2" t="s">
        <v>6</v>
      </c>
    </row>
    <row r="20" spans="1:11" ht="15" thickBot="1" x14ac:dyDescent="0.35">
      <c r="A20" s="138"/>
      <c r="B20" s="139"/>
      <c r="C20" s="139"/>
      <c r="D20" s="139"/>
      <c r="E20" s="139"/>
      <c r="F20" s="139"/>
      <c r="G20" s="139"/>
      <c r="H20" s="139"/>
      <c r="I20" s="139"/>
      <c r="J20" s="139"/>
      <c r="K20" s="140"/>
    </row>
    <row r="21" spans="1:11" ht="15" thickBot="1" x14ac:dyDescent="0.35">
      <c r="A21" s="3" t="s">
        <v>13</v>
      </c>
      <c r="B21" s="24" t="s">
        <v>14</v>
      </c>
      <c r="C21" s="132" t="s">
        <v>15</v>
      </c>
      <c r="D21" s="132"/>
      <c r="E21" s="132"/>
      <c r="F21" s="132" t="s">
        <v>52</v>
      </c>
      <c r="G21" s="137" t="s">
        <v>17</v>
      </c>
      <c r="H21" s="132" t="s">
        <v>18</v>
      </c>
      <c r="I21" s="132" t="s">
        <v>19</v>
      </c>
      <c r="J21" s="132" t="s">
        <v>20</v>
      </c>
      <c r="K21" s="147" t="s">
        <v>21</v>
      </c>
    </row>
    <row r="22" spans="1:11" ht="24.6" thickBot="1" x14ac:dyDescent="0.35">
      <c r="A22" s="141" t="str">
        <f>+'PRESUPUESTO OFICIAL (Entidad)'!A19</f>
        <v>2.1</v>
      </c>
      <c r="B22" s="142"/>
      <c r="C22" s="7" t="s">
        <v>22</v>
      </c>
      <c r="D22" s="5" t="s">
        <v>23</v>
      </c>
      <c r="E22" s="25" t="s">
        <v>24</v>
      </c>
      <c r="F22" s="133"/>
      <c r="G22" s="136"/>
      <c r="H22" s="133"/>
      <c r="I22" s="133"/>
      <c r="J22" s="149"/>
      <c r="K22" s="148"/>
    </row>
    <row r="23" spans="1:11" ht="18.75" customHeight="1" thickBot="1" x14ac:dyDescent="0.35">
      <c r="A23" s="126" t="str">
        <f>+'PRESUPUESTO OFICIAL (Entidad)'!C19</f>
        <v>AFIRMADO</v>
      </c>
      <c r="B23" s="123" t="s">
        <v>62</v>
      </c>
      <c r="C23" s="124"/>
      <c r="D23" s="124"/>
      <c r="E23" s="124"/>
      <c r="F23" s="124"/>
      <c r="G23" s="124"/>
      <c r="H23" s="124"/>
      <c r="I23" s="125"/>
      <c r="J23" s="27"/>
      <c r="K23" s="26"/>
    </row>
    <row r="24" spans="1:11" x14ac:dyDescent="0.3">
      <c r="A24" s="127"/>
      <c r="B24" s="40" t="s">
        <v>51</v>
      </c>
      <c r="C24" s="37">
        <v>90.15</v>
      </c>
      <c r="D24" s="45">
        <v>4</v>
      </c>
      <c r="E24" s="37">
        <v>0.15</v>
      </c>
      <c r="F24" s="45">
        <f>+PRODUCT(C24:E24)</f>
        <v>54.09</v>
      </c>
      <c r="G24" s="53"/>
      <c r="H24" s="37">
        <v>1</v>
      </c>
      <c r="I24" s="41">
        <f>+F24*H24</f>
        <v>54.09</v>
      </c>
      <c r="J24" s="21"/>
      <c r="K24" s="4"/>
    </row>
    <row r="25" spans="1:11" x14ac:dyDescent="0.3">
      <c r="A25" s="127"/>
      <c r="B25" s="54" t="s">
        <v>81</v>
      </c>
      <c r="C25" s="6">
        <v>24.15</v>
      </c>
      <c r="D25" s="30">
        <v>5</v>
      </c>
      <c r="E25" s="6">
        <v>0.15</v>
      </c>
      <c r="F25" s="49">
        <f>+PRODUCT(C25:E25)</f>
        <v>18.112500000000001</v>
      </c>
      <c r="G25" s="50"/>
      <c r="H25" s="49">
        <v>1</v>
      </c>
      <c r="I25" s="80">
        <f>+H25*F25</f>
        <v>18.112500000000001</v>
      </c>
      <c r="J25" s="21"/>
      <c r="K25" s="4"/>
    </row>
    <row r="26" spans="1:11" ht="18.75" customHeight="1" thickBot="1" x14ac:dyDescent="0.35">
      <c r="A26" s="127"/>
      <c r="B26" s="123" t="s">
        <v>95</v>
      </c>
      <c r="C26" s="124"/>
      <c r="D26" s="124"/>
      <c r="E26" s="124"/>
      <c r="F26" s="124"/>
      <c r="G26" s="124"/>
      <c r="H26" s="124"/>
      <c r="I26" s="125"/>
      <c r="J26" s="27"/>
      <c r="K26" s="26"/>
    </row>
    <row r="27" spans="1:11" ht="19.2" x14ac:dyDescent="0.3">
      <c r="A27" s="127"/>
      <c r="B27" s="46" t="s">
        <v>95</v>
      </c>
      <c r="C27" s="6">
        <v>102.15</v>
      </c>
      <c r="D27" s="30">
        <v>4.5</v>
      </c>
      <c r="E27" s="6">
        <v>0.15</v>
      </c>
      <c r="F27" s="45">
        <f>+PRODUCT(C27:E27)</f>
        <v>68.951250000000002</v>
      </c>
      <c r="G27" s="52"/>
      <c r="H27" s="37">
        <v>1</v>
      </c>
      <c r="I27" s="41">
        <f>+F27*H27</f>
        <v>68.951250000000002</v>
      </c>
      <c r="J27" s="21"/>
      <c r="K27" s="4"/>
    </row>
    <row r="28" spans="1:11" ht="18.75" customHeight="1" thickBot="1" x14ac:dyDescent="0.35">
      <c r="A28" s="127"/>
      <c r="B28" s="123" t="s">
        <v>114</v>
      </c>
      <c r="C28" s="124"/>
      <c r="D28" s="124"/>
      <c r="E28" s="124"/>
      <c r="F28" s="124"/>
      <c r="G28" s="124"/>
      <c r="H28" s="124"/>
      <c r="I28" s="125"/>
      <c r="J28" s="27"/>
      <c r="K28" s="26"/>
    </row>
    <row r="29" spans="1:11" ht="19.2" x14ac:dyDescent="0.3">
      <c r="A29" s="127"/>
      <c r="B29" s="46" t="s">
        <v>114</v>
      </c>
      <c r="C29" s="6">
        <v>93.15</v>
      </c>
      <c r="D29" s="30">
        <v>4.5</v>
      </c>
      <c r="E29" s="6">
        <v>0.15</v>
      </c>
      <c r="F29" s="45">
        <f>+PRODUCT(C29:E29)</f>
        <v>62.876249999999999</v>
      </c>
      <c r="G29" s="52"/>
      <c r="H29" s="37">
        <v>1</v>
      </c>
      <c r="I29" s="41">
        <f>+F29*H29</f>
        <v>62.876249999999999</v>
      </c>
      <c r="J29" s="21"/>
      <c r="K29" s="4"/>
    </row>
    <row r="30" spans="1:11" ht="18.75" customHeight="1" thickBot="1" x14ac:dyDescent="0.35">
      <c r="A30" s="127"/>
      <c r="B30" s="123" t="s">
        <v>118</v>
      </c>
      <c r="C30" s="124"/>
      <c r="D30" s="124"/>
      <c r="E30" s="124"/>
      <c r="F30" s="124"/>
      <c r="G30" s="124"/>
      <c r="H30" s="124"/>
      <c r="I30" s="125"/>
      <c r="J30" s="27"/>
      <c r="K30" s="26"/>
    </row>
    <row r="31" spans="1:11" ht="19.2" x14ac:dyDescent="0.3">
      <c r="A31" s="127"/>
      <c r="B31" s="46" t="s">
        <v>118</v>
      </c>
      <c r="C31" s="6">
        <v>72.150000000000006</v>
      </c>
      <c r="D31" s="30">
        <v>5.9</v>
      </c>
      <c r="E31" s="6">
        <v>0.15</v>
      </c>
      <c r="F31" s="45">
        <f>+PRODUCT(C31:E31)</f>
        <v>63.852750000000007</v>
      </c>
      <c r="G31" s="52"/>
      <c r="H31" s="37">
        <v>1</v>
      </c>
      <c r="I31" s="41">
        <f>+F31*H31</f>
        <v>63.852750000000007</v>
      </c>
      <c r="J31" s="21"/>
      <c r="K31" s="4"/>
    </row>
    <row r="32" spans="1:11" x14ac:dyDescent="0.3">
      <c r="A32" s="127"/>
      <c r="B32" s="46"/>
      <c r="C32" s="6"/>
      <c r="D32" s="30"/>
      <c r="E32" s="6"/>
      <c r="F32" s="6"/>
      <c r="G32" s="52"/>
      <c r="H32" s="6"/>
      <c r="I32" s="51"/>
      <c r="J32" s="21"/>
      <c r="K32" s="4"/>
    </row>
    <row r="33" spans="1:11" x14ac:dyDescent="0.3">
      <c r="A33" s="127"/>
      <c r="B33" s="46"/>
      <c r="C33" s="6"/>
      <c r="D33" s="30"/>
      <c r="E33" s="6"/>
      <c r="F33" s="6"/>
      <c r="G33" s="52"/>
      <c r="H33" s="6"/>
      <c r="I33" s="51"/>
      <c r="J33" s="21"/>
      <c r="K33" s="4"/>
    </row>
    <row r="34" spans="1:11" x14ac:dyDescent="0.3">
      <c r="A34" s="127"/>
      <c r="B34" s="46"/>
      <c r="C34" s="6"/>
      <c r="D34" s="30"/>
      <c r="E34" s="6"/>
      <c r="F34" s="6"/>
      <c r="G34" s="52"/>
      <c r="H34" s="6"/>
      <c r="I34" s="51"/>
      <c r="J34" s="21"/>
      <c r="K34" s="4"/>
    </row>
    <row r="35" spans="1:11" x14ac:dyDescent="0.3">
      <c r="A35" s="127"/>
      <c r="B35" s="46"/>
      <c r="C35" s="6"/>
      <c r="D35" s="30"/>
      <c r="E35" s="6"/>
      <c r="F35" s="6"/>
      <c r="G35" s="52"/>
      <c r="H35" s="6"/>
      <c r="I35" s="51"/>
      <c r="J35" s="21"/>
      <c r="K35" s="4"/>
    </row>
    <row r="36" spans="1:11" x14ac:dyDescent="0.3">
      <c r="A36" s="127"/>
      <c r="B36" s="46"/>
      <c r="C36" s="6"/>
      <c r="D36" s="30"/>
      <c r="E36" s="6"/>
      <c r="F36" s="6"/>
      <c r="G36" s="52"/>
      <c r="H36" s="6"/>
      <c r="I36" s="51"/>
      <c r="J36" s="21"/>
      <c r="K36" s="4"/>
    </row>
    <row r="37" spans="1:11" x14ac:dyDescent="0.3">
      <c r="A37" s="127"/>
      <c r="B37" s="46"/>
      <c r="C37" s="6"/>
      <c r="D37" s="30"/>
      <c r="E37" s="6"/>
      <c r="F37" s="6"/>
      <c r="G37" s="52"/>
      <c r="H37" s="6"/>
      <c r="I37" s="51"/>
      <c r="J37" s="21"/>
      <c r="K37" s="4"/>
    </row>
    <row r="38" spans="1:11" x14ac:dyDescent="0.3">
      <c r="A38" s="127"/>
      <c r="B38" s="46"/>
      <c r="C38" s="6"/>
      <c r="D38" s="30"/>
      <c r="E38" s="6"/>
      <c r="F38" s="6"/>
      <c r="G38" s="52"/>
      <c r="H38" s="6"/>
      <c r="I38" s="51"/>
      <c r="J38" s="21"/>
      <c r="K38" s="4"/>
    </row>
    <row r="39" spans="1:11" x14ac:dyDescent="0.3">
      <c r="A39" s="127"/>
      <c r="B39" s="46"/>
      <c r="C39" s="6"/>
      <c r="D39" s="30"/>
      <c r="E39" s="6"/>
      <c r="F39" s="6"/>
      <c r="G39" s="52"/>
      <c r="H39" s="6"/>
      <c r="I39" s="51"/>
      <c r="J39" s="21"/>
      <c r="K39" s="4"/>
    </row>
    <row r="40" spans="1:11" x14ac:dyDescent="0.3">
      <c r="A40" s="127"/>
      <c r="B40" s="46"/>
      <c r="C40" s="6"/>
      <c r="D40" s="30"/>
      <c r="E40" s="6"/>
      <c r="F40" s="6"/>
      <c r="G40" s="52"/>
      <c r="H40" s="6"/>
      <c r="I40" s="51"/>
      <c r="J40" s="21"/>
      <c r="K40" s="4"/>
    </row>
    <row r="41" spans="1:11" x14ac:dyDescent="0.3">
      <c r="A41" s="127"/>
      <c r="B41" s="46"/>
      <c r="C41" s="6"/>
      <c r="D41" s="30"/>
      <c r="E41" s="6"/>
      <c r="F41" s="6"/>
      <c r="G41" s="52"/>
      <c r="H41" s="6"/>
      <c r="I41" s="51"/>
      <c r="J41" s="21"/>
      <c r="K41" s="4"/>
    </row>
    <row r="42" spans="1:11" x14ac:dyDescent="0.3">
      <c r="A42" s="127"/>
      <c r="B42" s="46"/>
      <c r="C42" s="6"/>
      <c r="D42" s="30"/>
      <c r="E42" s="6"/>
      <c r="F42" s="6"/>
      <c r="G42" s="52"/>
      <c r="H42" s="6"/>
      <c r="I42" s="51"/>
      <c r="J42" s="21"/>
      <c r="K42" s="4"/>
    </row>
    <row r="43" spans="1:11" x14ac:dyDescent="0.3">
      <c r="A43" s="127"/>
      <c r="B43" s="46"/>
      <c r="C43" s="6"/>
      <c r="D43" s="30"/>
      <c r="E43" s="6"/>
      <c r="F43" s="6"/>
      <c r="G43" s="52"/>
      <c r="H43" s="6"/>
      <c r="I43" s="51"/>
      <c r="J43" s="21"/>
      <c r="K43" s="4"/>
    </row>
    <row r="44" spans="1:11" ht="15" thickBot="1" x14ac:dyDescent="0.35">
      <c r="A44" s="128"/>
      <c r="B44" s="129"/>
      <c r="C44" s="130"/>
      <c r="D44" s="130"/>
      <c r="E44" s="130"/>
      <c r="F44" s="130"/>
      <c r="G44" s="130"/>
      <c r="H44" s="130"/>
      <c r="I44" s="131"/>
      <c r="J44" s="8">
        <f>SUM(I24:I43,0)</f>
        <v>267.88274999999999</v>
      </c>
      <c r="K44" s="2" t="s">
        <v>39</v>
      </c>
    </row>
    <row r="45" spans="1:11" ht="15" thickBot="1" x14ac:dyDescent="0.35">
      <c r="A45" s="138"/>
      <c r="B45" s="139"/>
      <c r="C45" s="139"/>
      <c r="D45" s="139"/>
      <c r="E45" s="139"/>
      <c r="F45" s="139"/>
      <c r="G45" s="139"/>
      <c r="H45" s="139"/>
      <c r="I45" s="139"/>
      <c r="J45" s="139"/>
      <c r="K45" s="140"/>
    </row>
    <row r="46" spans="1:11" ht="15.75" customHeight="1" thickBot="1" x14ac:dyDescent="0.35">
      <c r="A46" s="3" t="s">
        <v>13</v>
      </c>
      <c r="B46" s="24" t="s">
        <v>14</v>
      </c>
      <c r="C46" s="132" t="s">
        <v>15</v>
      </c>
      <c r="D46" s="132"/>
      <c r="E46" s="132"/>
      <c r="F46" s="132" t="s">
        <v>52</v>
      </c>
      <c r="G46" s="137" t="s">
        <v>17</v>
      </c>
      <c r="H46" s="132" t="s">
        <v>18</v>
      </c>
      <c r="I46" s="132" t="s">
        <v>19</v>
      </c>
      <c r="J46" s="132" t="s">
        <v>20</v>
      </c>
      <c r="K46" s="147" t="s">
        <v>21</v>
      </c>
    </row>
    <row r="47" spans="1:11" ht="24.6" thickBot="1" x14ac:dyDescent="0.35">
      <c r="A47" s="141" t="str">
        <f>+'PRESUPUESTO OFICIAL (Entidad)'!A21</f>
        <v>3.1</v>
      </c>
      <c r="B47" s="142"/>
      <c r="C47" s="7" t="s">
        <v>22</v>
      </c>
      <c r="D47" s="5" t="s">
        <v>23</v>
      </c>
      <c r="E47" s="25" t="s">
        <v>24</v>
      </c>
      <c r="F47" s="133"/>
      <c r="G47" s="136"/>
      <c r="H47" s="133"/>
      <c r="I47" s="133"/>
      <c r="J47" s="149"/>
      <c r="K47" s="148"/>
    </row>
    <row r="48" spans="1:11" ht="18.75" customHeight="1" thickBot="1" x14ac:dyDescent="0.35">
      <c r="A48" s="126" t="str">
        <f>+'PRESUPUESTO OFICIAL (Entidad)'!C21</f>
        <v>EXCAVACIONES VARIAS EN MATERIAL COMÚN SECO A MANO (INCLUYE
RETIRO DE SOBRANTES A UNA DISTANCIA MENOR DE 5 KM)</v>
      </c>
      <c r="B48" s="123" t="s">
        <v>62</v>
      </c>
      <c r="C48" s="124"/>
      <c r="D48" s="124"/>
      <c r="E48" s="124"/>
      <c r="F48" s="124"/>
      <c r="G48" s="124"/>
      <c r="H48" s="124"/>
      <c r="I48" s="125"/>
      <c r="J48" s="27"/>
      <c r="K48" s="26"/>
    </row>
    <row r="49" spans="1:11" ht="15" customHeight="1" x14ac:dyDescent="0.3">
      <c r="A49" s="127"/>
      <c r="B49" s="40" t="s">
        <v>54</v>
      </c>
      <c r="C49" s="45">
        <v>2.85</v>
      </c>
      <c r="D49" s="45">
        <v>0.15</v>
      </c>
      <c r="E49" s="45">
        <v>0.1</v>
      </c>
      <c r="F49" s="45">
        <f t="shared" ref="F49:F58" si="0">+PRODUCT(C49:E49)</f>
        <v>4.2750000000000003E-2</v>
      </c>
      <c r="G49" s="53"/>
      <c r="H49" s="37">
        <v>30</v>
      </c>
      <c r="I49" s="41">
        <f t="shared" ref="I49:I58" si="1">+F49*H49</f>
        <v>1.2825000000000002</v>
      </c>
      <c r="J49" s="21"/>
      <c r="K49" s="4"/>
    </row>
    <row r="50" spans="1:11" ht="19.2" x14ac:dyDescent="0.3">
      <c r="A50" s="127"/>
      <c r="B50" s="46" t="s">
        <v>55</v>
      </c>
      <c r="C50" s="28">
        <v>90.15</v>
      </c>
      <c r="D50" s="28">
        <v>0.6</v>
      </c>
      <c r="E50" s="28">
        <v>0.05</v>
      </c>
      <c r="F50" s="28">
        <f t="shared" si="0"/>
        <v>2.7045000000000003</v>
      </c>
      <c r="G50" s="52"/>
      <c r="H50" s="6">
        <v>2</v>
      </c>
      <c r="I50" s="80">
        <f t="shared" si="1"/>
        <v>5.4090000000000007</v>
      </c>
      <c r="J50" s="21"/>
      <c r="K50" s="4"/>
    </row>
    <row r="51" spans="1:11" x14ac:dyDescent="0.3">
      <c r="A51" s="127"/>
      <c r="B51" s="79" t="s">
        <v>56</v>
      </c>
      <c r="C51" s="28">
        <v>3</v>
      </c>
      <c r="D51" s="28">
        <v>2.85</v>
      </c>
      <c r="E51" s="28">
        <v>0.08</v>
      </c>
      <c r="F51" s="28">
        <f t="shared" si="0"/>
        <v>0.68400000000000005</v>
      </c>
      <c r="G51" s="52"/>
      <c r="H51" s="6">
        <v>1</v>
      </c>
      <c r="I51" s="80">
        <f t="shared" si="1"/>
        <v>0.68400000000000005</v>
      </c>
      <c r="J51" s="21"/>
      <c r="K51" s="4"/>
    </row>
    <row r="52" spans="1:11" x14ac:dyDescent="0.3">
      <c r="A52" s="127"/>
      <c r="B52" s="46" t="s">
        <v>82</v>
      </c>
      <c r="C52" s="28">
        <v>3.8</v>
      </c>
      <c r="D52" s="28">
        <v>0.15</v>
      </c>
      <c r="E52" s="28">
        <v>0.1</v>
      </c>
      <c r="F52" s="28">
        <f t="shared" si="0"/>
        <v>5.6999999999999995E-2</v>
      </c>
      <c r="G52" s="52"/>
      <c r="H52" s="6">
        <v>8</v>
      </c>
      <c r="I52" s="80">
        <f t="shared" si="1"/>
        <v>0.45599999999999996</v>
      </c>
      <c r="J52" s="21"/>
      <c r="K52" s="4"/>
    </row>
    <row r="53" spans="1:11" ht="19.2" x14ac:dyDescent="0.3">
      <c r="A53" s="127"/>
      <c r="B53" s="46" t="s">
        <v>83</v>
      </c>
      <c r="C53" s="28">
        <v>24.15</v>
      </c>
      <c r="D53" s="28">
        <v>0.6</v>
      </c>
      <c r="E53" s="28">
        <v>0.05</v>
      </c>
      <c r="F53" s="28">
        <f t="shared" si="0"/>
        <v>0.72449999999999992</v>
      </c>
      <c r="G53" s="52"/>
      <c r="H53" s="6">
        <v>2</v>
      </c>
      <c r="I53" s="80">
        <f t="shared" si="1"/>
        <v>1.4489999999999998</v>
      </c>
      <c r="J53" s="21"/>
      <c r="K53" s="4"/>
    </row>
    <row r="54" spans="1:11" x14ac:dyDescent="0.3">
      <c r="A54" s="127"/>
      <c r="B54" s="46" t="s">
        <v>84</v>
      </c>
      <c r="C54" s="28">
        <v>3</v>
      </c>
      <c r="D54" s="28">
        <v>3.8</v>
      </c>
      <c r="E54" s="28">
        <v>0.08</v>
      </c>
      <c r="F54" s="28">
        <f t="shared" si="0"/>
        <v>0.91199999999999992</v>
      </c>
      <c r="G54" s="52"/>
      <c r="H54" s="6">
        <v>1</v>
      </c>
      <c r="I54" s="80">
        <f t="shared" si="1"/>
        <v>0.91199999999999992</v>
      </c>
      <c r="J54" s="21"/>
      <c r="K54" s="4"/>
    </row>
    <row r="55" spans="1:11" ht="18.75" customHeight="1" thickBot="1" x14ac:dyDescent="0.35">
      <c r="A55" s="127"/>
      <c r="B55" s="123" t="s">
        <v>95</v>
      </c>
      <c r="C55" s="124"/>
      <c r="D55" s="124"/>
      <c r="E55" s="124"/>
      <c r="F55" s="124"/>
      <c r="G55" s="124"/>
      <c r="H55" s="124"/>
      <c r="I55" s="125"/>
      <c r="J55" s="27"/>
      <c r="K55" s="26"/>
    </row>
    <row r="56" spans="1:11" x14ac:dyDescent="0.3">
      <c r="A56" s="127"/>
      <c r="B56" s="46" t="s">
        <v>96</v>
      </c>
      <c r="C56" s="6">
        <v>3.3</v>
      </c>
      <c r="D56" s="30">
        <v>0.15</v>
      </c>
      <c r="E56" s="6">
        <v>0.1</v>
      </c>
      <c r="F56" s="45">
        <f t="shared" si="0"/>
        <v>4.9499999999999995E-2</v>
      </c>
      <c r="G56" s="52"/>
      <c r="H56" s="6">
        <v>34</v>
      </c>
      <c r="I56" s="41">
        <f t="shared" si="1"/>
        <v>1.6829999999999998</v>
      </c>
      <c r="J56" s="21"/>
      <c r="K56" s="4"/>
    </row>
    <row r="57" spans="1:11" x14ac:dyDescent="0.3">
      <c r="A57" s="127"/>
      <c r="B57" s="46" t="s">
        <v>97</v>
      </c>
      <c r="C57" s="6">
        <v>102.15</v>
      </c>
      <c r="D57" s="30">
        <v>0.6</v>
      </c>
      <c r="E57" s="6">
        <v>0.05</v>
      </c>
      <c r="F57" s="6">
        <f t="shared" si="0"/>
        <v>3.0645000000000002</v>
      </c>
      <c r="G57" s="52"/>
      <c r="H57" s="6">
        <v>2</v>
      </c>
      <c r="I57" s="51">
        <f t="shared" si="1"/>
        <v>6.1290000000000004</v>
      </c>
      <c r="J57" s="21"/>
      <c r="K57" s="4"/>
    </row>
    <row r="58" spans="1:11" x14ac:dyDescent="0.3">
      <c r="A58" s="127"/>
      <c r="B58" s="46" t="s">
        <v>98</v>
      </c>
      <c r="C58" s="6">
        <v>3</v>
      </c>
      <c r="D58" s="30">
        <v>3.3</v>
      </c>
      <c r="E58" s="6">
        <v>0.08</v>
      </c>
      <c r="F58" s="6">
        <f t="shared" si="0"/>
        <v>0.79199999999999993</v>
      </c>
      <c r="G58" s="52"/>
      <c r="H58" s="6">
        <v>1</v>
      </c>
      <c r="I58" s="51">
        <f t="shared" si="1"/>
        <v>0.79199999999999993</v>
      </c>
      <c r="J58" s="21"/>
      <c r="K58" s="4"/>
    </row>
    <row r="59" spans="1:11" ht="18.75" customHeight="1" thickBot="1" x14ac:dyDescent="0.35">
      <c r="A59" s="127"/>
      <c r="B59" s="123" t="s">
        <v>114</v>
      </c>
      <c r="C59" s="124"/>
      <c r="D59" s="124"/>
      <c r="E59" s="124"/>
      <c r="F59" s="124"/>
      <c r="G59" s="124"/>
      <c r="H59" s="124"/>
      <c r="I59" s="125"/>
      <c r="J59" s="27"/>
      <c r="K59" s="26"/>
    </row>
    <row r="60" spans="1:11" x14ac:dyDescent="0.3">
      <c r="A60" s="127"/>
      <c r="B60" s="46" t="s">
        <v>96</v>
      </c>
      <c r="C60" s="28">
        <v>3.3</v>
      </c>
      <c r="D60" s="28">
        <v>0.15</v>
      </c>
      <c r="E60" s="28">
        <v>0.1</v>
      </c>
      <c r="F60" s="45">
        <f t="shared" ref="F60:F62" si="2">+PRODUCT(C60:E60)</f>
        <v>4.9499999999999995E-2</v>
      </c>
      <c r="G60" s="89"/>
      <c r="H60" s="28">
        <v>34</v>
      </c>
      <c r="I60" s="41">
        <f t="shared" ref="I60:I62" si="3">+F60*H60</f>
        <v>1.6829999999999998</v>
      </c>
      <c r="J60" s="21"/>
      <c r="K60" s="4"/>
    </row>
    <row r="61" spans="1:11" x14ac:dyDescent="0.3">
      <c r="A61" s="127"/>
      <c r="B61" s="46" t="s">
        <v>97</v>
      </c>
      <c r="C61" s="28">
        <v>93.15</v>
      </c>
      <c r="D61" s="28">
        <v>0.6</v>
      </c>
      <c r="E61" s="28">
        <v>0.05</v>
      </c>
      <c r="F61" s="28">
        <f t="shared" si="2"/>
        <v>2.7945000000000002</v>
      </c>
      <c r="G61" s="89"/>
      <c r="H61" s="28">
        <v>2</v>
      </c>
      <c r="I61" s="80">
        <f t="shared" si="3"/>
        <v>5.5890000000000004</v>
      </c>
      <c r="J61" s="21"/>
      <c r="K61" s="4"/>
    </row>
    <row r="62" spans="1:11" x14ac:dyDescent="0.3">
      <c r="A62" s="127"/>
      <c r="B62" s="46" t="s">
        <v>98</v>
      </c>
      <c r="C62" s="28">
        <v>3</v>
      </c>
      <c r="D62" s="28">
        <v>3.3</v>
      </c>
      <c r="E62" s="28">
        <v>0.08</v>
      </c>
      <c r="F62" s="28">
        <f t="shared" si="2"/>
        <v>0.79199999999999993</v>
      </c>
      <c r="G62" s="89"/>
      <c r="H62" s="28">
        <v>1</v>
      </c>
      <c r="I62" s="80">
        <f t="shared" si="3"/>
        <v>0.79199999999999993</v>
      </c>
      <c r="J62" s="21"/>
      <c r="K62" s="4"/>
    </row>
    <row r="63" spans="1:11" ht="18.75" customHeight="1" thickBot="1" x14ac:dyDescent="0.35">
      <c r="A63" s="127"/>
      <c r="B63" s="123" t="s">
        <v>118</v>
      </c>
      <c r="C63" s="124"/>
      <c r="D63" s="124"/>
      <c r="E63" s="124"/>
      <c r="F63" s="124"/>
      <c r="G63" s="124"/>
      <c r="H63" s="124"/>
      <c r="I63" s="125"/>
      <c r="J63" s="27"/>
      <c r="K63" s="26"/>
    </row>
    <row r="64" spans="1:11" x14ac:dyDescent="0.3">
      <c r="A64" s="127"/>
      <c r="B64" s="46" t="s">
        <v>96</v>
      </c>
      <c r="C64" s="28">
        <v>4.7</v>
      </c>
      <c r="D64" s="28">
        <v>0.15</v>
      </c>
      <c r="E64" s="28">
        <v>0.1</v>
      </c>
      <c r="F64" s="45">
        <f t="shared" ref="F64:F65" si="4">+PRODUCT(C64:E64)</f>
        <v>7.0499999999999993E-2</v>
      </c>
      <c r="G64" s="89"/>
      <c r="H64" s="28">
        <v>24</v>
      </c>
      <c r="I64" s="41">
        <f t="shared" ref="I64:I65" si="5">+F64*H64</f>
        <v>1.6919999999999997</v>
      </c>
      <c r="J64" s="21"/>
      <c r="K64" s="4"/>
    </row>
    <row r="65" spans="1:11" x14ac:dyDescent="0.3">
      <c r="A65" s="127"/>
      <c r="B65" s="46" t="s">
        <v>97</v>
      </c>
      <c r="C65" s="6">
        <v>72.150000000000006</v>
      </c>
      <c r="D65" s="28">
        <v>0.6</v>
      </c>
      <c r="E65" s="28">
        <v>0.05</v>
      </c>
      <c r="F65" s="28">
        <f t="shared" si="4"/>
        <v>2.1644999999999999</v>
      </c>
      <c r="G65" s="89"/>
      <c r="H65" s="28">
        <v>2</v>
      </c>
      <c r="I65" s="80">
        <f t="shared" si="5"/>
        <v>4.3289999999999997</v>
      </c>
      <c r="J65" s="21"/>
      <c r="K65" s="4"/>
    </row>
    <row r="66" spans="1:11" x14ac:dyDescent="0.3">
      <c r="A66" s="127"/>
      <c r="B66" s="46" t="s">
        <v>98</v>
      </c>
      <c r="C66" s="28">
        <v>3</v>
      </c>
      <c r="D66" s="28">
        <v>4.7</v>
      </c>
      <c r="E66" s="28">
        <v>0.08</v>
      </c>
      <c r="F66" s="28">
        <f>+PRODUCT(C66:E66)</f>
        <v>1.1280000000000001</v>
      </c>
      <c r="G66" s="89"/>
      <c r="H66" s="28">
        <v>1</v>
      </c>
      <c r="I66" s="80">
        <f>+F66*H66</f>
        <v>1.1280000000000001</v>
      </c>
      <c r="J66" s="21"/>
      <c r="K66" s="4"/>
    </row>
    <row r="67" spans="1:11" x14ac:dyDescent="0.3">
      <c r="A67" s="127"/>
      <c r="B67" s="46"/>
      <c r="C67" s="6"/>
      <c r="D67" s="30"/>
      <c r="E67" s="6"/>
      <c r="F67" s="6"/>
      <c r="G67" s="52"/>
      <c r="H67" s="6"/>
      <c r="I67" s="51"/>
      <c r="J67" s="21"/>
      <c r="K67" s="4"/>
    </row>
    <row r="68" spans="1:11" x14ac:dyDescent="0.3">
      <c r="A68" s="127"/>
      <c r="B68" s="46"/>
      <c r="C68" s="28"/>
      <c r="D68" s="28"/>
      <c r="E68" s="28"/>
      <c r="F68" s="28"/>
      <c r="G68" s="52"/>
      <c r="H68" s="6"/>
      <c r="I68" s="80"/>
      <c r="J68" s="21"/>
      <c r="K68" s="4"/>
    </row>
    <row r="69" spans="1:11" x14ac:dyDescent="0.3">
      <c r="A69" s="127"/>
      <c r="B69" s="46"/>
      <c r="C69" s="28"/>
      <c r="D69" s="28"/>
      <c r="E69" s="28"/>
      <c r="F69" s="28"/>
      <c r="G69" s="52"/>
      <c r="H69" s="6"/>
      <c r="I69" s="80"/>
      <c r="J69" s="21"/>
      <c r="K69" s="4"/>
    </row>
    <row r="70" spans="1:11" x14ac:dyDescent="0.3">
      <c r="A70" s="127"/>
      <c r="B70" s="46"/>
      <c r="C70" s="28"/>
      <c r="D70" s="28"/>
      <c r="E70" s="28"/>
      <c r="F70" s="28"/>
      <c r="G70" s="52"/>
      <c r="H70" s="6"/>
      <c r="I70" s="80"/>
      <c r="J70" s="21"/>
      <c r="K70" s="4"/>
    </row>
    <row r="71" spans="1:11" x14ac:dyDescent="0.3">
      <c r="A71" s="127"/>
      <c r="B71" s="46"/>
      <c r="C71" s="28"/>
      <c r="D71" s="28"/>
      <c r="E71" s="28"/>
      <c r="F71" s="28"/>
      <c r="G71" s="52"/>
      <c r="H71" s="6"/>
      <c r="I71" s="80"/>
      <c r="J71" s="21"/>
      <c r="K71" s="4"/>
    </row>
    <row r="72" spans="1:11" x14ac:dyDescent="0.3">
      <c r="A72" s="127"/>
      <c r="B72" s="46"/>
      <c r="C72" s="28"/>
      <c r="D72" s="28"/>
      <c r="E72" s="28"/>
      <c r="F72" s="28"/>
      <c r="G72" s="52"/>
      <c r="H72" s="6"/>
      <c r="I72" s="80"/>
      <c r="J72" s="21"/>
      <c r="K72" s="4"/>
    </row>
    <row r="73" spans="1:11" x14ac:dyDescent="0.3">
      <c r="A73" s="127"/>
      <c r="B73" s="46"/>
      <c r="C73" s="28"/>
      <c r="D73" s="28"/>
      <c r="E73" s="28"/>
      <c r="F73" s="28"/>
      <c r="G73" s="52"/>
      <c r="H73" s="6"/>
      <c r="I73" s="80"/>
      <c r="J73" s="21"/>
      <c r="K73" s="4"/>
    </row>
    <row r="74" spans="1:11" x14ac:dyDescent="0.3">
      <c r="A74" s="127"/>
      <c r="B74" s="46"/>
      <c r="C74" s="28"/>
      <c r="D74" s="28"/>
      <c r="E74" s="28"/>
      <c r="F74" s="28"/>
      <c r="G74" s="52"/>
      <c r="H74" s="6"/>
      <c r="I74" s="80"/>
      <c r="J74" s="21"/>
      <c r="K74" s="4"/>
    </row>
    <row r="75" spans="1:11" x14ac:dyDescent="0.3">
      <c r="A75" s="127"/>
      <c r="B75" s="46"/>
      <c r="C75" s="28"/>
      <c r="D75" s="28"/>
      <c r="E75" s="28"/>
      <c r="F75" s="28"/>
      <c r="G75" s="52"/>
      <c r="H75" s="6"/>
      <c r="I75" s="80"/>
      <c r="J75" s="21"/>
      <c r="K75" s="4"/>
    </row>
    <row r="76" spans="1:11" x14ac:dyDescent="0.3">
      <c r="A76" s="127"/>
      <c r="B76" s="46"/>
      <c r="C76" s="28"/>
      <c r="D76" s="28"/>
      <c r="E76" s="28"/>
      <c r="F76" s="28"/>
      <c r="G76" s="52"/>
      <c r="H76" s="6"/>
      <c r="I76" s="80"/>
      <c r="J76" s="21"/>
      <c r="K76" s="4"/>
    </row>
    <row r="77" spans="1:11" x14ac:dyDescent="0.3">
      <c r="A77" s="127"/>
      <c r="B77" s="46"/>
      <c r="C77" s="28"/>
      <c r="D77" s="28"/>
      <c r="E77" s="28"/>
      <c r="F77" s="28"/>
      <c r="G77" s="52"/>
      <c r="H77" s="6"/>
      <c r="I77" s="80"/>
      <c r="J77" s="21"/>
      <c r="K77" s="4"/>
    </row>
    <row r="78" spans="1:11" x14ac:dyDescent="0.3">
      <c r="A78" s="127"/>
      <c r="B78" s="46"/>
      <c r="C78" s="28"/>
      <c r="D78" s="28"/>
      <c r="E78" s="28"/>
      <c r="F78" s="28"/>
      <c r="G78" s="52"/>
      <c r="H78" s="6"/>
      <c r="I78" s="80"/>
      <c r="J78" s="21"/>
      <c r="K78" s="4"/>
    </row>
    <row r="79" spans="1:11" x14ac:dyDescent="0.3">
      <c r="A79" s="127"/>
      <c r="B79" s="46"/>
      <c r="C79" s="28"/>
      <c r="D79" s="28"/>
      <c r="E79" s="28"/>
      <c r="F79" s="28"/>
      <c r="G79" s="52"/>
      <c r="H79" s="6"/>
      <c r="I79" s="80"/>
      <c r="J79" s="21"/>
      <c r="K79" s="4"/>
    </row>
    <row r="80" spans="1:11" x14ac:dyDescent="0.3">
      <c r="A80" s="127"/>
      <c r="B80" s="46"/>
      <c r="C80" s="28"/>
      <c r="D80" s="28"/>
      <c r="E80" s="28"/>
      <c r="F80" s="28"/>
      <c r="G80" s="52"/>
      <c r="H80" s="6"/>
      <c r="I80" s="80"/>
      <c r="J80" s="21"/>
      <c r="K80" s="4"/>
    </row>
    <row r="81" spans="1:11" x14ac:dyDescent="0.3">
      <c r="A81" s="127"/>
      <c r="B81" s="46"/>
      <c r="C81" s="28"/>
      <c r="D81" s="28"/>
      <c r="E81" s="28"/>
      <c r="F81" s="28"/>
      <c r="G81" s="52"/>
      <c r="H81" s="6"/>
      <c r="I81" s="80"/>
      <c r="J81" s="21"/>
      <c r="K81" s="4"/>
    </row>
    <row r="82" spans="1:11" x14ac:dyDescent="0.3">
      <c r="A82" s="127"/>
      <c r="B82" s="46"/>
      <c r="C82" s="28"/>
      <c r="D82" s="28"/>
      <c r="E82" s="28"/>
      <c r="F82" s="28"/>
      <c r="G82" s="52"/>
      <c r="H82" s="6"/>
      <c r="I82" s="80"/>
      <c r="J82" s="21"/>
      <c r="K82" s="4"/>
    </row>
    <row r="83" spans="1:11" x14ac:dyDescent="0.3">
      <c r="A83" s="127"/>
      <c r="B83" s="46"/>
      <c r="C83" s="28"/>
      <c r="D83" s="28"/>
      <c r="E83" s="28"/>
      <c r="F83" s="28"/>
      <c r="G83" s="52"/>
      <c r="H83" s="6"/>
      <c r="I83" s="80"/>
      <c r="J83" s="21"/>
      <c r="K83" s="4"/>
    </row>
    <row r="84" spans="1:11" x14ac:dyDescent="0.3">
      <c r="A84" s="127"/>
      <c r="B84" s="46"/>
      <c r="C84" s="28"/>
      <c r="D84" s="28"/>
      <c r="E84" s="28"/>
      <c r="F84" s="28"/>
      <c r="G84" s="52"/>
      <c r="H84" s="6"/>
      <c r="I84" s="80"/>
      <c r="J84" s="21"/>
      <c r="K84" s="4"/>
    </row>
    <row r="85" spans="1:11" x14ac:dyDescent="0.3">
      <c r="A85" s="127"/>
      <c r="B85" s="46"/>
      <c r="C85" s="28"/>
      <c r="D85" s="28"/>
      <c r="E85" s="28"/>
      <c r="F85" s="28"/>
      <c r="G85" s="52"/>
      <c r="H85" s="6"/>
      <c r="I85" s="80"/>
      <c r="J85" s="21"/>
      <c r="K85" s="4"/>
    </row>
    <row r="86" spans="1:11" x14ac:dyDescent="0.3">
      <c r="A86" s="127"/>
      <c r="B86" s="46"/>
      <c r="C86" s="28"/>
      <c r="D86" s="28"/>
      <c r="E86" s="28"/>
      <c r="F86" s="28"/>
      <c r="G86" s="52"/>
      <c r="H86" s="6"/>
      <c r="I86" s="80"/>
      <c r="J86" s="21"/>
      <c r="K86" s="4"/>
    </row>
    <row r="87" spans="1:11" x14ac:dyDescent="0.3">
      <c r="A87" s="127"/>
      <c r="B87" s="46"/>
      <c r="C87" s="28"/>
      <c r="D87" s="28"/>
      <c r="E87" s="28"/>
      <c r="F87" s="28"/>
      <c r="G87" s="52"/>
      <c r="H87" s="6"/>
      <c r="I87" s="80"/>
      <c r="J87" s="21"/>
      <c r="K87" s="4"/>
    </row>
    <row r="88" spans="1:11" ht="15" thickBot="1" x14ac:dyDescent="0.35">
      <c r="A88" s="128"/>
      <c r="B88" s="129"/>
      <c r="C88" s="130"/>
      <c r="D88" s="130"/>
      <c r="E88" s="130"/>
      <c r="F88" s="130"/>
      <c r="G88" s="130"/>
      <c r="H88" s="130"/>
      <c r="I88" s="131"/>
      <c r="J88" s="8">
        <f>SUM(I49:I54,0)</f>
        <v>10.192500000000003</v>
      </c>
      <c r="K88" s="2" t="s">
        <v>39</v>
      </c>
    </row>
    <row r="89" spans="1:11" ht="17.25" customHeight="1" thickBot="1" x14ac:dyDescent="0.35">
      <c r="A89" s="138"/>
      <c r="B89" s="139"/>
      <c r="C89" s="139"/>
      <c r="D89" s="139"/>
      <c r="E89" s="139"/>
      <c r="F89" s="139"/>
      <c r="G89" s="139"/>
      <c r="H89" s="139"/>
      <c r="I89" s="139"/>
      <c r="J89" s="139"/>
      <c r="K89" s="140"/>
    </row>
    <row r="90" spans="1:11" ht="15" thickBot="1" x14ac:dyDescent="0.35">
      <c r="A90" s="29" t="s">
        <v>13</v>
      </c>
      <c r="B90" s="20" t="s">
        <v>14</v>
      </c>
      <c r="C90" s="134" t="s">
        <v>15</v>
      </c>
      <c r="D90" s="134"/>
      <c r="E90" s="134"/>
      <c r="F90" s="134" t="s">
        <v>52</v>
      </c>
      <c r="G90" s="137" t="s">
        <v>17</v>
      </c>
      <c r="H90" s="134" t="s">
        <v>18</v>
      </c>
      <c r="I90" s="134" t="s">
        <v>19</v>
      </c>
      <c r="J90" s="134" t="s">
        <v>20</v>
      </c>
      <c r="K90" s="150" t="s">
        <v>21</v>
      </c>
    </row>
    <row r="91" spans="1:11" ht="24.6" thickBot="1" x14ac:dyDescent="0.35">
      <c r="A91" s="141" t="str">
        <f>+'PRESUPUESTO OFICIAL (Entidad)'!A23</f>
        <v>4.1</v>
      </c>
      <c r="B91" s="142"/>
      <c r="C91" s="7" t="s">
        <v>22</v>
      </c>
      <c r="D91" s="5" t="s">
        <v>23</v>
      </c>
      <c r="E91" s="25" t="s">
        <v>24</v>
      </c>
      <c r="F91" s="133"/>
      <c r="G91" s="136"/>
      <c r="H91" s="133"/>
      <c r="I91" s="133"/>
      <c r="J91" s="149"/>
      <c r="K91" s="148"/>
    </row>
    <row r="92" spans="1:11" ht="18.75" customHeight="1" thickBot="1" x14ac:dyDescent="0.35">
      <c r="A92" s="126" t="str">
        <f>+'PRESUPUESTO OFICIAL (Entidad)'!C23</f>
        <v>CONCRETOS CLASE D, f´c =3000 PSI (BASES)</v>
      </c>
      <c r="B92" s="123" t="s">
        <v>62</v>
      </c>
      <c r="C92" s="124"/>
      <c r="D92" s="124"/>
      <c r="E92" s="124"/>
      <c r="F92" s="124"/>
      <c r="G92" s="124"/>
      <c r="H92" s="124"/>
      <c r="I92" s="125"/>
      <c r="J92" s="27"/>
      <c r="K92" s="26"/>
    </row>
    <row r="93" spans="1:11" ht="18" customHeight="1" x14ac:dyDescent="0.3">
      <c r="A93" s="127"/>
      <c r="B93" s="84" t="s">
        <v>57</v>
      </c>
      <c r="C93" s="45">
        <v>2.85</v>
      </c>
      <c r="D93" s="45">
        <v>0.9</v>
      </c>
      <c r="E93" s="45">
        <v>0.15</v>
      </c>
      <c r="F93" s="45">
        <f t="shared" ref="F93:F102" si="6">+PRODUCT(C93:E93)</f>
        <v>0.38474999999999998</v>
      </c>
      <c r="G93" s="45">
        <v>29</v>
      </c>
      <c r="H93" s="45">
        <v>2</v>
      </c>
      <c r="I93" s="41">
        <f>F93*H93*G93</f>
        <v>22.3155</v>
      </c>
      <c r="J93" s="151"/>
      <c r="K93" s="152"/>
    </row>
    <row r="94" spans="1:11" x14ac:dyDescent="0.3">
      <c r="A94" s="127"/>
      <c r="B94" s="46" t="s">
        <v>54</v>
      </c>
      <c r="C94" s="28">
        <v>2.85</v>
      </c>
      <c r="D94" s="28">
        <v>0.15</v>
      </c>
      <c r="E94" s="28">
        <v>0.25</v>
      </c>
      <c r="F94" s="83">
        <f t="shared" si="6"/>
        <v>0.106875</v>
      </c>
      <c r="G94" s="28"/>
      <c r="H94" s="28">
        <v>30</v>
      </c>
      <c r="I94" s="55">
        <f t="shared" ref="I94:I98" si="7">F94*H94</f>
        <v>3.2062499999999998</v>
      </c>
      <c r="J94" s="27"/>
      <c r="K94" s="26"/>
    </row>
    <row r="95" spans="1:11" x14ac:dyDescent="0.3">
      <c r="A95" s="127"/>
      <c r="B95" s="79" t="s">
        <v>56</v>
      </c>
      <c r="C95" s="28">
        <v>3</v>
      </c>
      <c r="D95" s="28">
        <v>2.85</v>
      </c>
      <c r="E95" s="28">
        <v>0.15</v>
      </c>
      <c r="F95" s="83">
        <f t="shared" si="6"/>
        <v>1.2825</v>
      </c>
      <c r="G95" s="28"/>
      <c r="H95" s="28">
        <v>1</v>
      </c>
      <c r="I95" s="87">
        <f t="shared" si="7"/>
        <v>1.2825</v>
      </c>
      <c r="J95" s="27"/>
      <c r="K95" s="26"/>
    </row>
    <row r="96" spans="1:11" x14ac:dyDescent="0.3">
      <c r="A96" s="127"/>
      <c r="B96" s="46" t="s">
        <v>85</v>
      </c>
      <c r="C96" s="28">
        <v>2.85</v>
      </c>
      <c r="D96" s="28">
        <v>0.9</v>
      </c>
      <c r="E96" s="28">
        <v>0.15</v>
      </c>
      <c r="F96" s="83">
        <f t="shared" si="6"/>
        <v>0.38474999999999998</v>
      </c>
      <c r="G96" s="28">
        <v>7</v>
      </c>
      <c r="H96" s="28">
        <v>2</v>
      </c>
      <c r="I96" s="55">
        <f>F96*H96*G96</f>
        <v>5.3864999999999998</v>
      </c>
      <c r="J96" s="27"/>
      <c r="K96" s="26"/>
    </row>
    <row r="97" spans="1:11" x14ac:dyDescent="0.3">
      <c r="A97" s="127"/>
      <c r="B97" s="46" t="s">
        <v>82</v>
      </c>
      <c r="C97" s="28">
        <v>3.8</v>
      </c>
      <c r="D97" s="28">
        <v>0.15</v>
      </c>
      <c r="E97" s="28">
        <v>0.25</v>
      </c>
      <c r="F97" s="28">
        <f t="shared" si="6"/>
        <v>0.14249999999999999</v>
      </c>
      <c r="G97" s="28"/>
      <c r="H97" s="28">
        <v>8</v>
      </c>
      <c r="I97" s="55">
        <f t="shared" si="7"/>
        <v>1.1399999999999999</v>
      </c>
      <c r="J97" s="27"/>
      <c r="K97" s="26"/>
    </row>
    <row r="98" spans="1:11" x14ac:dyDescent="0.3">
      <c r="A98" s="127"/>
      <c r="B98" s="46" t="s">
        <v>84</v>
      </c>
      <c r="C98" s="6">
        <v>3</v>
      </c>
      <c r="D98" s="30">
        <v>3.8</v>
      </c>
      <c r="E98" s="6">
        <v>0.15</v>
      </c>
      <c r="F98" s="6">
        <f t="shared" si="6"/>
        <v>1.7099999999999997</v>
      </c>
      <c r="G98" s="6"/>
      <c r="H98" s="28">
        <v>1</v>
      </c>
      <c r="I98" s="87">
        <f t="shared" si="7"/>
        <v>1.7099999999999997</v>
      </c>
      <c r="J98" s="27"/>
      <c r="K98" s="26"/>
    </row>
    <row r="99" spans="1:11" ht="18.75" customHeight="1" thickBot="1" x14ac:dyDescent="0.35">
      <c r="A99" s="127"/>
      <c r="B99" s="123" t="s">
        <v>95</v>
      </c>
      <c r="C99" s="124"/>
      <c r="D99" s="124"/>
      <c r="E99" s="124"/>
      <c r="F99" s="124"/>
      <c r="G99" s="124"/>
      <c r="H99" s="124"/>
      <c r="I99" s="125"/>
      <c r="J99" s="27"/>
      <c r="K99" s="26"/>
    </row>
    <row r="100" spans="1:11" x14ac:dyDescent="0.3">
      <c r="A100" s="127"/>
      <c r="B100" s="46" t="s">
        <v>99</v>
      </c>
      <c r="C100" s="6">
        <v>2.85</v>
      </c>
      <c r="D100" s="30">
        <v>0.9</v>
      </c>
      <c r="E100" s="6">
        <v>0.15</v>
      </c>
      <c r="F100" s="28">
        <f t="shared" si="6"/>
        <v>0.38474999999999998</v>
      </c>
      <c r="G100" s="52">
        <v>33</v>
      </c>
      <c r="H100" s="6">
        <v>2</v>
      </c>
      <c r="I100" s="41">
        <f>F100*H100*G100</f>
        <v>25.3935</v>
      </c>
      <c r="J100" s="21"/>
      <c r="K100" s="4"/>
    </row>
    <row r="101" spans="1:11" x14ac:dyDescent="0.3">
      <c r="A101" s="127"/>
      <c r="B101" s="46" t="s">
        <v>100</v>
      </c>
      <c r="C101" s="6">
        <v>3.3</v>
      </c>
      <c r="D101" s="30">
        <v>0.15</v>
      </c>
      <c r="E101" s="6">
        <v>0.25</v>
      </c>
      <c r="F101" s="28">
        <f t="shared" si="6"/>
        <v>0.12374999999999999</v>
      </c>
      <c r="G101" s="52"/>
      <c r="H101" s="6">
        <v>34</v>
      </c>
      <c r="I101" s="55">
        <f t="shared" ref="I101:I102" si="8">F101*H101</f>
        <v>4.2074999999999996</v>
      </c>
      <c r="J101" s="21"/>
      <c r="K101" s="4"/>
    </row>
    <row r="102" spans="1:11" x14ac:dyDescent="0.3">
      <c r="A102" s="127"/>
      <c r="B102" s="46" t="s">
        <v>101</v>
      </c>
      <c r="C102" s="6">
        <v>3</v>
      </c>
      <c r="D102" s="30">
        <v>3.3</v>
      </c>
      <c r="E102" s="6">
        <v>0.15</v>
      </c>
      <c r="F102" s="28">
        <f t="shared" si="6"/>
        <v>1.4849999999999997</v>
      </c>
      <c r="G102" s="52"/>
      <c r="H102" s="6">
        <v>1</v>
      </c>
      <c r="I102" s="55">
        <f t="shared" si="8"/>
        <v>1.4849999999999997</v>
      </c>
      <c r="J102" s="21"/>
      <c r="K102" s="4"/>
    </row>
    <row r="103" spans="1:11" ht="18.75" customHeight="1" thickBot="1" x14ac:dyDescent="0.35">
      <c r="A103" s="127"/>
      <c r="B103" s="123" t="s">
        <v>114</v>
      </c>
      <c r="C103" s="124"/>
      <c r="D103" s="124"/>
      <c r="E103" s="124"/>
      <c r="F103" s="124"/>
      <c r="G103" s="124"/>
      <c r="H103" s="124"/>
      <c r="I103" s="125"/>
      <c r="J103" s="27"/>
      <c r="K103" s="26"/>
    </row>
    <row r="104" spans="1:11" x14ac:dyDescent="0.3">
      <c r="A104" s="127"/>
      <c r="B104" s="46" t="s">
        <v>99</v>
      </c>
      <c r="C104" s="28">
        <v>2.85</v>
      </c>
      <c r="D104" s="28">
        <v>0.9</v>
      </c>
      <c r="E104" s="28">
        <v>0.15</v>
      </c>
      <c r="F104" s="28">
        <f t="shared" ref="F104:F106" si="9">+PRODUCT(C104:E104)</f>
        <v>0.38474999999999998</v>
      </c>
      <c r="G104" s="89">
        <v>30</v>
      </c>
      <c r="H104" s="28">
        <v>2</v>
      </c>
      <c r="I104" s="41">
        <f>F104*H104*G104</f>
        <v>23.084999999999997</v>
      </c>
      <c r="J104" s="21"/>
      <c r="K104" s="4"/>
    </row>
    <row r="105" spans="1:11" x14ac:dyDescent="0.3">
      <c r="A105" s="127"/>
      <c r="B105" s="46" t="s">
        <v>100</v>
      </c>
      <c r="C105" s="28">
        <v>3.3</v>
      </c>
      <c r="D105" s="28">
        <v>0.15</v>
      </c>
      <c r="E105" s="28">
        <v>0.25</v>
      </c>
      <c r="F105" s="28">
        <f t="shared" si="9"/>
        <v>0.12374999999999999</v>
      </c>
      <c r="G105" s="89"/>
      <c r="H105" s="28">
        <v>31</v>
      </c>
      <c r="I105" s="55">
        <f t="shared" ref="I105:I106" si="10">F105*H105</f>
        <v>3.8362499999999997</v>
      </c>
      <c r="J105" s="21"/>
      <c r="K105" s="4"/>
    </row>
    <row r="106" spans="1:11" x14ac:dyDescent="0.3">
      <c r="A106" s="127"/>
      <c r="B106" s="46" t="s">
        <v>101</v>
      </c>
      <c r="C106" s="28">
        <v>3</v>
      </c>
      <c r="D106" s="28">
        <v>3.3</v>
      </c>
      <c r="E106" s="28">
        <v>0.15</v>
      </c>
      <c r="F106" s="28">
        <f t="shared" si="9"/>
        <v>1.4849999999999997</v>
      </c>
      <c r="G106" s="89"/>
      <c r="H106" s="28">
        <v>1</v>
      </c>
      <c r="I106" s="55">
        <f t="shared" si="10"/>
        <v>1.4849999999999997</v>
      </c>
      <c r="J106" s="21"/>
      <c r="K106" s="4"/>
    </row>
    <row r="107" spans="1:11" ht="18.75" customHeight="1" thickBot="1" x14ac:dyDescent="0.35">
      <c r="A107" s="127"/>
      <c r="B107" s="123" t="s">
        <v>118</v>
      </c>
      <c r="C107" s="124"/>
      <c r="D107" s="124"/>
      <c r="E107" s="124"/>
      <c r="F107" s="124"/>
      <c r="G107" s="124"/>
      <c r="H107" s="124"/>
      <c r="I107" s="125"/>
      <c r="J107" s="27"/>
      <c r="K107" s="26"/>
    </row>
    <row r="108" spans="1:11" x14ac:dyDescent="0.3">
      <c r="A108" s="127"/>
      <c r="B108" s="46" t="s">
        <v>99</v>
      </c>
      <c r="C108" s="28">
        <v>2.85</v>
      </c>
      <c r="D108" s="28">
        <v>0.9</v>
      </c>
      <c r="E108" s="28">
        <v>0.15</v>
      </c>
      <c r="F108" s="28">
        <f t="shared" ref="F108:F110" si="11">+PRODUCT(C108:E108)</f>
        <v>0.38474999999999998</v>
      </c>
      <c r="G108" s="89">
        <v>23</v>
      </c>
      <c r="H108" s="28">
        <v>2</v>
      </c>
      <c r="I108" s="41">
        <f>F108*H108*G108</f>
        <v>17.698499999999999</v>
      </c>
      <c r="J108" s="21"/>
      <c r="K108" s="4"/>
    </row>
    <row r="109" spans="1:11" x14ac:dyDescent="0.3">
      <c r="A109" s="127"/>
      <c r="B109" s="46" t="s">
        <v>100</v>
      </c>
      <c r="C109" s="28">
        <v>4.7</v>
      </c>
      <c r="D109" s="28">
        <v>0.15</v>
      </c>
      <c r="E109" s="28">
        <v>0.25</v>
      </c>
      <c r="F109" s="28">
        <f t="shared" si="11"/>
        <v>0.17624999999999999</v>
      </c>
      <c r="G109" s="89"/>
      <c r="H109" s="28">
        <v>24</v>
      </c>
      <c r="I109" s="55">
        <f t="shared" ref="I109:I110" si="12">F109*H109</f>
        <v>4.2299999999999995</v>
      </c>
      <c r="J109" s="21"/>
      <c r="K109" s="4"/>
    </row>
    <row r="110" spans="1:11" x14ac:dyDescent="0.3">
      <c r="A110" s="127"/>
      <c r="B110" s="46" t="s">
        <v>101</v>
      </c>
      <c r="C110" s="28">
        <v>3</v>
      </c>
      <c r="D110" s="28">
        <v>4.7</v>
      </c>
      <c r="E110" s="28">
        <v>0.15</v>
      </c>
      <c r="F110" s="28">
        <f t="shared" si="11"/>
        <v>2.1150000000000002</v>
      </c>
      <c r="G110" s="89"/>
      <c r="H110" s="28">
        <v>1</v>
      </c>
      <c r="I110" s="55">
        <f t="shared" si="12"/>
        <v>2.1150000000000002</v>
      </c>
      <c r="J110" s="21"/>
      <c r="K110" s="4"/>
    </row>
    <row r="111" spans="1:11" x14ac:dyDescent="0.3">
      <c r="A111" s="127"/>
      <c r="B111" s="46"/>
      <c r="C111" s="6"/>
      <c r="D111" s="30"/>
      <c r="E111" s="6"/>
      <c r="F111" s="6"/>
      <c r="G111" s="52"/>
      <c r="H111" s="6"/>
      <c r="I111" s="51"/>
      <c r="J111" s="21"/>
      <c r="K111" s="4"/>
    </row>
    <row r="112" spans="1:11" x14ac:dyDescent="0.3">
      <c r="A112" s="127"/>
      <c r="B112" s="46"/>
      <c r="C112" s="28"/>
      <c r="D112" s="28"/>
      <c r="E112" s="28"/>
      <c r="F112" s="28"/>
      <c r="G112" s="28"/>
      <c r="H112" s="28"/>
      <c r="I112" s="55"/>
      <c r="J112" s="27"/>
      <c r="K112" s="26"/>
    </row>
    <row r="113" spans="1:11" x14ac:dyDescent="0.3">
      <c r="A113" s="127"/>
      <c r="B113" s="46"/>
      <c r="C113" s="28"/>
      <c r="D113" s="28"/>
      <c r="E113" s="28"/>
      <c r="F113" s="28"/>
      <c r="G113" s="28"/>
      <c r="H113" s="28"/>
      <c r="I113" s="55"/>
      <c r="J113" s="27"/>
      <c r="K113" s="26"/>
    </row>
    <row r="114" spans="1:11" x14ac:dyDescent="0.3">
      <c r="A114" s="127"/>
      <c r="B114" s="46"/>
      <c r="C114" s="6"/>
      <c r="D114" s="30"/>
      <c r="E114" s="6"/>
      <c r="F114" s="6"/>
      <c r="G114" s="6"/>
      <c r="H114" s="6"/>
      <c r="I114" s="55"/>
      <c r="J114" s="27"/>
      <c r="K114" s="26"/>
    </row>
    <row r="115" spans="1:11" x14ac:dyDescent="0.3">
      <c r="A115" s="127"/>
      <c r="B115" s="46"/>
      <c r="C115" s="28"/>
      <c r="D115" s="28"/>
      <c r="E115" s="28"/>
      <c r="F115" s="28"/>
      <c r="G115" s="28"/>
      <c r="H115" s="28"/>
      <c r="I115" s="55"/>
      <c r="J115" s="27"/>
      <c r="K115" s="26"/>
    </row>
    <row r="116" spans="1:11" x14ac:dyDescent="0.3">
      <c r="A116" s="127"/>
      <c r="B116" s="46"/>
      <c r="C116" s="28"/>
      <c r="D116" s="28"/>
      <c r="E116" s="28"/>
      <c r="F116" s="28"/>
      <c r="G116" s="28"/>
      <c r="H116" s="28"/>
      <c r="I116" s="55"/>
      <c r="J116" s="27"/>
      <c r="K116" s="26"/>
    </row>
    <row r="117" spans="1:11" x14ac:dyDescent="0.3">
      <c r="A117" s="127"/>
      <c r="B117" s="46"/>
      <c r="C117" s="6"/>
      <c r="D117" s="30"/>
      <c r="E117" s="6"/>
      <c r="F117" s="6"/>
      <c r="G117" s="6"/>
      <c r="H117" s="6"/>
      <c r="I117" s="55"/>
      <c r="J117" s="27"/>
      <c r="K117" s="26"/>
    </row>
    <row r="118" spans="1:11" x14ac:dyDescent="0.3">
      <c r="A118" s="127"/>
      <c r="B118" s="46"/>
      <c r="C118" s="28"/>
      <c r="D118" s="28"/>
      <c r="E118" s="28"/>
      <c r="F118" s="28"/>
      <c r="G118" s="28"/>
      <c r="H118" s="28"/>
      <c r="I118" s="55"/>
      <c r="J118" s="27"/>
      <c r="K118" s="26"/>
    </row>
    <row r="119" spans="1:11" x14ac:dyDescent="0.3">
      <c r="A119" s="127"/>
      <c r="B119" s="46"/>
      <c r="C119" s="28"/>
      <c r="D119" s="28"/>
      <c r="E119" s="28"/>
      <c r="F119" s="28"/>
      <c r="G119" s="28"/>
      <c r="H119" s="28"/>
      <c r="I119" s="55"/>
      <c r="J119" s="27"/>
      <c r="K119" s="26"/>
    </row>
    <row r="120" spans="1:11" x14ac:dyDescent="0.3">
      <c r="A120" s="143"/>
      <c r="B120" s="46"/>
      <c r="C120" s="6"/>
      <c r="D120" s="30"/>
      <c r="E120" s="6"/>
      <c r="F120" s="6"/>
      <c r="G120" s="6"/>
      <c r="H120" s="6"/>
      <c r="I120" s="55"/>
      <c r="J120" s="27"/>
      <c r="K120" s="26"/>
    </row>
    <row r="121" spans="1:11" ht="15" thickBot="1" x14ac:dyDescent="0.35">
      <c r="A121" s="128"/>
      <c r="B121" s="129"/>
      <c r="C121" s="130"/>
      <c r="D121" s="130"/>
      <c r="E121" s="130"/>
      <c r="F121" s="130"/>
      <c r="G121" s="130"/>
      <c r="H121" s="130"/>
      <c r="I121" s="131"/>
      <c r="J121" s="8">
        <f>+SUM(I93:I120)</f>
        <v>118.5765</v>
      </c>
      <c r="K121" s="2" t="s">
        <v>39</v>
      </c>
    </row>
    <row r="122" spans="1:11" ht="15" thickBot="1" x14ac:dyDescent="0.35">
      <c r="A122" s="138"/>
      <c r="B122" s="139"/>
      <c r="C122" s="139"/>
      <c r="D122" s="139"/>
      <c r="E122" s="139"/>
      <c r="F122" s="139"/>
      <c r="G122" s="139"/>
      <c r="H122" s="139"/>
      <c r="I122" s="139"/>
      <c r="J122" s="139"/>
      <c r="K122" s="140"/>
    </row>
    <row r="123" spans="1:11" ht="15" thickBot="1" x14ac:dyDescent="0.35">
      <c r="A123" s="29" t="s">
        <v>13</v>
      </c>
      <c r="B123" s="20" t="s">
        <v>14</v>
      </c>
      <c r="C123" s="134" t="s">
        <v>15</v>
      </c>
      <c r="D123" s="134"/>
      <c r="E123" s="134"/>
      <c r="F123" s="134" t="s">
        <v>52</v>
      </c>
      <c r="G123" s="135" t="s">
        <v>25</v>
      </c>
      <c r="H123" s="134" t="s">
        <v>18</v>
      </c>
      <c r="I123" s="134" t="s">
        <v>19</v>
      </c>
      <c r="J123" s="134" t="s">
        <v>20</v>
      </c>
      <c r="K123" s="150" t="s">
        <v>21</v>
      </c>
    </row>
    <row r="124" spans="1:11" ht="24.6" thickBot="1" x14ac:dyDescent="0.35">
      <c r="A124" s="141" t="str">
        <f>+'PRESUPUESTO OFICIAL (Entidad)'!A24</f>
        <v>4.2</v>
      </c>
      <c r="B124" s="142"/>
      <c r="C124" s="7" t="s">
        <v>22</v>
      </c>
      <c r="D124" s="5" t="s">
        <v>23</v>
      </c>
      <c r="E124" s="25" t="s">
        <v>24</v>
      </c>
      <c r="F124" s="133"/>
      <c r="G124" s="136"/>
      <c r="H124" s="133"/>
      <c r="I124" s="133"/>
      <c r="J124" s="149"/>
      <c r="K124" s="148"/>
    </row>
    <row r="125" spans="1:11" ht="18.75" customHeight="1" thickBot="1" x14ac:dyDescent="0.35">
      <c r="A125" s="126" t="str">
        <f>+'PRESUPUESTO OFICIAL (Entidad)'!C24</f>
        <v>CONCRETO CICLÓPEO CLASE G, 2000 PSI 40% RAJON PARA BASES</v>
      </c>
      <c r="B125" s="123" t="s">
        <v>62</v>
      </c>
      <c r="C125" s="124"/>
      <c r="D125" s="124"/>
      <c r="E125" s="124"/>
      <c r="F125" s="124"/>
      <c r="G125" s="124"/>
      <c r="H125" s="124"/>
      <c r="I125" s="125"/>
      <c r="J125" s="27"/>
      <c r="K125" s="26"/>
    </row>
    <row r="126" spans="1:11" ht="18" customHeight="1" x14ac:dyDescent="0.3">
      <c r="A126" s="127"/>
      <c r="B126" s="40" t="s">
        <v>58</v>
      </c>
      <c r="C126" s="45">
        <v>2.85</v>
      </c>
      <c r="D126" s="45">
        <v>0.9</v>
      </c>
      <c r="E126" s="45">
        <v>0.15</v>
      </c>
      <c r="F126" s="45">
        <f>+PRODUCT(C126:E126)</f>
        <v>0.38474999999999998</v>
      </c>
      <c r="G126" s="45"/>
      <c r="H126" s="45">
        <v>29</v>
      </c>
      <c r="I126" s="41">
        <f>+H126*F126</f>
        <v>11.15775</v>
      </c>
      <c r="J126" s="151"/>
      <c r="K126" s="152"/>
    </row>
    <row r="127" spans="1:11" ht="19.2" x14ac:dyDescent="0.3">
      <c r="A127" s="127"/>
      <c r="B127" s="79" t="s">
        <v>59</v>
      </c>
      <c r="C127" s="28">
        <v>2.85</v>
      </c>
      <c r="D127" s="28">
        <v>0.1</v>
      </c>
      <c r="E127" s="28">
        <v>0.15</v>
      </c>
      <c r="F127" s="28">
        <f>+PRODUCT(C127:E127)</f>
        <v>4.2750000000000003E-2</v>
      </c>
      <c r="G127" s="28"/>
      <c r="H127" s="28">
        <v>29</v>
      </c>
      <c r="I127" s="55">
        <f t="shared" ref="I127:I129" si="13">F127*H127</f>
        <v>1.2397500000000001</v>
      </c>
      <c r="J127" s="27"/>
      <c r="K127" s="26"/>
    </row>
    <row r="128" spans="1:11" x14ac:dyDescent="0.3">
      <c r="A128" s="127"/>
      <c r="B128" s="46" t="s">
        <v>86</v>
      </c>
      <c r="C128" s="28">
        <v>2.85</v>
      </c>
      <c r="D128" s="28">
        <v>0.9</v>
      </c>
      <c r="E128" s="28">
        <v>0.15</v>
      </c>
      <c r="F128" s="28">
        <f>+PRODUCT(C128:E128)</f>
        <v>0.38474999999999998</v>
      </c>
      <c r="G128" s="28"/>
      <c r="H128" s="28">
        <v>7</v>
      </c>
      <c r="I128" s="55">
        <f t="shared" si="13"/>
        <v>2.6932499999999999</v>
      </c>
      <c r="J128" s="27"/>
      <c r="K128" s="26"/>
    </row>
    <row r="129" spans="1:11" ht="19.2" x14ac:dyDescent="0.3">
      <c r="A129" s="127"/>
      <c r="B129" s="46" t="s">
        <v>87</v>
      </c>
      <c r="C129" s="28">
        <v>2.85</v>
      </c>
      <c r="D129" s="28">
        <v>1.1000000000000001</v>
      </c>
      <c r="E129" s="28">
        <v>0.15</v>
      </c>
      <c r="F129" s="28">
        <f>+PRODUCT(C129:E129)</f>
        <v>0.47025</v>
      </c>
      <c r="G129" s="28"/>
      <c r="H129" s="28">
        <v>7</v>
      </c>
      <c r="I129" s="55">
        <f t="shared" si="13"/>
        <v>3.29175</v>
      </c>
      <c r="J129" s="27"/>
      <c r="K129" s="26"/>
    </row>
    <row r="130" spans="1:11" ht="18.75" customHeight="1" thickBot="1" x14ac:dyDescent="0.35">
      <c r="A130" s="127"/>
      <c r="B130" s="123" t="s">
        <v>95</v>
      </c>
      <c r="C130" s="124"/>
      <c r="D130" s="124"/>
      <c r="E130" s="124"/>
      <c r="F130" s="124"/>
      <c r="G130" s="124"/>
      <c r="H130" s="124"/>
      <c r="I130" s="125"/>
      <c r="J130" s="27"/>
      <c r="K130" s="26"/>
    </row>
    <row r="131" spans="1:11" x14ac:dyDescent="0.3">
      <c r="A131" s="127"/>
      <c r="B131" s="46" t="s">
        <v>102</v>
      </c>
      <c r="C131" s="28">
        <v>2.85</v>
      </c>
      <c r="D131" s="45">
        <v>0.9</v>
      </c>
      <c r="E131" s="45">
        <v>0.15</v>
      </c>
      <c r="F131" s="45">
        <f>+PRODUCT(C131:E131)</f>
        <v>0.38474999999999998</v>
      </c>
      <c r="G131" s="45"/>
      <c r="H131" s="45">
        <v>33</v>
      </c>
      <c r="I131" s="41">
        <f>+H131*F131</f>
        <v>12.69675</v>
      </c>
      <c r="J131" s="21"/>
      <c r="K131" s="4"/>
    </row>
    <row r="132" spans="1:11" x14ac:dyDescent="0.3">
      <c r="A132" s="127"/>
      <c r="B132" s="46" t="s">
        <v>103</v>
      </c>
      <c r="C132" s="28">
        <v>2.85</v>
      </c>
      <c r="D132" s="28">
        <v>0.6</v>
      </c>
      <c r="E132" s="28">
        <v>0.15</v>
      </c>
      <c r="F132" s="28">
        <f>+PRODUCT(C132:E132)</f>
        <v>0.25650000000000001</v>
      </c>
      <c r="G132" s="89"/>
      <c r="H132" s="28">
        <v>33</v>
      </c>
      <c r="I132" s="55">
        <f t="shared" ref="I132" si="14">F132*H132</f>
        <v>8.464500000000001</v>
      </c>
      <c r="J132" s="21"/>
      <c r="K132" s="4"/>
    </row>
    <row r="133" spans="1:11" ht="18.75" customHeight="1" thickBot="1" x14ac:dyDescent="0.35">
      <c r="A133" s="127"/>
      <c r="B133" s="123" t="s">
        <v>114</v>
      </c>
      <c r="C133" s="124"/>
      <c r="D133" s="124"/>
      <c r="E133" s="124"/>
      <c r="F133" s="124"/>
      <c r="G133" s="124"/>
      <c r="H133" s="124"/>
      <c r="I133" s="125"/>
      <c r="J133" s="27"/>
      <c r="K133" s="26"/>
    </row>
    <row r="134" spans="1:11" x14ac:dyDescent="0.3">
      <c r="A134" s="127"/>
      <c r="B134" s="46" t="s">
        <v>102</v>
      </c>
      <c r="C134" s="28">
        <v>2.85</v>
      </c>
      <c r="D134" s="45">
        <v>0.9</v>
      </c>
      <c r="E134" s="45">
        <v>0.15</v>
      </c>
      <c r="F134" s="45">
        <f>+PRODUCT(C134:E134)</f>
        <v>0.38474999999999998</v>
      </c>
      <c r="G134" s="45"/>
      <c r="H134" s="45">
        <v>30</v>
      </c>
      <c r="I134" s="41">
        <f>+H134*F134</f>
        <v>11.542499999999999</v>
      </c>
      <c r="J134" s="21"/>
      <c r="K134" s="4"/>
    </row>
    <row r="135" spans="1:11" x14ac:dyDescent="0.3">
      <c r="A135" s="127"/>
      <c r="B135" s="46" t="s">
        <v>103</v>
      </c>
      <c r="C135" s="28">
        <v>2.85</v>
      </c>
      <c r="D135" s="28">
        <v>0.6</v>
      </c>
      <c r="E135" s="28">
        <v>0.15</v>
      </c>
      <c r="F135" s="28">
        <f>+PRODUCT(C135:E135)</f>
        <v>0.25650000000000001</v>
      </c>
      <c r="G135" s="89"/>
      <c r="H135" s="28">
        <v>30</v>
      </c>
      <c r="I135" s="55">
        <f t="shared" ref="I135" si="15">F135*H135</f>
        <v>7.6950000000000003</v>
      </c>
      <c r="J135" s="21"/>
      <c r="K135" s="4"/>
    </row>
    <row r="136" spans="1:11" ht="18.75" customHeight="1" thickBot="1" x14ac:dyDescent="0.35">
      <c r="A136" s="127"/>
      <c r="B136" s="123" t="s">
        <v>118</v>
      </c>
      <c r="C136" s="124"/>
      <c r="D136" s="124"/>
      <c r="E136" s="124"/>
      <c r="F136" s="124"/>
      <c r="G136" s="124"/>
      <c r="H136" s="124"/>
      <c r="I136" s="125"/>
      <c r="J136" s="27"/>
      <c r="K136" s="26"/>
    </row>
    <row r="137" spans="1:11" x14ac:dyDescent="0.3">
      <c r="A137" s="127"/>
      <c r="B137" s="46" t="s">
        <v>102</v>
      </c>
      <c r="C137" s="28">
        <v>2.85</v>
      </c>
      <c r="D137" s="45">
        <v>0.9</v>
      </c>
      <c r="E137" s="45">
        <v>0.15</v>
      </c>
      <c r="F137" s="45">
        <f>+PRODUCT(C137:E137)</f>
        <v>0.38474999999999998</v>
      </c>
      <c r="G137" s="45"/>
      <c r="H137" s="45">
        <v>23</v>
      </c>
      <c r="I137" s="41">
        <f>+H137*F137</f>
        <v>8.8492499999999996</v>
      </c>
      <c r="J137" s="21"/>
      <c r="K137" s="4"/>
    </row>
    <row r="138" spans="1:11" x14ac:dyDescent="0.3">
      <c r="A138" s="127"/>
      <c r="B138" s="46" t="s">
        <v>103</v>
      </c>
      <c r="C138" s="28">
        <v>2.85</v>
      </c>
      <c r="D138" s="28">
        <v>2</v>
      </c>
      <c r="E138" s="28">
        <v>0.15</v>
      </c>
      <c r="F138" s="28">
        <f>+PRODUCT(C138:E138)</f>
        <v>0.85499999999999998</v>
      </c>
      <c r="G138" s="89"/>
      <c r="H138" s="28">
        <v>23</v>
      </c>
      <c r="I138" s="55">
        <f t="shared" ref="I138" si="16">F138*H138</f>
        <v>19.664999999999999</v>
      </c>
      <c r="J138" s="21"/>
      <c r="K138" s="4"/>
    </row>
    <row r="139" spans="1:11" x14ac:dyDescent="0.3">
      <c r="A139" s="127"/>
      <c r="B139" s="46"/>
      <c r="C139" s="6"/>
      <c r="D139" s="30"/>
      <c r="E139" s="6"/>
      <c r="F139" s="6"/>
      <c r="G139" s="52"/>
      <c r="H139" s="6"/>
      <c r="I139" s="51"/>
      <c r="J139" s="21"/>
      <c r="K139" s="4"/>
    </row>
    <row r="140" spans="1:11" x14ac:dyDescent="0.3">
      <c r="A140" s="127"/>
      <c r="B140" s="46"/>
      <c r="C140" s="6"/>
      <c r="D140" s="30"/>
      <c r="E140" s="6"/>
      <c r="F140" s="6"/>
      <c r="G140" s="52"/>
      <c r="H140" s="6"/>
      <c r="I140" s="51"/>
      <c r="J140" s="21"/>
      <c r="K140" s="4"/>
    </row>
    <row r="141" spans="1:11" x14ac:dyDescent="0.3">
      <c r="A141" s="127"/>
      <c r="B141" s="46"/>
      <c r="C141" s="6"/>
      <c r="D141" s="30"/>
      <c r="E141" s="6"/>
      <c r="F141" s="6"/>
      <c r="G141" s="52"/>
      <c r="H141" s="6"/>
      <c r="I141" s="51"/>
      <c r="J141" s="21"/>
      <c r="K141" s="4"/>
    </row>
    <row r="142" spans="1:11" x14ac:dyDescent="0.3">
      <c r="A142" s="127"/>
      <c r="B142" s="46"/>
      <c r="C142" s="6"/>
      <c r="D142" s="30"/>
      <c r="E142" s="6"/>
      <c r="F142" s="6"/>
      <c r="G142" s="52"/>
      <c r="H142" s="6"/>
      <c r="I142" s="51"/>
      <c r="J142" s="21"/>
      <c r="K142" s="4"/>
    </row>
    <row r="143" spans="1:11" x14ac:dyDescent="0.3">
      <c r="A143" s="127"/>
      <c r="B143" s="46"/>
      <c r="C143" s="6"/>
      <c r="D143" s="30"/>
      <c r="E143" s="6"/>
      <c r="F143" s="6"/>
      <c r="G143" s="52"/>
      <c r="H143" s="6"/>
      <c r="I143" s="51"/>
      <c r="J143" s="21"/>
      <c r="K143" s="4"/>
    </row>
    <row r="144" spans="1:11" x14ac:dyDescent="0.3">
      <c r="A144" s="127"/>
      <c r="B144" s="46"/>
      <c r="C144" s="6"/>
      <c r="D144" s="30"/>
      <c r="E144" s="6"/>
      <c r="F144" s="6"/>
      <c r="G144" s="52"/>
      <c r="H144" s="6"/>
      <c r="I144" s="51"/>
      <c r="J144" s="21"/>
      <c r="K144" s="4"/>
    </row>
    <row r="145" spans="1:11" x14ac:dyDescent="0.3">
      <c r="A145" s="127"/>
      <c r="B145" s="46"/>
      <c r="C145" s="28"/>
      <c r="D145" s="28"/>
      <c r="E145" s="28"/>
      <c r="F145" s="28"/>
      <c r="G145" s="28"/>
      <c r="H145" s="28"/>
      <c r="I145" s="55"/>
      <c r="J145" s="27"/>
      <c r="K145" s="26"/>
    </row>
    <row r="146" spans="1:11" x14ac:dyDescent="0.3">
      <c r="A146" s="127"/>
      <c r="B146" s="46"/>
      <c r="C146" s="28"/>
      <c r="D146" s="28"/>
      <c r="E146" s="28"/>
      <c r="F146" s="28"/>
      <c r="G146" s="28"/>
      <c r="H146" s="28"/>
      <c r="I146" s="55">
        <f>+G146*H146</f>
        <v>0</v>
      </c>
      <c r="J146" s="27"/>
      <c r="K146" s="26"/>
    </row>
    <row r="147" spans="1:11" x14ac:dyDescent="0.3">
      <c r="A147" s="127"/>
      <c r="B147" s="46"/>
      <c r="C147" s="28"/>
      <c r="D147" s="28"/>
      <c r="E147" s="28"/>
      <c r="F147" s="28"/>
      <c r="G147" s="28"/>
      <c r="H147" s="28"/>
      <c r="I147" s="55">
        <f>+G147*H147</f>
        <v>0</v>
      </c>
      <c r="J147" s="27"/>
      <c r="K147" s="26"/>
    </row>
    <row r="148" spans="1:11" x14ac:dyDescent="0.3">
      <c r="A148" s="127"/>
      <c r="B148" s="46"/>
      <c r="C148" s="28"/>
      <c r="D148" s="28"/>
      <c r="E148" s="28"/>
      <c r="F148" s="28"/>
      <c r="G148" s="28"/>
      <c r="H148" s="28"/>
      <c r="I148" s="55">
        <f>+G148*H148</f>
        <v>0</v>
      </c>
      <c r="J148" s="27"/>
      <c r="K148" s="26"/>
    </row>
    <row r="149" spans="1:11" x14ac:dyDescent="0.3">
      <c r="A149" s="127"/>
      <c r="B149" s="46"/>
      <c r="C149" s="28"/>
      <c r="D149" s="28"/>
      <c r="E149" s="28"/>
      <c r="F149" s="28"/>
      <c r="G149" s="28"/>
      <c r="H149" s="28"/>
      <c r="I149" s="55">
        <f>+G149*H149</f>
        <v>0</v>
      </c>
      <c r="J149" s="27"/>
      <c r="K149" s="26"/>
    </row>
    <row r="150" spans="1:11" x14ac:dyDescent="0.3">
      <c r="A150" s="127"/>
      <c r="B150" s="46"/>
      <c r="C150" s="28"/>
      <c r="D150" s="28"/>
      <c r="E150" s="28"/>
      <c r="F150" s="28"/>
      <c r="G150" s="28"/>
      <c r="H150" s="28"/>
      <c r="I150" s="55">
        <f>+G150*H150</f>
        <v>0</v>
      </c>
      <c r="J150" s="27"/>
      <c r="K150" s="26"/>
    </row>
    <row r="151" spans="1:11" ht="15" thickBot="1" x14ac:dyDescent="0.35">
      <c r="A151" s="128"/>
      <c r="B151" s="129"/>
      <c r="C151" s="130"/>
      <c r="D151" s="130"/>
      <c r="E151" s="130"/>
      <c r="F151" s="130"/>
      <c r="G151" s="130"/>
      <c r="H151" s="130"/>
      <c r="I151" s="131"/>
      <c r="J151" s="8">
        <f>+SUM(I126:I150)</f>
        <v>87.295500000000004</v>
      </c>
      <c r="K151" s="2" t="s">
        <v>39</v>
      </c>
    </row>
    <row r="152" spans="1:11" ht="15" thickBot="1" x14ac:dyDescent="0.35">
      <c r="A152" s="138"/>
      <c r="B152" s="139"/>
      <c r="C152" s="139"/>
      <c r="D152" s="139"/>
      <c r="E152" s="139"/>
      <c r="F152" s="139"/>
      <c r="G152" s="139"/>
      <c r="H152" s="139"/>
      <c r="I152" s="139"/>
      <c r="J152" s="139"/>
      <c r="K152" s="140"/>
    </row>
    <row r="153" spans="1:11" ht="15" thickBot="1" x14ac:dyDescent="0.35">
      <c r="A153" s="29" t="s">
        <v>13</v>
      </c>
      <c r="B153" s="20" t="s">
        <v>14</v>
      </c>
      <c r="C153" s="134" t="s">
        <v>15</v>
      </c>
      <c r="D153" s="134"/>
      <c r="E153" s="134"/>
      <c r="F153" s="134" t="s">
        <v>52</v>
      </c>
      <c r="G153" s="135" t="s">
        <v>28</v>
      </c>
      <c r="H153" s="134" t="s">
        <v>18</v>
      </c>
      <c r="I153" s="134" t="s">
        <v>19</v>
      </c>
      <c r="J153" s="134" t="s">
        <v>20</v>
      </c>
      <c r="K153" s="150" t="s">
        <v>21</v>
      </c>
    </row>
    <row r="154" spans="1:11" ht="24.6" thickBot="1" x14ac:dyDescent="0.35">
      <c r="A154" s="141" t="str">
        <f>+'PRESUPUESTO OFICIAL (Entidad)'!A25</f>
        <v>4.3</v>
      </c>
      <c r="B154" s="142"/>
      <c r="C154" s="7" t="s">
        <v>22</v>
      </c>
      <c r="D154" s="5" t="s">
        <v>23</v>
      </c>
      <c r="E154" s="25" t="s">
        <v>24</v>
      </c>
      <c r="F154" s="133"/>
      <c r="G154" s="136"/>
      <c r="H154" s="133"/>
      <c r="I154" s="133"/>
      <c r="J154" s="149"/>
      <c r="K154" s="148"/>
    </row>
    <row r="155" spans="1:11" ht="18.75" customHeight="1" thickBot="1" x14ac:dyDescent="0.35">
      <c r="A155" s="126" t="str">
        <f>+'PRESUPUESTO OFICIAL (Entidad)'!C25</f>
        <v xml:space="preserve">CUNETA DE CONCRETO CLASE E, 2500 PSI FUNDIDA EN EL LUGAR </v>
      </c>
      <c r="B155" s="123" t="s">
        <v>62</v>
      </c>
      <c r="C155" s="124"/>
      <c r="D155" s="124"/>
      <c r="E155" s="124"/>
      <c r="F155" s="124"/>
      <c r="G155" s="124"/>
      <c r="H155" s="124"/>
      <c r="I155" s="125"/>
      <c r="J155" s="27"/>
      <c r="K155" s="26"/>
    </row>
    <row r="156" spans="1:11" ht="27" customHeight="1" x14ac:dyDescent="0.3">
      <c r="A156" s="127"/>
      <c r="B156" s="84" t="s">
        <v>60</v>
      </c>
      <c r="C156" s="45">
        <v>90.15</v>
      </c>
      <c r="D156" s="45">
        <v>0.15</v>
      </c>
      <c r="E156" s="45">
        <v>0.2</v>
      </c>
      <c r="F156" s="45">
        <f>+PRODUCT(C156:E156)</f>
        <v>2.7045000000000003</v>
      </c>
      <c r="G156" s="45"/>
      <c r="H156" s="45">
        <v>2</v>
      </c>
      <c r="I156" s="41">
        <f>+H156*F156</f>
        <v>5.4090000000000007</v>
      </c>
      <c r="J156" s="27"/>
      <c r="K156" s="26"/>
    </row>
    <row r="157" spans="1:11" ht="28.8" x14ac:dyDescent="0.3">
      <c r="A157" s="127"/>
      <c r="B157" s="79" t="s">
        <v>61</v>
      </c>
      <c r="C157" s="28">
        <v>90.15</v>
      </c>
      <c r="D157" s="28">
        <v>0.45</v>
      </c>
      <c r="E157" s="28">
        <v>0.14000000000000001</v>
      </c>
      <c r="F157" s="28">
        <f>+PRODUCT(C157:E157)</f>
        <v>5.679450000000001</v>
      </c>
      <c r="G157" s="28"/>
      <c r="H157" s="28">
        <v>2</v>
      </c>
      <c r="I157" s="55">
        <f t="shared" ref="I157:I159" si="17">F157*H157</f>
        <v>11.358900000000002</v>
      </c>
      <c r="J157" s="27"/>
      <c r="K157" s="26"/>
    </row>
    <row r="158" spans="1:11" ht="28.8" x14ac:dyDescent="0.3">
      <c r="A158" s="127"/>
      <c r="B158" s="46" t="s">
        <v>60</v>
      </c>
      <c r="C158" s="28">
        <v>24.15</v>
      </c>
      <c r="D158" s="28">
        <v>0.15</v>
      </c>
      <c r="E158" s="28">
        <v>0.2</v>
      </c>
      <c r="F158" s="28">
        <f t="shared" ref="F158:F159" si="18">+PRODUCT(C158:E158)</f>
        <v>0.72449999999999992</v>
      </c>
      <c r="G158" s="28"/>
      <c r="H158" s="28">
        <v>2</v>
      </c>
      <c r="I158" s="55">
        <f t="shared" si="17"/>
        <v>1.4489999999999998</v>
      </c>
      <c r="J158" s="27"/>
      <c r="K158" s="26"/>
    </row>
    <row r="159" spans="1:11" ht="28.8" x14ac:dyDescent="0.3">
      <c r="A159" s="127"/>
      <c r="B159" s="46" t="s">
        <v>61</v>
      </c>
      <c r="C159" s="28">
        <v>24.15</v>
      </c>
      <c r="D159" s="28">
        <v>0.45</v>
      </c>
      <c r="E159" s="28">
        <v>0.14000000000000001</v>
      </c>
      <c r="F159" s="28">
        <f t="shared" si="18"/>
        <v>1.5214500000000002</v>
      </c>
      <c r="G159" s="28"/>
      <c r="H159" s="28">
        <v>2</v>
      </c>
      <c r="I159" s="55">
        <f t="shared" si="17"/>
        <v>3.0429000000000004</v>
      </c>
      <c r="J159" s="27"/>
      <c r="K159" s="26"/>
    </row>
    <row r="160" spans="1:11" ht="18.75" customHeight="1" thickBot="1" x14ac:dyDescent="0.35">
      <c r="A160" s="127"/>
      <c r="B160" s="123" t="s">
        <v>95</v>
      </c>
      <c r="C160" s="124"/>
      <c r="D160" s="124"/>
      <c r="E160" s="124"/>
      <c r="F160" s="124"/>
      <c r="G160" s="124"/>
      <c r="H160" s="124"/>
      <c r="I160" s="125"/>
      <c r="J160" s="27"/>
      <c r="K160" s="26"/>
    </row>
    <row r="161" spans="1:11" ht="19.2" x14ac:dyDescent="0.3">
      <c r="A161" s="127"/>
      <c r="B161" s="46" t="s">
        <v>115</v>
      </c>
      <c r="C161" s="28">
        <v>102.15</v>
      </c>
      <c r="D161" s="28">
        <v>0.15</v>
      </c>
      <c r="E161" s="28">
        <v>0.2</v>
      </c>
      <c r="F161" s="45">
        <f>+PRODUCT(C161:E161)</f>
        <v>3.0645000000000002</v>
      </c>
      <c r="G161" s="89"/>
      <c r="H161" s="28">
        <v>2</v>
      </c>
      <c r="I161" s="41">
        <f>+H161*F161</f>
        <v>6.1290000000000004</v>
      </c>
      <c r="J161" s="21"/>
      <c r="K161" s="4"/>
    </row>
    <row r="162" spans="1:11" ht="19.2" x14ac:dyDescent="0.3">
      <c r="A162" s="127"/>
      <c r="B162" s="46" t="s">
        <v>116</v>
      </c>
      <c r="C162" s="28">
        <v>102.15</v>
      </c>
      <c r="D162" s="28">
        <v>0.45</v>
      </c>
      <c r="E162" s="28">
        <v>0.14000000000000001</v>
      </c>
      <c r="F162" s="28">
        <f>+PRODUCT(C162:E162)</f>
        <v>6.4354500000000003</v>
      </c>
      <c r="G162" s="89"/>
      <c r="H162" s="28">
        <v>2</v>
      </c>
      <c r="I162" s="55">
        <f t="shared" ref="I162" si="19">F162*H162</f>
        <v>12.870900000000001</v>
      </c>
      <c r="J162" s="21"/>
      <c r="K162" s="4"/>
    </row>
    <row r="163" spans="1:11" ht="18.75" customHeight="1" thickBot="1" x14ac:dyDescent="0.35">
      <c r="A163" s="127"/>
      <c r="B163" s="123" t="s">
        <v>114</v>
      </c>
      <c r="C163" s="124"/>
      <c r="D163" s="124"/>
      <c r="E163" s="124"/>
      <c r="F163" s="124"/>
      <c r="G163" s="124"/>
      <c r="H163" s="124"/>
      <c r="I163" s="125"/>
      <c r="J163" s="27"/>
      <c r="K163" s="26"/>
    </row>
    <row r="164" spans="1:11" x14ac:dyDescent="0.3">
      <c r="A164" s="127"/>
      <c r="B164" s="46" t="s">
        <v>117</v>
      </c>
      <c r="C164" s="28">
        <v>93.15</v>
      </c>
      <c r="D164" s="28">
        <v>0.6</v>
      </c>
      <c r="E164" s="28">
        <v>0.15</v>
      </c>
      <c r="F164" s="45">
        <f>+PRODUCT(C164:E164)</f>
        <v>8.3834999999999997</v>
      </c>
      <c r="G164" s="89"/>
      <c r="H164" s="28">
        <v>2</v>
      </c>
      <c r="I164" s="41">
        <f>+H164*F164</f>
        <v>16.766999999999999</v>
      </c>
      <c r="J164" s="21"/>
      <c r="K164" s="4"/>
    </row>
    <row r="165" spans="1:11" ht="18.75" customHeight="1" thickBot="1" x14ac:dyDescent="0.35">
      <c r="A165" s="127"/>
      <c r="B165" s="123" t="s">
        <v>118</v>
      </c>
      <c r="C165" s="124"/>
      <c r="D165" s="124"/>
      <c r="E165" s="124"/>
      <c r="F165" s="124"/>
      <c r="G165" s="124"/>
      <c r="H165" s="124"/>
      <c r="I165" s="125"/>
      <c r="J165" s="27"/>
      <c r="K165" s="26"/>
    </row>
    <row r="166" spans="1:11" ht="19.2" x14ac:dyDescent="0.3">
      <c r="A166" s="127"/>
      <c r="B166" s="46" t="s">
        <v>115</v>
      </c>
      <c r="C166" s="6">
        <v>72.150000000000006</v>
      </c>
      <c r="D166" s="28">
        <v>0.15</v>
      </c>
      <c r="E166" s="28">
        <v>0.2</v>
      </c>
      <c r="F166" s="45">
        <f>+PRODUCT(C166:E166)</f>
        <v>2.1644999999999999</v>
      </c>
      <c r="G166" s="89"/>
      <c r="H166" s="28">
        <v>2</v>
      </c>
      <c r="I166" s="41">
        <f>+H166*F166</f>
        <v>4.3289999999999997</v>
      </c>
      <c r="J166" s="21"/>
      <c r="K166" s="4"/>
    </row>
    <row r="167" spans="1:11" ht="19.2" x14ac:dyDescent="0.3">
      <c r="A167" s="127"/>
      <c r="B167" s="46" t="s">
        <v>116</v>
      </c>
      <c r="C167" s="6">
        <v>72.150000000000006</v>
      </c>
      <c r="D167" s="28">
        <v>0.45</v>
      </c>
      <c r="E167" s="28">
        <v>0.14000000000000001</v>
      </c>
      <c r="F167" s="28">
        <f>+PRODUCT(C167:E167)</f>
        <v>4.5454500000000007</v>
      </c>
      <c r="G167" s="89"/>
      <c r="H167" s="28">
        <v>2</v>
      </c>
      <c r="I167" s="55">
        <f t="shared" ref="I167" si="20">F167*H167</f>
        <v>9.0909000000000013</v>
      </c>
      <c r="J167" s="21"/>
      <c r="K167" s="4"/>
    </row>
    <row r="168" spans="1:11" x14ac:dyDescent="0.3">
      <c r="A168" s="127"/>
      <c r="B168" s="46"/>
      <c r="C168" s="28"/>
      <c r="D168" s="28"/>
      <c r="E168" s="28"/>
      <c r="F168" s="28"/>
      <c r="G168" s="89"/>
      <c r="H168" s="28"/>
      <c r="I168" s="80"/>
      <c r="J168" s="21"/>
      <c r="K168" s="4"/>
    </row>
    <row r="169" spans="1:11" x14ac:dyDescent="0.3">
      <c r="A169" s="127"/>
      <c r="B169" s="46"/>
      <c r="C169" s="6"/>
      <c r="D169" s="30"/>
      <c r="E169" s="6"/>
      <c r="F169" s="6"/>
      <c r="G169" s="52"/>
      <c r="H169" s="6"/>
      <c r="I169" s="51"/>
      <c r="J169" s="21"/>
      <c r="K169" s="4"/>
    </row>
    <row r="170" spans="1:11" x14ac:dyDescent="0.3">
      <c r="A170" s="127"/>
      <c r="B170" s="46"/>
      <c r="C170" s="6"/>
      <c r="D170" s="30"/>
      <c r="E170" s="6"/>
      <c r="F170" s="6"/>
      <c r="G170" s="52"/>
      <c r="H170" s="6"/>
      <c r="I170" s="51"/>
      <c r="J170" s="21"/>
      <c r="K170" s="4"/>
    </row>
    <row r="171" spans="1:11" x14ac:dyDescent="0.3">
      <c r="A171" s="127"/>
      <c r="B171" s="46"/>
      <c r="C171" s="6"/>
      <c r="D171" s="30"/>
      <c r="E171" s="6"/>
      <c r="F171" s="6"/>
      <c r="G171" s="52"/>
      <c r="H171" s="6"/>
      <c r="I171" s="51"/>
      <c r="J171" s="21"/>
      <c r="K171" s="4"/>
    </row>
    <row r="172" spans="1:11" x14ac:dyDescent="0.3">
      <c r="A172" s="127"/>
      <c r="B172" s="46"/>
      <c r="C172" s="6"/>
      <c r="D172" s="30"/>
      <c r="E172" s="6"/>
      <c r="F172" s="6"/>
      <c r="G172" s="52"/>
      <c r="H172" s="6"/>
      <c r="I172" s="51"/>
      <c r="J172" s="21"/>
      <c r="K172" s="4"/>
    </row>
    <row r="173" spans="1:11" x14ac:dyDescent="0.3">
      <c r="A173" s="127"/>
      <c r="B173" s="46"/>
      <c r="C173" s="28"/>
      <c r="D173" s="28"/>
      <c r="E173" s="28"/>
      <c r="F173" s="28"/>
      <c r="G173" s="28"/>
      <c r="H173" s="28"/>
      <c r="I173" s="55"/>
      <c r="J173" s="27"/>
      <c r="K173" s="26"/>
    </row>
    <row r="174" spans="1:11" x14ac:dyDescent="0.3">
      <c r="A174" s="127"/>
      <c r="B174" s="46"/>
      <c r="C174" s="28"/>
      <c r="D174" s="28"/>
      <c r="E174" s="28"/>
      <c r="F174" s="28"/>
      <c r="G174" s="28"/>
      <c r="H174" s="28"/>
      <c r="I174" s="55"/>
      <c r="J174" s="27"/>
      <c r="K174" s="26"/>
    </row>
    <row r="175" spans="1:11" x14ac:dyDescent="0.3">
      <c r="A175" s="127"/>
      <c r="B175" s="46"/>
      <c r="C175" s="28"/>
      <c r="D175" s="28"/>
      <c r="E175" s="28"/>
      <c r="F175" s="28"/>
      <c r="G175" s="28"/>
      <c r="H175" s="28"/>
      <c r="I175" s="55"/>
      <c r="J175" s="27"/>
      <c r="K175" s="26"/>
    </row>
    <row r="176" spans="1:11" x14ac:dyDescent="0.3">
      <c r="A176" s="127"/>
      <c r="B176" s="46"/>
      <c r="C176" s="28"/>
      <c r="D176" s="28"/>
      <c r="E176" s="28"/>
      <c r="F176" s="28"/>
      <c r="G176" s="28"/>
      <c r="H176" s="28"/>
      <c r="I176" s="55"/>
      <c r="J176" s="27"/>
      <c r="K176" s="26"/>
    </row>
    <row r="177" spans="1:11" ht="15" thickBot="1" x14ac:dyDescent="0.35">
      <c r="A177" s="128"/>
      <c r="B177" s="129"/>
      <c r="C177" s="130"/>
      <c r="D177" s="130"/>
      <c r="E177" s="130"/>
      <c r="F177" s="130"/>
      <c r="G177" s="130"/>
      <c r="H177" s="130"/>
      <c r="I177" s="131"/>
      <c r="J177" s="8">
        <f>+SUM(I156:I176)</f>
        <v>70.446600000000004</v>
      </c>
      <c r="K177" s="2" t="s">
        <v>39</v>
      </c>
    </row>
    <row r="178" spans="1:11" ht="15" thickBot="1" x14ac:dyDescent="0.35">
      <c r="A178" s="31"/>
      <c r="B178" s="32"/>
      <c r="C178" s="32"/>
      <c r="D178" s="32"/>
      <c r="E178" s="32"/>
      <c r="F178" s="32"/>
      <c r="G178" s="32"/>
      <c r="H178" s="32"/>
      <c r="I178" s="32"/>
      <c r="J178" s="32"/>
      <c r="K178" s="1"/>
    </row>
    <row r="179" spans="1:11" ht="15" thickBot="1" x14ac:dyDescent="0.35">
      <c r="A179" s="3" t="s">
        <v>13</v>
      </c>
      <c r="B179" s="24" t="s">
        <v>14</v>
      </c>
      <c r="C179" s="144" t="s">
        <v>15</v>
      </c>
      <c r="D179" s="145"/>
      <c r="E179" s="146"/>
      <c r="F179" s="156" t="s">
        <v>20</v>
      </c>
      <c r="G179" s="170" t="s">
        <v>66</v>
      </c>
      <c r="H179" s="156" t="s">
        <v>18</v>
      </c>
      <c r="I179" s="156" t="s">
        <v>19</v>
      </c>
      <c r="J179" s="156" t="s">
        <v>20</v>
      </c>
      <c r="K179" s="158" t="s">
        <v>21</v>
      </c>
    </row>
    <row r="180" spans="1:11" ht="15" thickBot="1" x14ac:dyDescent="0.35">
      <c r="A180" s="159" t="str">
        <f>+'PRESUPUESTO OFICIAL (Entidad)'!A26</f>
        <v>4.4</v>
      </c>
      <c r="B180" s="160"/>
      <c r="C180" s="7" t="s">
        <v>63</v>
      </c>
      <c r="D180" s="5" t="s">
        <v>64</v>
      </c>
      <c r="E180" s="25" t="s">
        <v>65</v>
      </c>
      <c r="F180" s="157"/>
      <c r="G180" s="171"/>
      <c r="H180" s="157"/>
      <c r="I180" s="157"/>
      <c r="J180" s="134"/>
      <c r="K180" s="150"/>
    </row>
    <row r="181" spans="1:11" ht="18.75" customHeight="1" thickBot="1" x14ac:dyDescent="0.35">
      <c r="A181" s="126" t="str">
        <f>+'PRESUPUESTO OFICIAL (Entidad)'!C26</f>
        <v>SUMINISTRO FIGURADO Y ARMADO DE ACERO DE REFUERZO 60000 PSI</v>
      </c>
      <c r="B181" s="161" t="s">
        <v>62</v>
      </c>
      <c r="C181" s="162"/>
      <c r="D181" s="162"/>
      <c r="E181" s="162"/>
      <c r="F181" s="162"/>
      <c r="G181" s="162"/>
      <c r="H181" s="162"/>
      <c r="I181" s="163"/>
      <c r="J181" s="27"/>
      <c r="K181" s="26"/>
    </row>
    <row r="182" spans="1:11" ht="27" customHeight="1" x14ac:dyDescent="0.3">
      <c r="A182" s="127"/>
      <c r="B182" s="40" t="s">
        <v>67</v>
      </c>
      <c r="C182" s="45">
        <v>3</v>
      </c>
      <c r="D182" s="45">
        <v>5</v>
      </c>
      <c r="E182" s="45">
        <v>2</v>
      </c>
      <c r="F182" s="45">
        <f t="shared" ref="F182:F203" si="21">+PRODUCT(C182:E182)</f>
        <v>30</v>
      </c>
      <c r="G182" s="81">
        <v>0.995</v>
      </c>
      <c r="H182" s="45">
        <v>29</v>
      </c>
      <c r="I182" s="41">
        <f t="shared" ref="I182:I203" si="22">+PRODUCT(F182:H182)</f>
        <v>865.65000000000009</v>
      </c>
      <c r="J182" s="164"/>
      <c r="K182" s="165"/>
    </row>
    <row r="183" spans="1:11" ht="19.2" x14ac:dyDescent="0.3">
      <c r="A183" s="127"/>
      <c r="B183" s="54" t="s">
        <v>68</v>
      </c>
      <c r="C183" s="28">
        <v>1</v>
      </c>
      <c r="D183" s="28">
        <v>15</v>
      </c>
      <c r="E183" s="28">
        <v>2</v>
      </c>
      <c r="F183" s="28">
        <f t="shared" si="21"/>
        <v>30</v>
      </c>
      <c r="G183" s="82">
        <v>0.995</v>
      </c>
      <c r="H183" s="28">
        <v>29</v>
      </c>
      <c r="I183" s="38">
        <f t="shared" si="22"/>
        <v>865.65000000000009</v>
      </c>
      <c r="J183" s="166"/>
      <c r="K183" s="152"/>
    </row>
    <row r="184" spans="1:11" ht="28.8" x14ac:dyDescent="0.3">
      <c r="A184" s="127"/>
      <c r="B184" s="54" t="s">
        <v>69</v>
      </c>
      <c r="C184" s="28">
        <v>3.85</v>
      </c>
      <c r="D184" s="28">
        <v>1</v>
      </c>
      <c r="E184" s="28">
        <v>1</v>
      </c>
      <c r="F184" s="28">
        <f t="shared" si="21"/>
        <v>3.85</v>
      </c>
      <c r="G184" s="82">
        <v>0.55900000000000005</v>
      </c>
      <c r="H184" s="28">
        <v>30</v>
      </c>
      <c r="I184" s="55">
        <f t="shared" si="22"/>
        <v>64.56450000000001</v>
      </c>
      <c r="J184" s="166"/>
      <c r="K184" s="152"/>
    </row>
    <row r="185" spans="1:11" ht="28.8" x14ac:dyDescent="0.3">
      <c r="A185" s="127"/>
      <c r="B185" s="54" t="s">
        <v>71</v>
      </c>
      <c r="C185" s="28">
        <v>2.75</v>
      </c>
      <c r="D185" s="28">
        <v>1</v>
      </c>
      <c r="E185" s="28">
        <v>1</v>
      </c>
      <c r="F185" s="28">
        <f t="shared" si="21"/>
        <v>2.75</v>
      </c>
      <c r="G185" s="82">
        <v>0.55900000000000005</v>
      </c>
      <c r="H185" s="28">
        <v>30</v>
      </c>
      <c r="I185" s="55">
        <f t="shared" si="22"/>
        <v>46.117500000000007</v>
      </c>
      <c r="J185" s="166"/>
      <c r="K185" s="152"/>
    </row>
    <row r="186" spans="1:11" ht="19.2" x14ac:dyDescent="0.3">
      <c r="A186" s="127"/>
      <c r="B186" s="54" t="s">
        <v>72</v>
      </c>
      <c r="C186" s="28">
        <v>0.23</v>
      </c>
      <c r="D186" s="28">
        <v>14</v>
      </c>
      <c r="E186" s="28">
        <v>1</v>
      </c>
      <c r="F186" s="28">
        <f t="shared" si="21"/>
        <v>3.22</v>
      </c>
      <c r="G186" s="82">
        <v>0.55900000000000005</v>
      </c>
      <c r="H186" s="28">
        <v>30</v>
      </c>
      <c r="I186" s="87">
        <f t="shared" si="22"/>
        <v>53.999400000000009</v>
      </c>
      <c r="J186" s="166"/>
      <c r="K186" s="152"/>
    </row>
    <row r="187" spans="1:11" ht="28.8" x14ac:dyDescent="0.3">
      <c r="A187" s="143"/>
      <c r="B187" s="46" t="s">
        <v>73</v>
      </c>
      <c r="C187" s="28">
        <v>3</v>
      </c>
      <c r="D187" s="28">
        <v>3</v>
      </c>
      <c r="E187" s="28">
        <v>2</v>
      </c>
      <c r="F187" s="28">
        <f t="shared" si="21"/>
        <v>18</v>
      </c>
      <c r="G187" s="82">
        <v>0.55900000000000005</v>
      </c>
      <c r="H187" s="85">
        <v>29</v>
      </c>
      <c r="I187" s="55">
        <f t="shared" si="22"/>
        <v>291.79800000000006</v>
      </c>
      <c r="J187" s="166"/>
      <c r="K187" s="152"/>
    </row>
    <row r="188" spans="1:11" ht="28.8" x14ac:dyDescent="0.3">
      <c r="A188" s="127"/>
      <c r="B188" s="46" t="s">
        <v>76</v>
      </c>
      <c r="C188" s="28">
        <v>0.77</v>
      </c>
      <c r="D188" s="28">
        <v>11</v>
      </c>
      <c r="E188" s="28">
        <v>2</v>
      </c>
      <c r="F188" s="28">
        <f t="shared" si="21"/>
        <v>16.940000000000001</v>
      </c>
      <c r="G188" s="82">
        <v>0.55900000000000005</v>
      </c>
      <c r="H188" s="28">
        <v>29</v>
      </c>
      <c r="I188" s="80">
        <f t="shared" si="22"/>
        <v>274.61434000000003</v>
      </c>
      <c r="J188" s="166"/>
      <c r="K188" s="152"/>
    </row>
    <row r="189" spans="1:11" ht="28.8" x14ac:dyDescent="0.3">
      <c r="A189" s="127"/>
      <c r="B189" s="54" t="s">
        <v>77</v>
      </c>
      <c r="C189" s="28">
        <v>1.55</v>
      </c>
      <c r="D189" s="28">
        <v>14</v>
      </c>
      <c r="E189" s="28">
        <v>1</v>
      </c>
      <c r="F189" s="28">
        <f t="shared" si="21"/>
        <v>21.7</v>
      </c>
      <c r="G189" s="82">
        <v>0.995</v>
      </c>
      <c r="H189" s="28">
        <v>1</v>
      </c>
      <c r="I189" s="38">
        <f t="shared" si="22"/>
        <v>21.5915</v>
      </c>
      <c r="J189" s="166"/>
      <c r="K189" s="152"/>
    </row>
    <row r="190" spans="1:11" ht="28.8" x14ac:dyDescent="0.3">
      <c r="A190" s="127"/>
      <c r="B190" s="54" t="s">
        <v>78</v>
      </c>
      <c r="C190" s="28">
        <v>2.7</v>
      </c>
      <c r="D190" s="28">
        <v>8</v>
      </c>
      <c r="E190" s="28">
        <v>1</v>
      </c>
      <c r="F190" s="28">
        <f t="shared" si="21"/>
        <v>21.6</v>
      </c>
      <c r="G190" s="82">
        <v>0.995</v>
      </c>
      <c r="H190" s="28">
        <v>1</v>
      </c>
      <c r="I190" s="38">
        <f t="shared" si="22"/>
        <v>21.492000000000001</v>
      </c>
      <c r="J190" s="166"/>
      <c r="K190" s="152"/>
    </row>
    <row r="191" spans="1:11" ht="28.8" x14ac:dyDescent="0.3">
      <c r="A191" s="127"/>
      <c r="B191" s="54" t="s">
        <v>79</v>
      </c>
      <c r="C191" s="28">
        <v>1.55</v>
      </c>
      <c r="D191" s="28">
        <v>14</v>
      </c>
      <c r="E191" s="28">
        <v>1</v>
      </c>
      <c r="F191" s="28">
        <f t="shared" si="21"/>
        <v>21.7</v>
      </c>
      <c r="G191" s="82">
        <v>0.995</v>
      </c>
      <c r="H191" s="28">
        <v>1</v>
      </c>
      <c r="I191" s="38">
        <f t="shared" si="22"/>
        <v>21.5915</v>
      </c>
      <c r="J191" s="166"/>
      <c r="K191" s="152"/>
    </row>
    <row r="192" spans="1:11" ht="28.8" x14ac:dyDescent="0.3">
      <c r="A192" s="127"/>
      <c r="B192" s="88" t="s">
        <v>80</v>
      </c>
      <c r="C192" s="28">
        <v>2.7</v>
      </c>
      <c r="D192" s="28">
        <v>8</v>
      </c>
      <c r="E192" s="28">
        <v>1</v>
      </c>
      <c r="F192" s="28">
        <f t="shared" si="21"/>
        <v>21.6</v>
      </c>
      <c r="G192" s="82">
        <v>0.995</v>
      </c>
      <c r="H192" s="28">
        <v>1</v>
      </c>
      <c r="I192" s="55">
        <f t="shared" si="22"/>
        <v>21.492000000000001</v>
      </c>
      <c r="J192" s="166"/>
      <c r="K192" s="152"/>
    </row>
    <row r="193" spans="1:11" ht="28.8" x14ac:dyDescent="0.3">
      <c r="A193" s="127"/>
      <c r="B193" s="46" t="s">
        <v>88</v>
      </c>
      <c r="C193" s="28">
        <v>3</v>
      </c>
      <c r="D193" s="28">
        <v>5</v>
      </c>
      <c r="E193" s="28">
        <v>2</v>
      </c>
      <c r="F193" s="28">
        <f t="shared" si="21"/>
        <v>30</v>
      </c>
      <c r="G193" s="82">
        <v>0.995</v>
      </c>
      <c r="H193" s="28">
        <v>7</v>
      </c>
      <c r="I193" s="51">
        <f t="shared" si="22"/>
        <v>208.95000000000002</v>
      </c>
      <c r="J193" s="166"/>
      <c r="K193" s="152"/>
    </row>
    <row r="194" spans="1:11" ht="19.2" x14ac:dyDescent="0.3">
      <c r="A194" s="127"/>
      <c r="B194" s="54" t="s">
        <v>68</v>
      </c>
      <c r="C194" s="28">
        <v>1</v>
      </c>
      <c r="D194" s="28">
        <v>15</v>
      </c>
      <c r="E194" s="28">
        <v>2</v>
      </c>
      <c r="F194" s="28">
        <f t="shared" si="21"/>
        <v>30</v>
      </c>
      <c r="G194" s="82">
        <v>0.995</v>
      </c>
      <c r="H194" s="28">
        <v>7</v>
      </c>
      <c r="I194" s="38">
        <f t="shared" si="22"/>
        <v>208.95000000000002</v>
      </c>
      <c r="J194" s="166"/>
      <c r="K194" s="152"/>
    </row>
    <row r="195" spans="1:11" ht="28.8" x14ac:dyDescent="0.3">
      <c r="A195" s="127"/>
      <c r="B195" s="54" t="s">
        <v>70</v>
      </c>
      <c r="C195" s="28">
        <v>4.8</v>
      </c>
      <c r="D195" s="28">
        <v>1</v>
      </c>
      <c r="E195" s="28">
        <v>1</v>
      </c>
      <c r="F195" s="28">
        <f t="shared" si="21"/>
        <v>4.8</v>
      </c>
      <c r="G195" s="82">
        <v>0.55900000000000005</v>
      </c>
      <c r="H195" s="28">
        <v>8</v>
      </c>
      <c r="I195" s="55">
        <f t="shared" si="22"/>
        <v>21.465600000000002</v>
      </c>
      <c r="J195" s="166"/>
      <c r="K195" s="152"/>
    </row>
    <row r="196" spans="1:11" ht="28.8" x14ac:dyDescent="0.3">
      <c r="A196" s="127"/>
      <c r="B196" s="54" t="s">
        <v>89</v>
      </c>
      <c r="C196" s="28">
        <v>3.7</v>
      </c>
      <c r="D196" s="28">
        <v>1</v>
      </c>
      <c r="E196" s="28">
        <v>1</v>
      </c>
      <c r="F196" s="28">
        <f t="shared" si="21"/>
        <v>3.7</v>
      </c>
      <c r="G196" s="82">
        <v>0.55900000000000005</v>
      </c>
      <c r="H196" s="28">
        <v>8</v>
      </c>
      <c r="I196" s="55">
        <f t="shared" si="22"/>
        <v>16.546400000000002</v>
      </c>
      <c r="J196" s="166"/>
      <c r="K196" s="152"/>
    </row>
    <row r="197" spans="1:11" ht="19.2" x14ac:dyDescent="0.3">
      <c r="A197" s="127"/>
      <c r="B197" s="54" t="s">
        <v>90</v>
      </c>
      <c r="C197" s="28">
        <v>0.23</v>
      </c>
      <c r="D197" s="28">
        <v>19</v>
      </c>
      <c r="E197" s="28">
        <v>1</v>
      </c>
      <c r="F197" s="28">
        <f t="shared" si="21"/>
        <v>4.37</v>
      </c>
      <c r="G197" s="82">
        <v>0.55900000000000005</v>
      </c>
      <c r="H197" s="28">
        <v>8</v>
      </c>
      <c r="I197" s="55">
        <f t="shared" si="22"/>
        <v>19.542640000000002</v>
      </c>
      <c r="J197" s="166"/>
      <c r="K197" s="152"/>
    </row>
    <row r="198" spans="1:11" ht="28.8" x14ac:dyDescent="0.3">
      <c r="A198" s="127"/>
      <c r="B198" s="46" t="s">
        <v>74</v>
      </c>
      <c r="C198" s="28">
        <v>3</v>
      </c>
      <c r="D198" s="28">
        <v>3</v>
      </c>
      <c r="E198" s="28">
        <v>2</v>
      </c>
      <c r="F198" s="28">
        <f t="shared" si="21"/>
        <v>18</v>
      </c>
      <c r="G198" s="82">
        <v>0.55900000000000005</v>
      </c>
      <c r="H198" s="28">
        <v>7</v>
      </c>
      <c r="I198" s="80">
        <f t="shared" si="22"/>
        <v>70.434000000000012</v>
      </c>
      <c r="J198" s="166"/>
      <c r="K198" s="152"/>
    </row>
    <row r="199" spans="1:11" ht="28.8" x14ac:dyDescent="0.3">
      <c r="A199" s="127"/>
      <c r="B199" s="46" t="s">
        <v>75</v>
      </c>
      <c r="C199" s="28">
        <v>0.77</v>
      </c>
      <c r="D199" s="28">
        <v>11</v>
      </c>
      <c r="E199" s="28">
        <v>2</v>
      </c>
      <c r="F199" s="28">
        <f t="shared" si="21"/>
        <v>16.940000000000001</v>
      </c>
      <c r="G199" s="82">
        <v>0.55900000000000005</v>
      </c>
      <c r="H199" s="28">
        <v>7</v>
      </c>
      <c r="I199" s="55">
        <f t="shared" si="22"/>
        <v>66.286220000000014</v>
      </c>
      <c r="J199" s="166"/>
      <c r="K199" s="152"/>
    </row>
    <row r="200" spans="1:11" ht="28.8" x14ac:dyDescent="0.3">
      <c r="A200" s="127"/>
      <c r="B200" s="54" t="s">
        <v>91</v>
      </c>
      <c r="C200" s="28">
        <v>1.55</v>
      </c>
      <c r="D200" s="28">
        <v>20</v>
      </c>
      <c r="E200" s="28">
        <v>1</v>
      </c>
      <c r="F200" s="28">
        <f t="shared" si="21"/>
        <v>31</v>
      </c>
      <c r="G200" s="82">
        <v>0.995</v>
      </c>
      <c r="H200" s="28">
        <v>1</v>
      </c>
      <c r="I200" s="38">
        <f t="shared" si="22"/>
        <v>30.844999999999999</v>
      </c>
      <c r="J200" s="166"/>
      <c r="K200" s="152"/>
    </row>
    <row r="201" spans="1:11" ht="28.8" x14ac:dyDescent="0.3">
      <c r="A201" s="127"/>
      <c r="B201" s="54" t="s">
        <v>92</v>
      </c>
      <c r="C201" s="28">
        <v>3.7</v>
      </c>
      <c r="D201" s="28">
        <v>8</v>
      </c>
      <c r="E201" s="28">
        <v>1</v>
      </c>
      <c r="F201" s="28">
        <f t="shared" si="21"/>
        <v>29.6</v>
      </c>
      <c r="G201" s="82">
        <v>0.995</v>
      </c>
      <c r="H201" s="28">
        <v>1</v>
      </c>
      <c r="I201" s="38">
        <f t="shared" si="22"/>
        <v>29.452000000000002</v>
      </c>
      <c r="J201" s="166"/>
      <c r="K201" s="152"/>
    </row>
    <row r="202" spans="1:11" ht="28.8" x14ac:dyDescent="0.3">
      <c r="A202" s="127"/>
      <c r="B202" s="54" t="s">
        <v>93</v>
      </c>
      <c r="C202" s="28">
        <v>1.55</v>
      </c>
      <c r="D202" s="28">
        <v>20</v>
      </c>
      <c r="E202" s="28">
        <v>1</v>
      </c>
      <c r="F202" s="28">
        <f t="shared" si="21"/>
        <v>31</v>
      </c>
      <c r="G202" s="82">
        <v>0.995</v>
      </c>
      <c r="H202" s="28">
        <v>1</v>
      </c>
      <c r="I202" s="38">
        <f t="shared" si="22"/>
        <v>30.844999999999999</v>
      </c>
      <c r="J202" s="166"/>
      <c r="K202" s="152"/>
    </row>
    <row r="203" spans="1:11" ht="28.8" x14ac:dyDescent="0.3">
      <c r="A203" s="127"/>
      <c r="B203" s="54" t="s">
        <v>94</v>
      </c>
      <c r="C203" s="28">
        <v>3.7</v>
      </c>
      <c r="D203" s="28">
        <v>8</v>
      </c>
      <c r="E203" s="28">
        <v>1</v>
      </c>
      <c r="F203" s="28">
        <f t="shared" si="21"/>
        <v>29.6</v>
      </c>
      <c r="G203" s="82">
        <v>0.995</v>
      </c>
      <c r="H203" s="28">
        <v>1</v>
      </c>
      <c r="I203" s="38">
        <f t="shared" si="22"/>
        <v>29.452000000000002</v>
      </c>
      <c r="J203" s="166"/>
      <c r="K203" s="152"/>
    </row>
    <row r="204" spans="1:11" ht="18.75" customHeight="1" thickBot="1" x14ac:dyDescent="0.35">
      <c r="A204" s="127"/>
      <c r="B204" s="123" t="s">
        <v>95</v>
      </c>
      <c r="C204" s="124"/>
      <c r="D204" s="124"/>
      <c r="E204" s="124"/>
      <c r="F204" s="124"/>
      <c r="G204" s="124"/>
      <c r="H204" s="124"/>
      <c r="I204" s="125"/>
      <c r="J204" s="166"/>
      <c r="K204" s="152"/>
    </row>
    <row r="205" spans="1:11" ht="19.2" x14ac:dyDescent="0.3">
      <c r="A205" s="127"/>
      <c r="B205" s="46" t="s">
        <v>104</v>
      </c>
      <c r="C205" s="45">
        <v>3</v>
      </c>
      <c r="D205" s="45">
        <v>5</v>
      </c>
      <c r="E205" s="45">
        <v>2</v>
      </c>
      <c r="F205" s="45">
        <f t="shared" ref="F205:F215" si="23">+PRODUCT(C205:E205)</f>
        <v>30</v>
      </c>
      <c r="G205" s="81">
        <v>0.995</v>
      </c>
      <c r="H205" s="45">
        <v>33</v>
      </c>
      <c r="I205" s="41">
        <f>+PRODUCT(F205:H205)</f>
        <v>985.05000000000007</v>
      </c>
      <c r="J205" s="166"/>
      <c r="K205" s="152"/>
    </row>
    <row r="206" spans="1:11" ht="19.2" x14ac:dyDescent="0.3">
      <c r="A206" s="127"/>
      <c r="B206" s="46" t="s">
        <v>68</v>
      </c>
      <c r="C206" s="28">
        <v>1</v>
      </c>
      <c r="D206" s="28">
        <v>15</v>
      </c>
      <c r="E206" s="28">
        <v>2</v>
      </c>
      <c r="F206" s="28">
        <f t="shared" si="23"/>
        <v>30</v>
      </c>
      <c r="G206" s="82">
        <v>0.995</v>
      </c>
      <c r="H206" s="28">
        <v>33</v>
      </c>
      <c r="I206" s="55">
        <f t="shared" ref="I206:I215" si="24">+PRODUCT(F206:H206)</f>
        <v>985.05000000000007</v>
      </c>
      <c r="J206" s="166"/>
      <c r="K206" s="152"/>
    </row>
    <row r="207" spans="1:11" ht="19.2" x14ac:dyDescent="0.3">
      <c r="A207" s="127"/>
      <c r="B207" s="46" t="s">
        <v>105</v>
      </c>
      <c r="C207" s="28">
        <v>4.3</v>
      </c>
      <c r="D207" s="28">
        <v>1</v>
      </c>
      <c r="E207" s="28">
        <v>1</v>
      </c>
      <c r="F207" s="28">
        <f t="shared" si="23"/>
        <v>4.3</v>
      </c>
      <c r="G207" s="82">
        <v>0.55900000000000005</v>
      </c>
      <c r="H207" s="28">
        <v>34</v>
      </c>
      <c r="I207" s="55">
        <f t="shared" si="24"/>
        <v>81.725800000000007</v>
      </c>
      <c r="J207" s="166"/>
      <c r="K207" s="152"/>
    </row>
    <row r="208" spans="1:11" ht="19.2" x14ac:dyDescent="0.3">
      <c r="A208" s="127"/>
      <c r="B208" s="46" t="s">
        <v>106</v>
      </c>
      <c r="C208" s="28">
        <v>3.2</v>
      </c>
      <c r="D208" s="28">
        <v>1</v>
      </c>
      <c r="E208" s="28">
        <v>1</v>
      </c>
      <c r="F208" s="28">
        <f t="shared" si="23"/>
        <v>3.2</v>
      </c>
      <c r="G208" s="82">
        <v>0.55900000000000005</v>
      </c>
      <c r="H208" s="28">
        <v>34</v>
      </c>
      <c r="I208" s="55">
        <f t="shared" si="24"/>
        <v>60.819200000000009</v>
      </c>
      <c r="J208" s="166"/>
      <c r="K208" s="152"/>
    </row>
    <row r="209" spans="1:11" x14ac:dyDescent="0.3">
      <c r="A209" s="127"/>
      <c r="B209" s="46" t="s">
        <v>107</v>
      </c>
      <c r="C209" s="28">
        <v>0.23</v>
      </c>
      <c r="D209" s="28">
        <v>16</v>
      </c>
      <c r="E209" s="28">
        <v>1</v>
      </c>
      <c r="F209" s="28">
        <f t="shared" si="23"/>
        <v>3.68</v>
      </c>
      <c r="G209" s="82">
        <v>0.55900000000000005</v>
      </c>
      <c r="H209" s="28">
        <v>34</v>
      </c>
      <c r="I209" s="55">
        <f t="shared" si="24"/>
        <v>69.942080000000004</v>
      </c>
      <c r="J209" s="166"/>
      <c r="K209" s="152"/>
    </row>
    <row r="210" spans="1:11" ht="19.2" x14ac:dyDescent="0.3">
      <c r="A210" s="127"/>
      <c r="B210" s="46" t="s">
        <v>108</v>
      </c>
      <c r="C210" s="28">
        <v>3</v>
      </c>
      <c r="D210" s="28">
        <v>3</v>
      </c>
      <c r="E210" s="28">
        <v>2</v>
      </c>
      <c r="F210" s="28">
        <f t="shared" si="23"/>
        <v>18</v>
      </c>
      <c r="G210" s="82">
        <v>0.55900000000000005</v>
      </c>
      <c r="H210" s="28">
        <v>33</v>
      </c>
      <c r="I210" s="55">
        <f t="shared" si="24"/>
        <v>332.04600000000005</v>
      </c>
      <c r="J210" s="166"/>
      <c r="K210" s="152"/>
    </row>
    <row r="211" spans="1:11" ht="19.2" x14ac:dyDescent="0.3">
      <c r="A211" s="127"/>
      <c r="B211" s="46" t="s">
        <v>109</v>
      </c>
      <c r="C211" s="28">
        <v>0.77</v>
      </c>
      <c r="D211" s="28">
        <v>11</v>
      </c>
      <c r="E211" s="28">
        <v>2</v>
      </c>
      <c r="F211" s="28">
        <f t="shared" si="23"/>
        <v>16.940000000000001</v>
      </c>
      <c r="G211" s="82">
        <v>0.55900000000000005</v>
      </c>
      <c r="H211" s="28">
        <v>33</v>
      </c>
      <c r="I211" s="55">
        <f t="shared" si="24"/>
        <v>312.49218000000008</v>
      </c>
      <c r="J211" s="166"/>
      <c r="K211" s="152"/>
    </row>
    <row r="212" spans="1:11" ht="19.2" x14ac:dyDescent="0.3">
      <c r="A212" s="127"/>
      <c r="B212" s="54" t="s">
        <v>110</v>
      </c>
      <c r="C212" s="28">
        <v>1.68</v>
      </c>
      <c r="D212" s="28">
        <v>17</v>
      </c>
      <c r="E212" s="28">
        <v>1</v>
      </c>
      <c r="F212" s="28">
        <f t="shared" si="23"/>
        <v>28.56</v>
      </c>
      <c r="G212" s="82">
        <v>0.995</v>
      </c>
      <c r="H212" s="28">
        <v>1</v>
      </c>
      <c r="I212" s="55">
        <f t="shared" si="24"/>
        <v>28.417199999999998</v>
      </c>
      <c r="J212" s="166"/>
      <c r="K212" s="152"/>
    </row>
    <row r="213" spans="1:11" ht="19.2" x14ac:dyDescent="0.3">
      <c r="A213" s="127"/>
      <c r="B213" s="46" t="s">
        <v>111</v>
      </c>
      <c r="C213" s="28">
        <v>3.2</v>
      </c>
      <c r="D213" s="28">
        <v>8</v>
      </c>
      <c r="E213" s="28">
        <v>1</v>
      </c>
      <c r="F213" s="28">
        <f t="shared" si="23"/>
        <v>25.6</v>
      </c>
      <c r="G213" s="82">
        <v>0.995</v>
      </c>
      <c r="H213" s="28">
        <v>1</v>
      </c>
      <c r="I213" s="55">
        <f t="shared" si="24"/>
        <v>25.472000000000001</v>
      </c>
      <c r="J213" s="166"/>
      <c r="K213" s="152"/>
    </row>
    <row r="214" spans="1:11" ht="19.2" x14ac:dyDescent="0.3">
      <c r="A214" s="127"/>
      <c r="B214" s="54" t="s">
        <v>112</v>
      </c>
      <c r="C214" s="28">
        <v>1.68</v>
      </c>
      <c r="D214" s="28">
        <v>17</v>
      </c>
      <c r="E214" s="28">
        <v>1</v>
      </c>
      <c r="F214" s="28">
        <f t="shared" si="23"/>
        <v>28.56</v>
      </c>
      <c r="G214" s="82">
        <v>0.995</v>
      </c>
      <c r="H214" s="28">
        <v>1</v>
      </c>
      <c r="I214" s="55">
        <f t="shared" si="24"/>
        <v>28.417199999999998</v>
      </c>
      <c r="J214" s="166"/>
      <c r="K214" s="152"/>
    </row>
    <row r="215" spans="1:11" ht="19.2" x14ac:dyDescent="0.3">
      <c r="A215" s="127"/>
      <c r="B215" s="46" t="s">
        <v>113</v>
      </c>
      <c r="C215" s="28">
        <v>3.2</v>
      </c>
      <c r="D215" s="28">
        <v>8</v>
      </c>
      <c r="E215" s="28">
        <v>1</v>
      </c>
      <c r="F215" s="28">
        <f t="shared" si="23"/>
        <v>25.6</v>
      </c>
      <c r="G215" s="82">
        <v>0.995</v>
      </c>
      <c r="H215" s="28">
        <v>1</v>
      </c>
      <c r="I215" s="55">
        <f t="shared" si="24"/>
        <v>25.472000000000001</v>
      </c>
      <c r="J215" s="166"/>
      <c r="K215" s="152"/>
    </row>
    <row r="216" spans="1:11" ht="18.75" customHeight="1" thickBot="1" x14ac:dyDescent="0.35">
      <c r="A216" s="127"/>
      <c r="B216" s="123" t="s">
        <v>114</v>
      </c>
      <c r="C216" s="124"/>
      <c r="D216" s="124"/>
      <c r="E216" s="124"/>
      <c r="F216" s="124"/>
      <c r="G216" s="124"/>
      <c r="H216" s="124"/>
      <c r="I216" s="125"/>
      <c r="J216" s="166"/>
      <c r="K216" s="152"/>
    </row>
    <row r="217" spans="1:11" ht="19.2" x14ac:dyDescent="0.3">
      <c r="A217" s="127"/>
      <c r="B217" s="46" t="s">
        <v>104</v>
      </c>
      <c r="C217" s="45">
        <v>3</v>
      </c>
      <c r="D217" s="45">
        <v>5</v>
      </c>
      <c r="E217" s="45">
        <v>2</v>
      </c>
      <c r="F217" s="45">
        <f t="shared" ref="F217:F227" si="25">+PRODUCT(C217:E217)</f>
        <v>30</v>
      </c>
      <c r="G217" s="81">
        <v>0.995</v>
      </c>
      <c r="H217" s="45">
        <v>30</v>
      </c>
      <c r="I217" s="41">
        <f>+PRODUCT(F217:H217)</f>
        <v>895.5</v>
      </c>
      <c r="J217" s="166"/>
      <c r="K217" s="152"/>
    </row>
    <row r="218" spans="1:11" ht="19.2" x14ac:dyDescent="0.3">
      <c r="A218" s="127"/>
      <c r="B218" s="46" t="s">
        <v>68</v>
      </c>
      <c r="C218" s="28">
        <v>1</v>
      </c>
      <c r="D218" s="28">
        <v>15</v>
      </c>
      <c r="E218" s="28">
        <v>2</v>
      </c>
      <c r="F218" s="28">
        <f t="shared" si="25"/>
        <v>30</v>
      </c>
      <c r="G218" s="82">
        <v>0.995</v>
      </c>
      <c r="H218" s="28">
        <v>30</v>
      </c>
      <c r="I218" s="55">
        <f t="shared" ref="I218:I227" si="26">+PRODUCT(F218:H218)</f>
        <v>895.5</v>
      </c>
      <c r="J218" s="166"/>
      <c r="K218" s="152"/>
    </row>
    <row r="219" spans="1:11" ht="19.2" x14ac:dyDescent="0.3">
      <c r="A219" s="127"/>
      <c r="B219" s="46" t="s">
        <v>105</v>
      </c>
      <c r="C219" s="28">
        <v>4.3</v>
      </c>
      <c r="D219" s="28">
        <v>1</v>
      </c>
      <c r="E219" s="28">
        <v>1</v>
      </c>
      <c r="F219" s="28">
        <f t="shared" si="25"/>
        <v>4.3</v>
      </c>
      <c r="G219" s="82">
        <v>0.55900000000000005</v>
      </c>
      <c r="H219" s="28">
        <v>31</v>
      </c>
      <c r="I219" s="55">
        <f t="shared" si="26"/>
        <v>74.514700000000005</v>
      </c>
      <c r="J219" s="166"/>
      <c r="K219" s="152"/>
    </row>
    <row r="220" spans="1:11" ht="19.2" x14ac:dyDescent="0.3">
      <c r="A220" s="127"/>
      <c r="B220" s="46" t="s">
        <v>106</v>
      </c>
      <c r="C220" s="28">
        <v>3.2</v>
      </c>
      <c r="D220" s="28">
        <v>1</v>
      </c>
      <c r="E220" s="28">
        <v>1</v>
      </c>
      <c r="F220" s="28">
        <f t="shared" si="25"/>
        <v>3.2</v>
      </c>
      <c r="G220" s="82">
        <v>0.55900000000000005</v>
      </c>
      <c r="H220" s="28">
        <v>31</v>
      </c>
      <c r="I220" s="55">
        <f t="shared" si="26"/>
        <v>55.452800000000003</v>
      </c>
      <c r="J220" s="166"/>
      <c r="K220" s="152"/>
    </row>
    <row r="221" spans="1:11" x14ac:dyDescent="0.3">
      <c r="A221" s="127"/>
      <c r="B221" s="46" t="s">
        <v>107</v>
      </c>
      <c r="C221" s="28">
        <v>0.23</v>
      </c>
      <c r="D221" s="28">
        <v>16</v>
      </c>
      <c r="E221" s="28">
        <v>1</v>
      </c>
      <c r="F221" s="28">
        <f t="shared" si="25"/>
        <v>3.68</v>
      </c>
      <c r="G221" s="82">
        <v>0.55900000000000005</v>
      </c>
      <c r="H221" s="28">
        <v>31</v>
      </c>
      <c r="I221" s="55">
        <f t="shared" si="26"/>
        <v>63.770720000000011</v>
      </c>
      <c r="J221" s="166"/>
      <c r="K221" s="152"/>
    </row>
    <row r="222" spans="1:11" ht="19.2" x14ac:dyDescent="0.3">
      <c r="A222" s="127"/>
      <c r="B222" s="46" t="s">
        <v>108</v>
      </c>
      <c r="C222" s="28">
        <v>3</v>
      </c>
      <c r="D222" s="28">
        <v>3</v>
      </c>
      <c r="E222" s="28">
        <v>2</v>
      </c>
      <c r="F222" s="28">
        <f t="shared" si="25"/>
        <v>18</v>
      </c>
      <c r="G222" s="82">
        <v>0.55900000000000005</v>
      </c>
      <c r="H222" s="28">
        <v>30</v>
      </c>
      <c r="I222" s="55">
        <f t="shared" si="26"/>
        <v>301.86</v>
      </c>
      <c r="J222" s="166"/>
      <c r="K222" s="152"/>
    </row>
    <row r="223" spans="1:11" ht="19.2" x14ac:dyDescent="0.3">
      <c r="A223" s="127"/>
      <c r="B223" s="46" t="s">
        <v>109</v>
      </c>
      <c r="C223" s="28">
        <v>0.68</v>
      </c>
      <c r="D223" s="28">
        <v>11</v>
      </c>
      <c r="E223" s="28">
        <v>2</v>
      </c>
      <c r="F223" s="28">
        <f t="shared" si="25"/>
        <v>14.96</v>
      </c>
      <c r="G223" s="82">
        <v>0.55900000000000005</v>
      </c>
      <c r="H223" s="28">
        <v>30</v>
      </c>
      <c r="I223" s="55">
        <f t="shared" si="26"/>
        <v>250.87920000000003</v>
      </c>
      <c r="J223" s="166"/>
      <c r="K223" s="152"/>
    </row>
    <row r="224" spans="1:11" ht="19.2" x14ac:dyDescent="0.3">
      <c r="A224" s="127"/>
      <c r="B224" s="54" t="s">
        <v>110</v>
      </c>
      <c r="C224" s="28">
        <v>1.68</v>
      </c>
      <c r="D224" s="28">
        <v>17</v>
      </c>
      <c r="E224" s="28">
        <v>1</v>
      </c>
      <c r="F224" s="28">
        <f t="shared" si="25"/>
        <v>28.56</v>
      </c>
      <c r="G224" s="82">
        <v>0.995</v>
      </c>
      <c r="H224" s="28">
        <v>1</v>
      </c>
      <c r="I224" s="55">
        <f t="shared" si="26"/>
        <v>28.417199999999998</v>
      </c>
      <c r="J224" s="166"/>
      <c r="K224" s="152"/>
    </row>
    <row r="225" spans="1:11" ht="19.2" x14ac:dyDescent="0.3">
      <c r="A225" s="127"/>
      <c r="B225" s="46" t="s">
        <v>111</v>
      </c>
      <c r="C225" s="28">
        <v>3.2</v>
      </c>
      <c r="D225" s="28">
        <v>8</v>
      </c>
      <c r="E225" s="28">
        <v>1</v>
      </c>
      <c r="F225" s="28">
        <f t="shared" si="25"/>
        <v>25.6</v>
      </c>
      <c r="G225" s="82">
        <v>0.995</v>
      </c>
      <c r="H225" s="28">
        <v>1</v>
      </c>
      <c r="I225" s="55">
        <f t="shared" si="26"/>
        <v>25.472000000000001</v>
      </c>
      <c r="J225" s="166"/>
      <c r="K225" s="152"/>
    </row>
    <row r="226" spans="1:11" ht="19.2" x14ac:dyDescent="0.3">
      <c r="A226" s="127"/>
      <c r="B226" s="54" t="s">
        <v>112</v>
      </c>
      <c r="C226" s="28">
        <v>1.68</v>
      </c>
      <c r="D226" s="28">
        <v>17</v>
      </c>
      <c r="E226" s="28">
        <v>1</v>
      </c>
      <c r="F226" s="28">
        <f t="shared" si="25"/>
        <v>28.56</v>
      </c>
      <c r="G226" s="82">
        <v>0.995</v>
      </c>
      <c r="H226" s="28">
        <v>1</v>
      </c>
      <c r="I226" s="55">
        <f t="shared" si="26"/>
        <v>28.417199999999998</v>
      </c>
      <c r="J226" s="166"/>
      <c r="K226" s="152"/>
    </row>
    <row r="227" spans="1:11" ht="19.2" x14ac:dyDescent="0.3">
      <c r="A227" s="127"/>
      <c r="B227" s="46" t="s">
        <v>113</v>
      </c>
      <c r="C227" s="28">
        <v>3.2</v>
      </c>
      <c r="D227" s="28">
        <v>8</v>
      </c>
      <c r="E227" s="28">
        <v>1</v>
      </c>
      <c r="F227" s="28">
        <f t="shared" si="25"/>
        <v>25.6</v>
      </c>
      <c r="G227" s="82">
        <v>0.995</v>
      </c>
      <c r="H227" s="28">
        <v>1</v>
      </c>
      <c r="I227" s="55">
        <f t="shared" si="26"/>
        <v>25.472000000000001</v>
      </c>
      <c r="J227" s="166"/>
      <c r="K227" s="152"/>
    </row>
    <row r="228" spans="1:11" ht="18.75" customHeight="1" thickBot="1" x14ac:dyDescent="0.35">
      <c r="A228" s="127"/>
      <c r="B228" s="123" t="s">
        <v>118</v>
      </c>
      <c r="C228" s="124"/>
      <c r="D228" s="124"/>
      <c r="E228" s="124"/>
      <c r="F228" s="124"/>
      <c r="G228" s="124"/>
      <c r="H228" s="124"/>
      <c r="I228" s="125"/>
      <c r="J228" s="166"/>
      <c r="K228" s="152"/>
    </row>
    <row r="229" spans="1:11" ht="19.2" x14ac:dyDescent="0.3">
      <c r="A229" s="127"/>
      <c r="B229" s="46" t="s">
        <v>104</v>
      </c>
      <c r="C229" s="45">
        <v>3</v>
      </c>
      <c r="D229" s="45">
        <v>5</v>
      </c>
      <c r="E229" s="45">
        <v>2</v>
      </c>
      <c r="F229" s="45">
        <f t="shared" ref="F229:F239" si="27">+PRODUCT(C229:E229)</f>
        <v>30</v>
      </c>
      <c r="G229" s="81">
        <v>0.995</v>
      </c>
      <c r="H229" s="45">
        <v>23</v>
      </c>
      <c r="I229" s="41">
        <f>+PRODUCT(F229:H229)</f>
        <v>686.55000000000007</v>
      </c>
      <c r="J229" s="166"/>
      <c r="K229" s="152"/>
    </row>
    <row r="230" spans="1:11" ht="19.2" x14ac:dyDescent="0.3">
      <c r="A230" s="127"/>
      <c r="B230" s="46" t="s">
        <v>68</v>
      </c>
      <c r="C230" s="28">
        <v>1</v>
      </c>
      <c r="D230" s="28">
        <v>15</v>
      </c>
      <c r="E230" s="28">
        <v>2</v>
      </c>
      <c r="F230" s="28">
        <f t="shared" si="27"/>
        <v>30</v>
      </c>
      <c r="G230" s="82">
        <v>0.995</v>
      </c>
      <c r="H230" s="28">
        <v>23</v>
      </c>
      <c r="I230" s="55">
        <f t="shared" ref="I230:I239" si="28">+PRODUCT(F230:H230)</f>
        <v>686.55000000000007</v>
      </c>
      <c r="J230" s="166"/>
      <c r="K230" s="152"/>
    </row>
    <row r="231" spans="1:11" ht="19.2" x14ac:dyDescent="0.3">
      <c r="A231" s="127"/>
      <c r="B231" s="46" t="s">
        <v>105</v>
      </c>
      <c r="C231" s="28">
        <v>5.7</v>
      </c>
      <c r="D231" s="28">
        <v>1</v>
      </c>
      <c r="E231" s="28">
        <v>1</v>
      </c>
      <c r="F231" s="28">
        <f t="shared" si="27"/>
        <v>5.7</v>
      </c>
      <c r="G231" s="82">
        <v>0.55900000000000005</v>
      </c>
      <c r="H231" s="28">
        <v>24</v>
      </c>
      <c r="I231" s="55">
        <f t="shared" si="28"/>
        <v>76.47120000000001</v>
      </c>
      <c r="J231" s="166"/>
      <c r="K231" s="152"/>
    </row>
    <row r="232" spans="1:11" ht="19.2" x14ac:dyDescent="0.3">
      <c r="A232" s="127"/>
      <c r="B232" s="46" t="s">
        <v>106</v>
      </c>
      <c r="C232" s="28">
        <v>4.5999999999999996</v>
      </c>
      <c r="D232" s="28">
        <v>1</v>
      </c>
      <c r="E232" s="28">
        <v>1</v>
      </c>
      <c r="F232" s="28">
        <f t="shared" si="27"/>
        <v>4.5999999999999996</v>
      </c>
      <c r="G232" s="82">
        <v>0.55900000000000005</v>
      </c>
      <c r="H232" s="28">
        <v>24</v>
      </c>
      <c r="I232" s="55">
        <f t="shared" si="28"/>
        <v>61.7136</v>
      </c>
      <c r="J232" s="166"/>
      <c r="K232" s="152"/>
    </row>
    <row r="233" spans="1:11" x14ac:dyDescent="0.3">
      <c r="A233" s="127"/>
      <c r="B233" s="46" t="s">
        <v>107</v>
      </c>
      <c r="C233" s="28">
        <v>0.23</v>
      </c>
      <c r="D233" s="28">
        <v>24</v>
      </c>
      <c r="E233" s="28">
        <v>1</v>
      </c>
      <c r="F233" s="28">
        <f t="shared" si="27"/>
        <v>5.5200000000000005</v>
      </c>
      <c r="G233" s="82">
        <v>0.55900000000000005</v>
      </c>
      <c r="H233" s="28">
        <v>24</v>
      </c>
      <c r="I233" s="55">
        <f t="shared" si="28"/>
        <v>74.056320000000014</v>
      </c>
      <c r="J233" s="166"/>
      <c r="K233" s="152"/>
    </row>
    <row r="234" spans="1:11" ht="19.2" x14ac:dyDescent="0.3">
      <c r="A234" s="127"/>
      <c r="B234" s="46" t="s">
        <v>108</v>
      </c>
      <c r="C234" s="28">
        <v>3</v>
      </c>
      <c r="D234" s="28">
        <v>3</v>
      </c>
      <c r="E234" s="28">
        <v>2</v>
      </c>
      <c r="F234" s="28">
        <f t="shared" si="27"/>
        <v>18</v>
      </c>
      <c r="G234" s="82">
        <v>0.55900000000000005</v>
      </c>
      <c r="H234" s="28">
        <v>23</v>
      </c>
      <c r="I234" s="55">
        <f t="shared" si="28"/>
        <v>231.42600000000002</v>
      </c>
      <c r="J234" s="166"/>
      <c r="K234" s="152"/>
    </row>
    <row r="235" spans="1:11" ht="19.2" x14ac:dyDescent="0.3">
      <c r="A235" s="127"/>
      <c r="B235" s="46" t="s">
        <v>109</v>
      </c>
      <c r="C235" s="28">
        <v>0.77</v>
      </c>
      <c r="D235" s="28">
        <v>11</v>
      </c>
      <c r="E235" s="28">
        <v>2</v>
      </c>
      <c r="F235" s="28">
        <f t="shared" si="27"/>
        <v>16.940000000000001</v>
      </c>
      <c r="G235" s="82">
        <v>0.55900000000000005</v>
      </c>
      <c r="H235" s="28">
        <v>23</v>
      </c>
      <c r="I235" s="55">
        <f t="shared" si="28"/>
        <v>217.79758000000004</v>
      </c>
      <c r="J235" s="166"/>
      <c r="K235" s="152"/>
    </row>
    <row r="236" spans="1:11" ht="19.2" x14ac:dyDescent="0.3">
      <c r="A236" s="127"/>
      <c r="B236" s="54" t="s">
        <v>110</v>
      </c>
      <c r="C236" s="28">
        <v>1.68</v>
      </c>
      <c r="D236" s="28">
        <v>24</v>
      </c>
      <c r="E236" s="28">
        <v>1</v>
      </c>
      <c r="F236" s="28">
        <f t="shared" si="27"/>
        <v>40.32</v>
      </c>
      <c r="G236" s="82">
        <v>0.995</v>
      </c>
      <c r="H236" s="28">
        <v>1</v>
      </c>
      <c r="I236" s="55">
        <f t="shared" si="28"/>
        <v>40.118400000000001</v>
      </c>
      <c r="J236" s="166"/>
      <c r="K236" s="152"/>
    </row>
    <row r="237" spans="1:11" ht="19.2" x14ac:dyDescent="0.3">
      <c r="A237" s="127"/>
      <c r="B237" s="46" t="s">
        <v>111</v>
      </c>
      <c r="C237" s="28">
        <v>4.5999999999999996</v>
      </c>
      <c r="D237" s="28">
        <v>8</v>
      </c>
      <c r="E237" s="28">
        <v>1</v>
      </c>
      <c r="F237" s="28">
        <f t="shared" si="27"/>
        <v>36.799999999999997</v>
      </c>
      <c r="G237" s="82">
        <v>0.995</v>
      </c>
      <c r="H237" s="28">
        <v>1</v>
      </c>
      <c r="I237" s="55">
        <f t="shared" si="28"/>
        <v>36.616</v>
      </c>
      <c r="J237" s="166"/>
      <c r="K237" s="152"/>
    </row>
    <row r="238" spans="1:11" ht="19.2" x14ac:dyDescent="0.3">
      <c r="A238" s="127"/>
      <c r="B238" s="54" t="s">
        <v>112</v>
      </c>
      <c r="C238" s="28">
        <v>1.68</v>
      </c>
      <c r="D238" s="28">
        <v>24</v>
      </c>
      <c r="E238" s="28">
        <v>1</v>
      </c>
      <c r="F238" s="28">
        <f t="shared" si="27"/>
        <v>40.32</v>
      </c>
      <c r="G238" s="82">
        <v>0.995</v>
      </c>
      <c r="H238" s="28">
        <v>1</v>
      </c>
      <c r="I238" s="55">
        <f t="shared" si="28"/>
        <v>40.118400000000001</v>
      </c>
      <c r="J238" s="166"/>
      <c r="K238" s="152"/>
    </row>
    <row r="239" spans="1:11" ht="19.2" x14ac:dyDescent="0.3">
      <c r="A239" s="127"/>
      <c r="B239" s="46" t="s">
        <v>113</v>
      </c>
      <c r="C239" s="28">
        <v>4.5999999999999996</v>
      </c>
      <c r="D239" s="28">
        <v>8</v>
      </c>
      <c r="E239" s="28">
        <v>1</v>
      </c>
      <c r="F239" s="28">
        <f t="shared" si="27"/>
        <v>36.799999999999997</v>
      </c>
      <c r="G239" s="82">
        <v>0.995</v>
      </c>
      <c r="H239" s="28">
        <v>1</v>
      </c>
      <c r="I239" s="55">
        <f t="shared" si="28"/>
        <v>36.616</v>
      </c>
      <c r="J239" s="166"/>
      <c r="K239" s="152"/>
    </row>
    <row r="240" spans="1:11" x14ac:dyDescent="0.3">
      <c r="A240" s="127"/>
      <c r="B240" s="46"/>
      <c r="C240" s="6"/>
      <c r="D240" s="30"/>
      <c r="E240" s="6"/>
      <c r="F240" s="6"/>
      <c r="G240" s="52"/>
      <c r="H240" s="6"/>
      <c r="I240" s="51"/>
      <c r="J240" s="166"/>
      <c r="K240" s="152"/>
    </row>
    <row r="241" spans="1:11" x14ac:dyDescent="0.3">
      <c r="A241" s="127"/>
      <c r="B241" s="54"/>
      <c r="C241" s="28"/>
      <c r="D241" s="28"/>
      <c r="E241" s="28"/>
      <c r="F241" s="28"/>
      <c r="G241" s="82"/>
      <c r="H241" s="28"/>
      <c r="I241" s="38"/>
      <c r="J241" s="166"/>
      <c r="K241" s="152"/>
    </row>
    <row r="242" spans="1:11" x14ac:dyDescent="0.3">
      <c r="A242" s="127"/>
      <c r="B242" s="46"/>
      <c r="C242" s="28"/>
      <c r="D242" s="28"/>
      <c r="E242" s="28"/>
      <c r="F242" s="28"/>
      <c r="G242" s="82"/>
      <c r="H242" s="28"/>
      <c r="I242" s="55"/>
      <c r="J242" s="166"/>
      <c r="K242" s="152"/>
    </row>
    <row r="243" spans="1:11" x14ac:dyDescent="0.3">
      <c r="A243" s="127"/>
      <c r="B243" s="54"/>
      <c r="C243" s="28"/>
      <c r="D243" s="28"/>
      <c r="E243" s="28"/>
      <c r="F243" s="28"/>
      <c r="G243" s="82"/>
      <c r="H243" s="28"/>
      <c r="I243" s="51"/>
      <c r="J243" s="166"/>
      <c r="K243" s="152"/>
    </row>
    <row r="244" spans="1:11" x14ac:dyDescent="0.3">
      <c r="A244" s="127"/>
      <c r="B244" s="54"/>
      <c r="C244" s="28"/>
      <c r="D244" s="28"/>
      <c r="E244" s="28"/>
      <c r="F244" s="28"/>
      <c r="G244" s="82"/>
      <c r="H244" s="28"/>
      <c r="I244" s="38"/>
      <c r="J244" s="166"/>
      <c r="K244" s="152"/>
    </row>
    <row r="245" spans="1:11" x14ac:dyDescent="0.3">
      <c r="A245" s="127"/>
      <c r="B245" s="54"/>
      <c r="C245" s="28"/>
      <c r="D245" s="28"/>
      <c r="E245" s="28"/>
      <c r="F245" s="28"/>
      <c r="G245" s="82"/>
      <c r="H245" s="28"/>
      <c r="I245" s="38"/>
      <c r="J245" s="166"/>
      <c r="K245" s="152"/>
    </row>
    <row r="246" spans="1:11" x14ac:dyDescent="0.3">
      <c r="A246" s="127"/>
      <c r="B246" s="54"/>
      <c r="C246" s="28"/>
      <c r="D246" s="28"/>
      <c r="E246" s="28"/>
      <c r="F246" s="28"/>
      <c r="G246" s="82"/>
      <c r="H246" s="28"/>
      <c r="I246" s="38"/>
      <c r="J246" s="166"/>
      <c r="K246" s="152"/>
    </row>
    <row r="247" spans="1:11" x14ac:dyDescent="0.3">
      <c r="A247" s="127"/>
      <c r="B247" s="46"/>
      <c r="C247" s="6"/>
      <c r="D247" s="30"/>
      <c r="E247" s="6"/>
      <c r="F247" s="6"/>
      <c r="G247" s="52"/>
      <c r="H247" s="6"/>
      <c r="I247" s="51"/>
      <c r="J247" s="166"/>
      <c r="K247" s="152"/>
    </row>
    <row r="248" spans="1:11" x14ac:dyDescent="0.3">
      <c r="A248" s="127"/>
      <c r="B248" s="46"/>
      <c r="C248" s="6"/>
      <c r="D248" s="30"/>
      <c r="E248" s="6"/>
      <c r="F248" s="6"/>
      <c r="G248" s="52"/>
      <c r="H248" s="6"/>
      <c r="I248" s="51"/>
      <c r="J248" s="166"/>
      <c r="K248" s="152"/>
    </row>
    <row r="249" spans="1:11" x14ac:dyDescent="0.3">
      <c r="A249" s="127"/>
      <c r="B249" s="46"/>
      <c r="C249" s="6"/>
      <c r="D249" s="30"/>
      <c r="E249" s="6"/>
      <c r="F249" s="6"/>
      <c r="G249" s="52"/>
      <c r="H249" s="6"/>
      <c r="I249" s="51"/>
      <c r="J249" s="166"/>
      <c r="K249" s="152"/>
    </row>
    <row r="250" spans="1:11" x14ac:dyDescent="0.3">
      <c r="A250" s="127"/>
      <c r="B250" s="46"/>
      <c r="C250" s="6"/>
      <c r="D250" s="30"/>
      <c r="E250" s="6"/>
      <c r="F250" s="6"/>
      <c r="G250" s="52"/>
      <c r="H250" s="6"/>
      <c r="I250" s="51"/>
      <c r="J250" s="166"/>
      <c r="K250" s="152"/>
    </row>
    <row r="251" spans="1:11" x14ac:dyDescent="0.3">
      <c r="A251" s="127"/>
      <c r="B251" s="46"/>
      <c r="C251" s="6"/>
      <c r="D251" s="30"/>
      <c r="E251" s="6"/>
      <c r="F251" s="6"/>
      <c r="G251" s="52"/>
      <c r="H251" s="6"/>
      <c r="I251" s="51"/>
      <c r="J251" s="166"/>
      <c r="K251" s="152"/>
    </row>
    <row r="252" spans="1:11" x14ac:dyDescent="0.3">
      <c r="A252" s="127"/>
      <c r="B252" s="46"/>
      <c r="C252" s="6"/>
      <c r="D252" s="30"/>
      <c r="E252" s="6"/>
      <c r="F252" s="6"/>
      <c r="G252" s="52"/>
      <c r="H252" s="6"/>
      <c r="I252" s="51"/>
      <c r="J252" s="166"/>
      <c r="K252" s="152"/>
    </row>
    <row r="253" spans="1:11" x14ac:dyDescent="0.3">
      <c r="A253" s="127"/>
      <c r="B253" s="54"/>
      <c r="C253" s="28"/>
      <c r="D253" s="28"/>
      <c r="E253" s="28"/>
      <c r="F253" s="28"/>
      <c r="G253" s="82"/>
      <c r="H253" s="28"/>
      <c r="I253" s="38"/>
      <c r="J253" s="166"/>
      <c r="K253" s="152"/>
    </row>
    <row r="254" spans="1:11" x14ac:dyDescent="0.3">
      <c r="A254" s="143"/>
      <c r="B254" s="46"/>
      <c r="C254" s="28"/>
      <c r="D254" s="28"/>
      <c r="E254" s="28"/>
      <c r="F254" s="28"/>
      <c r="G254" s="82"/>
      <c r="H254" s="28"/>
      <c r="I254" s="55"/>
      <c r="J254" s="166"/>
      <c r="K254" s="152"/>
    </row>
    <row r="255" spans="1:11" x14ac:dyDescent="0.3">
      <c r="A255" s="127"/>
      <c r="B255" s="54"/>
      <c r="C255" s="28"/>
      <c r="D255" s="28"/>
      <c r="E255" s="28"/>
      <c r="F255" s="28"/>
      <c r="G255" s="82"/>
      <c r="H255" s="28"/>
      <c r="I255" s="51"/>
      <c r="J255" s="166"/>
      <c r="K255" s="152"/>
    </row>
    <row r="256" spans="1:11" x14ac:dyDescent="0.3">
      <c r="A256" s="127"/>
      <c r="B256" s="54"/>
      <c r="C256" s="28"/>
      <c r="D256" s="28"/>
      <c r="E256" s="28"/>
      <c r="F256" s="28"/>
      <c r="G256" s="82"/>
      <c r="H256" s="28"/>
      <c r="I256" s="38"/>
      <c r="J256" s="166"/>
      <c r="K256" s="152"/>
    </row>
    <row r="257" spans="1:11" x14ac:dyDescent="0.3">
      <c r="A257" s="127"/>
      <c r="B257" s="54"/>
      <c r="C257" s="28"/>
      <c r="D257" s="28"/>
      <c r="E257" s="28"/>
      <c r="F257" s="28"/>
      <c r="G257" s="82"/>
      <c r="H257" s="28"/>
      <c r="I257" s="38"/>
      <c r="J257" s="166"/>
      <c r="K257" s="152"/>
    </row>
    <row r="258" spans="1:11" x14ac:dyDescent="0.3">
      <c r="A258" s="127"/>
      <c r="B258" s="54"/>
      <c r="C258" s="28"/>
      <c r="D258" s="28"/>
      <c r="E258" s="28"/>
      <c r="F258" s="28"/>
      <c r="G258" s="82"/>
      <c r="H258" s="28"/>
      <c r="I258" s="38"/>
      <c r="J258" s="166"/>
      <c r="K258" s="152"/>
    </row>
    <row r="259" spans="1:11" x14ac:dyDescent="0.3">
      <c r="A259" s="127"/>
      <c r="B259" s="46"/>
      <c r="C259" s="28"/>
      <c r="D259" s="28"/>
      <c r="E259" s="28"/>
      <c r="F259" s="28"/>
      <c r="G259" s="82"/>
      <c r="H259" s="28"/>
      <c r="I259" s="55"/>
      <c r="J259" s="166"/>
      <c r="K259" s="152"/>
    </row>
    <row r="260" spans="1:11" x14ac:dyDescent="0.3">
      <c r="A260" s="127"/>
      <c r="B260" s="54"/>
      <c r="C260" s="28"/>
      <c r="D260" s="28"/>
      <c r="E260" s="28"/>
      <c r="F260" s="28"/>
      <c r="G260" s="82"/>
      <c r="H260" s="28"/>
      <c r="I260" s="51"/>
      <c r="J260" s="166"/>
      <c r="K260" s="152"/>
    </row>
    <row r="261" spans="1:11" x14ac:dyDescent="0.3">
      <c r="A261" s="127"/>
      <c r="B261" s="54"/>
      <c r="C261" s="28"/>
      <c r="D261" s="28"/>
      <c r="E261" s="28"/>
      <c r="F261" s="28"/>
      <c r="G261" s="82"/>
      <c r="H261" s="28"/>
      <c r="I261" s="38"/>
      <c r="J261" s="166"/>
      <c r="K261" s="152"/>
    </row>
    <row r="262" spans="1:11" x14ac:dyDescent="0.3">
      <c r="A262" s="127"/>
      <c r="B262" s="54"/>
      <c r="C262" s="28"/>
      <c r="D262" s="28"/>
      <c r="E262" s="28"/>
      <c r="F262" s="28"/>
      <c r="G262" s="82"/>
      <c r="H262" s="28"/>
      <c r="I262" s="38"/>
      <c r="J262" s="166"/>
      <c r="K262" s="152"/>
    </row>
    <row r="263" spans="1:11" x14ac:dyDescent="0.3">
      <c r="A263" s="127"/>
      <c r="B263" s="54"/>
      <c r="C263" s="28"/>
      <c r="D263" s="28"/>
      <c r="E263" s="28"/>
      <c r="F263" s="28"/>
      <c r="G263" s="82"/>
      <c r="H263" s="28"/>
      <c r="I263" s="38"/>
      <c r="J263" s="166"/>
      <c r="K263" s="152"/>
    </row>
    <row r="264" spans="1:11" ht="15" thickBot="1" x14ac:dyDescent="0.35">
      <c r="A264" s="127"/>
      <c r="B264" s="47"/>
      <c r="C264" s="48"/>
      <c r="D264" s="48"/>
      <c r="E264" s="48"/>
      <c r="F264" s="48"/>
      <c r="G264" s="86"/>
      <c r="H264" s="48"/>
      <c r="I264" s="42"/>
      <c r="J264" s="27"/>
      <c r="K264" s="26"/>
    </row>
    <row r="265" spans="1:11" ht="15" thickBot="1" x14ac:dyDescent="0.35">
      <c r="A265" s="128"/>
      <c r="B265" s="167"/>
      <c r="C265" s="168"/>
      <c r="D265" s="168"/>
      <c r="E265" s="168"/>
      <c r="F265" s="168"/>
      <c r="G265" s="168"/>
      <c r="H265" s="168"/>
      <c r="I265" s="169"/>
      <c r="J265" s="8">
        <f>+SUM(I182:I264)</f>
        <v>11049.522579999995</v>
      </c>
      <c r="K265" s="2" t="s">
        <v>6</v>
      </c>
    </row>
    <row r="266" spans="1:11" ht="15" thickBot="1" x14ac:dyDescent="0.35">
      <c r="A266" s="138"/>
      <c r="B266" s="139"/>
      <c r="C266" s="139"/>
      <c r="D266" s="139"/>
      <c r="E266" s="139"/>
      <c r="F266" s="139"/>
      <c r="G266" s="139"/>
      <c r="H266" s="139"/>
      <c r="I266" s="139"/>
      <c r="J266" s="139"/>
      <c r="K266" s="140"/>
    </row>
  </sheetData>
  <mergeCells count="109">
    <mergeCell ref="A266:K266"/>
    <mergeCell ref="A152:K152"/>
    <mergeCell ref="C153:E153"/>
    <mergeCell ref="F153:F154"/>
    <mergeCell ref="G153:G154"/>
    <mergeCell ref="H153:H154"/>
    <mergeCell ref="I153:I154"/>
    <mergeCell ref="J153:J154"/>
    <mergeCell ref="K153:K154"/>
    <mergeCell ref="A155:A177"/>
    <mergeCell ref="B155:I155"/>
    <mergeCell ref="B181:I181"/>
    <mergeCell ref="J182:K263"/>
    <mergeCell ref="B265:I265"/>
    <mergeCell ref="F179:F180"/>
    <mergeCell ref="G179:G180"/>
    <mergeCell ref="B99:I99"/>
    <mergeCell ref="J90:J91"/>
    <mergeCell ref="B165:I165"/>
    <mergeCell ref="K179:K180"/>
    <mergeCell ref="A180:B180"/>
    <mergeCell ref="B163:I163"/>
    <mergeCell ref="A91:B91"/>
    <mergeCell ref="G46:G47"/>
    <mergeCell ref="H46:H47"/>
    <mergeCell ref="I46:I47"/>
    <mergeCell ref="J46:J47"/>
    <mergeCell ref="B5:I5"/>
    <mergeCell ref="A5:A19"/>
    <mergeCell ref="B125:I125"/>
    <mergeCell ref="A125:A151"/>
    <mergeCell ref="B92:I92"/>
    <mergeCell ref="A92:A121"/>
    <mergeCell ref="B48:I48"/>
    <mergeCell ref="A48:A88"/>
    <mergeCell ref="I123:I124"/>
    <mergeCell ref="I90:I91"/>
    <mergeCell ref="B136:I136"/>
    <mergeCell ref="A20:K20"/>
    <mergeCell ref="A45:K45"/>
    <mergeCell ref="C21:E21"/>
    <mergeCell ref="F21:F22"/>
    <mergeCell ref="I21:I22"/>
    <mergeCell ref="K21:K22"/>
    <mergeCell ref="G21:G22"/>
    <mergeCell ref="H21:H22"/>
    <mergeCell ref="A47:B47"/>
    <mergeCell ref="B88:I88"/>
    <mergeCell ref="J93:K93"/>
    <mergeCell ref="B121:I121"/>
    <mergeCell ref="C90:E90"/>
    <mergeCell ref="A1:K1"/>
    <mergeCell ref="C3:E3"/>
    <mergeCell ref="F3:F4"/>
    <mergeCell ref="G3:G4"/>
    <mergeCell ref="H3:H4"/>
    <mergeCell ref="I3:I4"/>
    <mergeCell ref="J3:J4"/>
    <mergeCell ref="K3:K4"/>
    <mergeCell ref="A4:B4"/>
    <mergeCell ref="A2:K2"/>
    <mergeCell ref="B228:I228"/>
    <mergeCell ref="B216:I216"/>
    <mergeCell ref="C46:E46"/>
    <mergeCell ref="J21:J22"/>
    <mergeCell ref="B10:I10"/>
    <mergeCell ref="B133:I133"/>
    <mergeCell ref="B8:I8"/>
    <mergeCell ref="B130:I130"/>
    <mergeCell ref="B19:I19"/>
    <mergeCell ref="A89:K89"/>
    <mergeCell ref="K90:K91"/>
    <mergeCell ref="B12:I12"/>
    <mergeCell ref="B30:I30"/>
    <mergeCell ref="B63:I63"/>
    <mergeCell ref="B107:I107"/>
    <mergeCell ref="A22:B22"/>
    <mergeCell ref="B44:I44"/>
    <mergeCell ref="H179:H180"/>
    <mergeCell ref="I179:I180"/>
    <mergeCell ref="J179:J180"/>
    <mergeCell ref="B59:I59"/>
    <mergeCell ref="B103:I103"/>
    <mergeCell ref="B26:I26"/>
    <mergeCell ref="B55:I55"/>
    <mergeCell ref="B23:I23"/>
    <mergeCell ref="A23:A44"/>
    <mergeCell ref="B28:I28"/>
    <mergeCell ref="B204:I204"/>
    <mergeCell ref="B177:I177"/>
    <mergeCell ref="B151:I151"/>
    <mergeCell ref="B160:I160"/>
    <mergeCell ref="F46:F47"/>
    <mergeCell ref="C123:E123"/>
    <mergeCell ref="F123:F124"/>
    <mergeCell ref="G123:G124"/>
    <mergeCell ref="H123:H124"/>
    <mergeCell ref="F90:F91"/>
    <mergeCell ref="G90:G91"/>
    <mergeCell ref="A122:K122"/>
    <mergeCell ref="H90:H91"/>
    <mergeCell ref="A154:B154"/>
    <mergeCell ref="A181:A265"/>
    <mergeCell ref="C179:E179"/>
    <mergeCell ref="K46:K47"/>
    <mergeCell ref="J123:J124"/>
    <mergeCell ref="K123:K124"/>
    <mergeCell ref="A124:B124"/>
    <mergeCell ref="J126:K126"/>
  </mergeCells>
  <phoneticPr fontId="1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1" manualBreakCount="1">
    <brk id="8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1"/>
  <sheetViews>
    <sheetView topLeftCell="A22" workbookViewId="0">
      <selection activeCell="A39" sqref="A39:F39"/>
    </sheetView>
  </sheetViews>
  <sheetFormatPr baseColWidth="10" defaultRowHeight="14.4" x14ac:dyDescent="0.3"/>
  <cols>
    <col min="1" max="1" width="9.5546875" customWidth="1"/>
    <col min="2" max="2" width="19" customWidth="1"/>
    <col min="3" max="3" width="65.44140625" customWidth="1"/>
    <col min="4" max="4" width="9.109375" customWidth="1"/>
    <col min="5" max="5" width="13.44140625" customWidth="1"/>
    <col min="6" max="6" width="14.44140625" customWidth="1"/>
    <col min="7" max="7" width="18.5546875" customWidth="1"/>
  </cols>
  <sheetData>
    <row r="1" spans="1:7" x14ac:dyDescent="0.3">
      <c r="A1" s="97" t="s">
        <v>126</v>
      </c>
      <c r="B1" s="97"/>
      <c r="C1" s="97"/>
      <c r="D1" s="97"/>
      <c r="E1" s="97"/>
      <c r="F1" s="97"/>
      <c r="G1" s="97"/>
    </row>
    <row r="2" spans="1:7" x14ac:dyDescent="0.3">
      <c r="A2" s="97"/>
      <c r="B2" s="97"/>
      <c r="C2" s="97"/>
      <c r="D2" s="97"/>
      <c r="E2" s="97"/>
      <c r="F2" s="97"/>
      <c r="G2" s="97"/>
    </row>
    <row r="3" spans="1:7" x14ac:dyDescent="0.3">
      <c r="A3" s="97"/>
      <c r="B3" s="97"/>
      <c r="C3" s="97"/>
      <c r="D3" s="97"/>
      <c r="E3" s="97"/>
      <c r="F3" s="97"/>
      <c r="G3" s="97"/>
    </row>
    <row r="4" spans="1:7" x14ac:dyDescent="0.3">
      <c r="A4" s="97" t="s">
        <v>127</v>
      </c>
      <c r="B4" s="97"/>
      <c r="C4" s="97"/>
      <c r="D4" s="97"/>
      <c r="E4" s="97"/>
      <c r="F4" s="97"/>
      <c r="G4" s="97"/>
    </row>
    <row r="5" spans="1:7" x14ac:dyDescent="0.3">
      <c r="A5" s="97"/>
      <c r="B5" s="97"/>
      <c r="C5" s="97"/>
      <c r="D5" s="97"/>
      <c r="E5" s="97"/>
      <c r="F5" s="97"/>
      <c r="G5" s="97"/>
    </row>
    <row r="6" spans="1:7" x14ac:dyDescent="0.3">
      <c r="A6" s="95" t="s">
        <v>128</v>
      </c>
      <c r="B6" s="95"/>
      <c r="C6" s="95"/>
      <c r="D6" s="95"/>
      <c r="E6" s="95"/>
      <c r="F6" s="95"/>
      <c r="G6" s="95"/>
    </row>
    <row r="7" spans="1:7" x14ac:dyDescent="0.3">
      <c r="A7" s="95"/>
      <c r="B7" s="95"/>
      <c r="C7" s="95"/>
      <c r="D7" s="95"/>
      <c r="E7" s="95"/>
      <c r="F7" s="95"/>
      <c r="G7" s="95"/>
    </row>
    <row r="8" spans="1:7" x14ac:dyDescent="0.3">
      <c r="A8" s="96" t="s">
        <v>125</v>
      </c>
      <c r="B8" s="96"/>
      <c r="C8" s="96"/>
      <c r="D8" s="96"/>
      <c r="E8" s="96"/>
      <c r="F8" s="96"/>
      <c r="G8" s="96"/>
    </row>
    <row r="9" spans="1:7" x14ac:dyDescent="0.3">
      <c r="A9" s="96"/>
      <c r="B9" s="96"/>
      <c r="C9" s="96"/>
      <c r="D9" s="96"/>
      <c r="E9" s="96"/>
      <c r="F9" s="96"/>
      <c r="G9" s="96"/>
    </row>
    <row r="10" spans="1:7" x14ac:dyDescent="0.3">
      <c r="A10" s="95"/>
      <c r="B10" s="95"/>
      <c r="C10" s="95"/>
      <c r="D10" s="95"/>
      <c r="E10" s="95"/>
      <c r="F10" s="95"/>
      <c r="G10" s="95"/>
    </row>
    <row r="11" spans="1:7" x14ac:dyDescent="0.3">
      <c r="A11" s="95"/>
      <c r="B11" s="95"/>
      <c r="C11" s="95"/>
      <c r="D11" s="95"/>
      <c r="E11" s="95"/>
      <c r="F11" s="95"/>
      <c r="G11" s="95"/>
    </row>
    <row r="12" spans="1:7" x14ac:dyDescent="0.3">
      <c r="A12" s="112" t="s">
        <v>119</v>
      </c>
      <c r="B12" s="113"/>
      <c r="C12" s="113"/>
      <c r="D12" s="113"/>
      <c r="E12" s="113"/>
      <c r="F12" s="113"/>
      <c r="G12" s="114"/>
    </row>
    <row r="13" spans="1:7" ht="15" thickBot="1" x14ac:dyDescent="0.35">
      <c r="A13" s="115"/>
      <c r="B13" s="113"/>
      <c r="C13" s="113"/>
      <c r="D13" s="113"/>
      <c r="E13" s="113"/>
      <c r="F13" s="113"/>
      <c r="G13" s="114"/>
    </row>
    <row r="14" spans="1:7" ht="36.6" thickBot="1" x14ac:dyDescent="0.35">
      <c r="A14" s="59" t="s">
        <v>0</v>
      </c>
      <c r="B14" s="60" t="s">
        <v>5</v>
      </c>
      <c r="C14" s="60" t="s">
        <v>1</v>
      </c>
      <c r="D14" s="60" t="s">
        <v>2</v>
      </c>
      <c r="E14" s="60" t="s">
        <v>3</v>
      </c>
      <c r="F14" s="61" t="s">
        <v>29</v>
      </c>
      <c r="G14" s="62" t="s">
        <v>4</v>
      </c>
    </row>
    <row r="15" spans="1:7" ht="15" thickBot="1" x14ac:dyDescent="0.35">
      <c r="A15" s="98" t="s">
        <v>120</v>
      </c>
      <c r="B15" s="99"/>
      <c r="C15" s="99"/>
      <c r="D15" s="99"/>
      <c r="E15" s="99"/>
      <c r="F15" s="99"/>
      <c r="G15" s="90"/>
    </row>
    <row r="16" spans="1:7" ht="15" thickBot="1" x14ac:dyDescent="0.35">
      <c r="A16" s="105">
        <v>1</v>
      </c>
      <c r="B16" s="106"/>
      <c r="C16" s="107" t="s">
        <v>35</v>
      </c>
      <c r="D16" s="107"/>
      <c r="E16" s="107"/>
      <c r="F16" s="107"/>
      <c r="G16" s="78">
        <f>SUM(G17:G17,0)</f>
        <v>0</v>
      </c>
    </row>
    <row r="17" spans="1:7" ht="15" thickBot="1" x14ac:dyDescent="0.35">
      <c r="A17" s="63" t="s">
        <v>26</v>
      </c>
      <c r="B17" s="63">
        <v>6.1</v>
      </c>
      <c r="C17" s="64" t="s">
        <v>36</v>
      </c>
      <c r="D17" s="63" t="s">
        <v>6</v>
      </c>
      <c r="E17" s="65">
        <f>+'Memorias de cantidades'!$I$6+'Memorias de cantidades'!$I$7</f>
        <v>481.35</v>
      </c>
      <c r="F17" s="66"/>
      <c r="G17" s="67"/>
    </row>
    <row r="18" spans="1:7" ht="15" thickBot="1" x14ac:dyDescent="0.35">
      <c r="A18" s="103">
        <v>2</v>
      </c>
      <c r="B18" s="104"/>
      <c r="C18" s="107" t="s">
        <v>37</v>
      </c>
      <c r="D18" s="107"/>
      <c r="E18" s="107"/>
      <c r="F18" s="107"/>
      <c r="G18" s="78"/>
    </row>
    <row r="19" spans="1:7" ht="15" thickBot="1" x14ac:dyDescent="0.35">
      <c r="A19" s="63" t="s">
        <v>27</v>
      </c>
      <c r="B19" s="68">
        <v>3.15</v>
      </c>
      <c r="C19" s="64" t="s">
        <v>38</v>
      </c>
      <c r="D19" s="63" t="s">
        <v>39</v>
      </c>
      <c r="E19" s="69">
        <f>+'Memorias de cantidades'!$I$24+'Memorias de cantidades'!$I$25</f>
        <v>72.202500000000001</v>
      </c>
      <c r="F19" s="70"/>
      <c r="G19" s="71"/>
    </row>
    <row r="20" spans="1:7" ht="15" thickBot="1" x14ac:dyDescent="0.35">
      <c r="A20" s="103">
        <v>3</v>
      </c>
      <c r="B20" s="104"/>
      <c r="C20" s="101" t="s">
        <v>40</v>
      </c>
      <c r="D20" s="101"/>
      <c r="E20" s="101"/>
      <c r="F20" s="101"/>
      <c r="G20" s="78"/>
    </row>
    <row r="21" spans="1:7" ht="23.4" thickBot="1" x14ac:dyDescent="0.35">
      <c r="A21" s="72" t="s">
        <v>31</v>
      </c>
      <c r="B21" s="73">
        <v>2.13</v>
      </c>
      <c r="C21" s="74" t="s">
        <v>41</v>
      </c>
      <c r="D21" s="72" t="s">
        <v>39</v>
      </c>
      <c r="E21" s="75">
        <f>+SUM('Memorias de cantidades'!I49:I54)</f>
        <v>10.192500000000003</v>
      </c>
      <c r="F21" s="76"/>
      <c r="G21" s="77"/>
    </row>
    <row r="22" spans="1:7" ht="15" thickBot="1" x14ac:dyDescent="0.35">
      <c r="A22" s="103">
        <v>4</v>
      </c>
      <c r="B22" s="104"/>
      <c r="C22" s="100" t="s">
        <v>42</v>
      </c>
      <c r="D22" s="101"/>
      <c r="E22" s="101"/>
      <c r="F22" s="102"/>
      <c r="G22" s="78"/>
    </row>
    <row r="23" spans="1:7" x14ac:dyDescent="0.3">
      <c r="A23" s="72" t="s">
        <v>33</v>
      </c>
      <c r="B23" s="73">
        <v>4.5999999999999996</v>
      </c>
      <c r="C23" s="74" t="s">
        <v>43</v>
      </c>
      <c r="D23" s="72" t="s">
        <v>39</v>
      </c>
      <c r="E23" s="75">
        <f>+SUM('Memorias de cantidades'!I93:I98)</f>
        <v>35.040750000000003</v>
      </c>
      <c r="F23" s="76"/>
      <c r="G23" s="77"/>
    </row>
    <row r="24" spans="1:7" x14ac:dyDescent="0.3">
      <c r="A24" s="72" t="s">
        <v>44</v>
      </c>
      <c r="B24" s="73">
        <v>4.25</v>
      </c>
      <c r="C24" s="74" t="s">
        <v>45</v>
      </c>
      <c r="D24" s="72" t="s">
        <v>39</v>
      </c>
      <c r="E24" s="75">
        <f>+SUM('Memorias de cantidades'!I126:I129)</f>
        <v>18.3825</v>
      </c>
      <c r="F24" s="76"/>
      <c r="G24" s="77"/>
    </row>
    <row r="25" spans="1:7" x14ac:dyDescent="0.3">
      <c r="A25" s="72" t="s">
        <v>46</v>
      </c>
      <c r="B25" s="73">
        <v>4.21</v>
      </c>
      <c r="C25" s="74" t="s">
        <v>47</v>
      </c>
      <c r="D25" s="72" t="s">
        <v>39</v>
      </c>
      <c r="E25" s="75">
        <f>+SUM('Memorias de cantidades'!I156:I159)</f>
        <v>21.259800000000002</v>
      </c>
      <c r="F25" s="76"/>
      <c r="G25" s="77"/>
    </row>
    <row r="26" spans="1:7" ht="15" thickBot="1" x14ac:dyDescent="0.35">
      <c r="A26" s="72" t="s">
        <v>48</v>
      </c>
      <c r="B26" s="73" t="s">
        <v>49</v>
      </c>
      <c r="C26" s="74" t="s">
        <v>50</v>
      </c>
      <c r="D26" s="72" t="s">
        <v>34</v>
      </c>
      <c r="E26" s="75">
        <f>+SUM('Memorias de cantidades'!I182:I203)</f>
        <v>3281.3296000000009</v>
      </c>
      <c r="F26" s="76"/>
      <c r="G26" s="77"/>
    </row>
    <row r="27" spans="1:7" ht="15" thickBot="1" x14ac:dyDescent="0.35">
      <c r="A27" s="98" t="s">
        <v>121</v>
      </c>
      <c r="B27" s="99"/>
      <c r="C27" s="99"/>
      <c r="D27" s="99"/>
      <c r="E27" s="99"/>
      <c r="F27" s="99"/>
      <c r="G27" s="90"/>
    </row>
    <row r="28" spans="1:7" ht="15" thickBot="1" x14ac:dyDescent="0.35">
      <c r="A28" s="105">
        <v>1</v>
      </c>
      <c r="B28" s="106"/>
      <c r="C28" s="107" t="s">
        <v>35</v>
      </c>
      <c r="D28" s="107"/>
      <c r="E28" s="107"/>
      <c r="F28" s="107"/>
      <c r="G28" s="78"/>
    </row>
    <row r="29" spans="1:7" ht="15" thickBot="1" x14ac:dyDescent="0.35">
      <c r="A29" s="63" t="s">
        <v>26</v>
      </c>
      <c r="B29" s="63">
        <v>6.1</v>
      </c>
      <c r="C29" s="64" t="s">
        <v>36</v>
      </c>
      <c r="D29" s="63" t="s">
        <v>6</v>
      </c>
      <c r="E29" s="65">
        <f>+'Memorias de cantidades'!$I$9</f>
        <v>459.67500000000001</v>
      </c>
      <c r="F29" s="66"/>
      <c r="G29" s="67"/>
    </row>
    <row r="30" spans="1:7" ht="15" thickBot="1" x14ac:dyDescent="0.35">
      <c r="A30" s="103">
        <v>2</v>
      </c>
      <c r="B30" s="104"/>
      <c r="C30" s="107" t="s">
        <v>37</v>
      </c>
      <c r="D30" s="107"/>
      <c r="E30" s="107"/>
      <c r="F30" s="107"/>
      <c r="G30" s="78"/>
    </row>
    <row r="31" spans="1:7" ht="15" thickBot="1" x14ac:dyDescent="0.35">
      <c r="A31" s="63" t="s">
        <v>27</v>
      </c>
      <c r="B31" s="68">
        <v>3.15</v>
      </c>
      <c r="C31" s="64" t="s">
        <v>38</v>
      </c>
      <c r="D31" s="63" t="s">
        <v>39</v>
      </c>
      <c r="E31" s="69">
        <f>+'Memorias de cantidades'!I27</f>
        <v>68.951250000000002</v>
      </c>
      <c r="F31" s="70"/>
      <c r="G31" s="71"/>
    </row>
    <row r="32" spans="1:7" ht="15" thickBot="1" x14ac:dyDescent="0.35">
      <c r="A32" s="103">
        <v>3</v>
      </c>
      <c r="B32" s="104"/>
      <c r="C32" s="101" t="s">
        <v>40</v>
      </c>
      <c r="D32" s="101"/>
      <c r="E32" s="101"/>
      <c r="F32" s="101"/>
      <c r="G32" s="78"/>
    </row>
    <row r="33" spans="1:7" ht="23.4" thickBot="1" x14ac:dyDescent="0.35">
      <c r="A33" s="72" t="s">
        <v>31</v>
      </c>
      <c r="B33" s="73">
        <v>2.13</v>
      </c>
      <c r="C33" s="74" t="s">
        <v>41</v>
      </c>
      <c r="D33" s="72" t="s">
        <v>39</v>
      </c>
      <c r="E33" s="75">
        <f>+SUM('Memorias de cantidades'!I56:I58)</f>
        <v>8.604000000000001</v>
      </c>
      <c r="F33" s="76"/>
      <c r="G33" s="77"/>
    </row>
    <row r="34" spans="1:7" ht="15" thickBot="1" x14ac:dyDescent="0.35">
      <c r="A34" s="103">
        <v>4</v>
      </c>
      <c r="B34" s="104"/>
      <c r="C34" s="100" t="s">
        <v>42</v>
      </c>
      <c r="D34" s="101"/>
      <c r="E34" s="101"/>
      <c r="F34" s="102"/>
      <c r="G34" s="78"/>
    </row>
    <row r="35" spans="1:7" x14ac:dyDescent="0.3">
      <c r="A35" s="72" t="s">
        <v>33</v>
      </c>
      <c r="B35" s="73">
        <v>4.5999999999999996</v>
      </c>
      <c r="C35" s="74" t="s">
        <v>43</v>
      </c>
      <c r="D35" s="72" t="s">
        <v>39</v>
      </c>
      <c r="E35" s="75">
        <f>+SUM('Memorias de cantidades'!I100:I102)</f>
        <v>31.085999999999999</v>
      </c>
      <c r="F35" s="76"/>
      <c r="G35" s="77"/>
    </row>
    <row r="36" spans="1:7" x14ac:dyDescent="0.3">
      <c r="A36" s="72" t="s">
        <v>44</v>
      </c>
      <c r="B36" s="73">
        <v>4.25</v>
      </c>
      <c r="C36" s="74" t="s">
        <v>45</v>
      </c>
      <c r="D36" s="72" t="s">
        <v>39</v>
      </c>
      <c r="E36" s="75">
        <f>+SUM('Memorias de cantidades'!I131:I132)</f>
        <v>21.161250000000003</v>
      </c>
      <c r="F36" s="76"/>
      <c r="G36" s="77"/>
    </row>
    <row r="37" spans="1:7" x14ac:dyDescent="0.3">
      <c r="A37" s="72" t="s">
        <v>46</v>
      </c>
      <c r="B37" s="73">
        <v>4.21</v>
      </c>
      <c r="C37" s="74" t="s">
        <v>47</v>
      </c>
      <c r="D37" s="72" t="s">
        <v>39</v>
      </c>
      <c r="E37" s="75">
        <f>+SUM('Memorias de cantidades'!I161:I162)</f>
        <v>18.9999</v>
      </c>
      <c r="F37" s="76"/>
      <c r="G37" s="77"/>
    </row>
    <row r="38" spans="1:7" ht="15" thickBot="1" x14ac:dyDescent="0.35">
      <c r="A38" s="72" t="s">
        <v>48</v>
      </c>
      <c r="B38" s="73" t="s">
        <v>49</v>
      </c>
      <c r="C38" s="74" t="s">
        <v>50</v>
      </c>
      <c r="D38" s="72" t="s">
        <v>34</v>
      </c>
      <c r="E38" s="75">
        <f>+SUM('Memorias de cantidades'!I217:I227)</f>
        <v>2645.2558199999999</v>
      </c>
      <c r="F38" s="76"/>
      <c r="G38" s="77"/>
    </row>
    <row r="39" spans="1:7" ht="15" thickBot="1" x14ac:dyDescent="0.35">
      <c r="A39" s="98" t="s">
        <v>130</v>
      </c>
      <c r="B39" s="99"/>
      <c r="C39" s="99"/>
      <c r="D39" s="99"/>
      <c r="E39" s="99"/>
      <c r="F39" s="99"/>
      <c r="G39" s="90"/>
    </row>
    <row r="40" spans="1:7" ht="15" thickBot="1" x14ac:dyDescent="0.35">
      <c r="A40" s="105">
        <v>1</v>
      </c>
      <c r="B40" s="106"/>
      <c r="C40" s="107" t="s">
        <v>35</v>
      </c>
      <c r="D40" s="107"/>
      <c r="E40" s="107"/>
      <c r="F40" s="107"/>
      <c r="G40" s="78"/>
    </row>
    <row r="41" spans="1:7" ht="15" thickBot="1" x14ac:dyDescent="0.35">
      <c r="A41" s="63" t="s">
        <v>26</v>
      </c>
      <c r="B41" s="63">
        <v>6.1</v>
      </c>
      <c r="C41" s="64" t="s">
        <v>36</v>
      </c>
      <c r="D41" s="63" t="s">
        <v>6</v>
      </c>
      <c r="E41" s="65">
        <f>+'Memorias de cantidades'!I11</f>
        <v>419.17500000000001</v>
      </c>
      <c r="F41" s="66"/>
      <c r="G41" s="67"/>
    </row>
    <row r="42" spans="1:7" ht="15" thickBot="1" x14ac:dyDescent="0.35">
      <c r="A42" s="103">
        <v>2</v>
      </c>
      <c r="B42" s="104"/>
      <c r="C42" s="107" t="s">
        <v>37</v>
      </c>
      <c r="D42" s="107"/>
      <c r="E42" s="107"/>
      <c r="F42" s="107"/>
      <c r="G42" s="78"/>
    </row>
    <row r="43" spans="1:7" ht="15" thickBot="1" x14ac:dyDescent="0.35">
      <c r="A43" s="63" t="s">
        <v>27</v>
      </c>
      <c r="B43" s="68">
        <v>3.15</v>
      </c>
      <c r="C43" s="64" t="s">
        <v>38</v>
      </c>
      <c r="D43" s="63" t="s">
        <v>39</v>
      </c>
      <c r="E43" s="69">
        <f>+'Memorias de cantidades'!I29</f>
        <v>62.876249999999999</v>
      </c>
      <c r="F43" s="70"/>
      <c r="G43" s="71"/>
    </row>
    <row r="44" spans="1:7" ht="15" thickBot="1" x14ac:dyDescent="0.35">
      <c r="A44" s="103">
        <v>3</v>
      </c>
      <c r="B44" s="104"/>
      <c r="C44" s="101" t="s">
        <v>40</v>
      </c>
      <c r="D44" s="101"/>
      <c r="E44" s="101"/>
      <c r="F44" s="101"/>
      <c r="G44" s="78"/>
    </row>
    <row r="45" spans="1:7" ht="23.4" thickBot="1" x14ac:dyDescent="0.35">
      <c r="A45" s="72" t="s">
        <v>31</v>
      </c>
      <c r="B45" s="73">
        <v>2.13</v>
      </c>
      <c r="C45" s="74" t="s">
        <v>41</v>
      </c>
      <c r="D45" s="72" t="s">
        <v>39</v>
      </c>
      <c r="E45" s="75">
        <f>+SUM('Memorias de cantidades'!I60:I62)</f>
        <v>8.0640000000000001</v>
      </c>
      <c r="F45" s="76"/>
      <c r="G45" s="77"/>
    </row>
    <row r="46" spans="1:7" ht="15" thickBot="1" x14ac:dyDescent="0.35">
      <c r="A46" s="103">
        <v>4</v>
      </c>
      <c r="B46" s="104"/>
      <c r="C46" s="100" t="s">
        <v>42</v>
      </c>
      <c r="D46" s="101"/>
      <c r="E46" s="101"/>
      <c r="F46" s="102"/>
      <c r="G46" s="78"/>
    </row>
    <row r="47" spans="1:7" x14ac:dyDescent="0.3">
      <c r="A47" s="72" t="s">
        <v>33</v>
      </c>
      <c r="B47" s="73">
        <v>4.5999999999999996</v>
      </c>
      <c r="C47" s="74" t="s">
        <v>43</v>
      </c>
      <c r="D47" s="72" t="s">
        <v>39</v>
      </c>
      <c r="E47" s="75">
        <f>+SUM('Memorias de cantidades'!I104:I106)</f>
        <v>28.406249999999996</v>
      </c>
      <c r="F47" s="76"/>
      <c r="G47" s="77"/>
    </row>
    <row r="48" spans="1:7" x14ac:dyDescent="0.3">
      <c r="A48" s="72" t="s">
        <v>44</v>
      </c>
      <c r="B48" s="73">
        <v>4.25</v>
      </c>
      <c r="C48" s="74" t="s">
        <v>45</v>
      </c>
      <c r="D48" s="72" t="s">
        <v>39</v>
      </c>
      <c r="E48" s="75">
        <f>+SUM('Memorias de cantidades'!I134:I135)</f>
        <v>19.237499999999997</v>
      </c>
      <c r="F48" s="76"/>
      <c r="G48" s="77"/>
    </row>
    <row r="49" spans="1:7" x14ac:dyDescent="0.3">
      <c r="A49" s="72" t="s">
        <v>46</v>
      </c>
      <c r="B49" s="73">
        <v>4.21</v>
      </c>
      <c r="C49" s="74" t="s">
        <v>47</v>
      </c>
      <c r="D49" s="72" t="s">
        <v>39</v>
      </c>
      <c r="E49" s="75">
        <f>+'Memorias de cantidades'!I164</f>
        <v>16.766999999999999</v>
      </c>
      <c r="F49" s="76"/>
      <c r="G49" s="77"/>
    </row>
    <row r="50" spans="1:7" ht="15" thickBot="1" x14ac:dyDescent="0.35">
      <c r="A50" s="72" t="s">
        <v>48</v>
      </c>
      <c r="B50" s="73" t="s">
        <v>49</v>
      </c>
      <c r="C50" s="74" t="s">
        <v>50</v>
      </c>
      <c r="D50" s="72" t="s">
        <v>34</v>
      </c>
      <c r="E50" s="75">
        <f>+SUM('Memorias de cantidades'!I217:I227)</f>
        <v>2645.2558199999999</v>
      </c>
      <c r="F50" s="76"/>
      <c r="G50" s="77"/>
    </row>
    <row r="51" spans="1:7" ht="15" thickBot="1" x14ac:dyDescent="0.35">
      <c r="A51" s="98" t="s">
        <v>122</v>
      </c>
      <c r="B51" s="99"/>
      <c r="C51" s="99"/>
      <c r="D51" s="99"/>
      <c r="E51" s="99"/>
      <c r="F51" s="99"/>
      <c r="G51" s="90"/>
    </row>
    <row r="52" spans="1:7" ht="15" thickBot="1" x14ac:dyDescent="0.35">
      <c r="A52" s="105">
        <v>1</v>
      </c>
      <c r="B52" s="106"/>
      <c r="C52" s="107" t="s">
        <v>35</v>
      </c>
      <c r="D52" s="107"/>
      <c r="E52" s="107"/>
      <c r="F52" s="107"/>
      <c r="G52" s="78"/>
    </row>
    <row r="53" spans="1:7" ht="15" thickBot="1" x14ac:dyDescent="0.35">
      <c r="A53" s="63" t="s">
        <v>26</v>
      </c>
      <c r="B53" s="63">
        <v>6.1</v>
      </c>
      <c r="C53" s="64" t="s">
        <v>36</v>
      </c>
      <c r="D53" s="63" t="s">
        <v>6</v>
      </c>
      <c r="E53" s="65">
        <f>+'Memorias de cantidades'!I13</f>
        <v>425.68500000000006</v>
      </c>
      <c r="F53" s="66"/>
      <c r="G53" s="67"/>
    </row>
    <row r="54" spans="1:7" ht="15" thickBot="1" x14ac:dyDescent="0.35">
      <c r="A54" s="103">
        <v>2</v>
      </c>
      <c r="B54" s="104"/>
      <c r="C54" s="107" t="s">
        <v>37</v>
      </c>
      <c r="D54" s="107"/>
      <c r="E54" s="107"/>
      <c r="F54" s="107"/>
      <c r="G54" s="78"/>
    </row>
    <row r="55" spans="1:7" ht="15" thickBot="1" x14ac:dyDescent="0.35">
      <c r="A55" s="63" t="s">
        <v>27</v>
      </c>
      <c r="B55" s="68">
        <v>3.15</v>
      </c>
      <c r="C55" s="64" t="s">
        <v>38</v>
      </c>
      <c r="D55" s="63" t="s">
        <v>39</v>
      </c>
      <c r="E55" s="69">
        <f>+'Memorias de cantidades'!I31</f>
        <v>63.852750000000007</v>
      </c>
      <c r="F55" s="70"/>
      <c r="G55" s="71"/>
    </row>
    <row r="56" spans="1:7" ht="15" thickBot="1" x14ac:dyDescent="0.35">
      <c r="A56" s="103">
        <v>3</v>
      </c>
      <c r="B56" s="104"/>
      <c r="C56" s="101" t="s">
        <v>40</v>
      </c>
      <c r="D56" s="101"/>
      <c r="E56" s="101"/>
      <c r="F56" s="101"/>
      <c r="G56" s="78"/>
    </row>
    <row r="57" spans="1:7" ht="23.4" thickBot="1" x14ac:dyDescent="0.35">
      <c r="A57" s="72" t="s">
        <v>31</v>
      </c>
      <c r="B57" s="73">
        <v>2.13</v>
      </c>
      <c r="C57" s="74" t="s">
        <v>41</v>
      </c>
      <c r="D57" s="72" t="s">
        <v>39</v>
      </c>
      <c r="E57" s="75">
        <f>+SUM('Memorias de cantidades'!I64:I66)</f>
        <v>7.1489999999999991</v>
      </c>
      <c r="F57" s="76"/>
      <c r="G57" s="77"/>
    </row>
    <row r="58" spans="1:7" ht="15" thickBot="1" x14ac:dyDescent="0.35">
      <c r="A58" s="103">
        <v>4</v>
      </c>
      <c r="B58" s="104"/>
      <c r="C58" s="100" t="s">
        <v>42</v>
      </c>
      <c r="D58" s="101"/>
      <c r="E58" s="101"/>
      <c r="F58" s="102"/>
      <c r="G58" s="78"/>
    </row>
    <row r="59" spans="1:7" x14ac:dyDescent="0.3">
      <c r="A59" s="72" t="s">
        <v>33</v>
      </c>
      <c r="B59" s="73">
        <v>4.5999999999999996</v>
      </c>
      <c r="C59" s="74" t="s">
        <v>43</v>
      </c>
      <c r="D59" s="72" t="s">
        <v>39</v>
      </c>
      <c r="E59" s="75">
        <f>+SUM('Memorias de cantidades'!I108:I110)</f>
        <v>24.043500000000002</v>
      </c>
      <c r="F59" s="76"/>
      <c r="G59" s="77"/>
    </row>
    <row r="60" spans="1:7" x14ac:dyDescent="0.3">
      <c r="A60" s="72" t="s">
        <v>44</v>
      </c>
      <c r="B60" s="73">
        <v>4.25</v>
      </c>
      <c r="C60" s="74" t="s">
        <v>45</v>
      </c>
      <c r="D60" s="72" t="s">
        <v>39</v>
      </c>
      <c r="E60" s="75">
        <f>+SUM('Memorias de cantidades'!I137:I138)</f>
        <v>28.514249999999997</v>
      </c>
      <c r="F60" s="76"/>
      <c r="G60" s="77"/>
    </row>
    <row r="61" spans="1:7" x14ac:dyDescent="0.3">
      <c r="A61" s="72" t="s">
        <v>46</v>
      </c>
      <c r="B61" s="73">
        <v>4.21</v>
      </c>
      <c r="C61" s="74" t="s">
        <v>47</v>
      </c>
      <c r="D61" s="72" t="s">
        <v>39</v>
      </c>
      <c r="E61" s="75">
        <f>+SUM('Memorias de cantidades'!I166:I167)</f>
        <v>13.419900000000002</v>
      </c>
      <c r="F61" s="76"/>
      <c r="G61" s="77"/>
    </row>
    <row r="62" spans="1:7" ht="15" thickBot="1" x14ac:dyDescent="0.35">
      <c r="A62" s="72" t="s">
        <v>48</v>
      </c>
      <c r="B62" s="73" t="s">
        <v>49</v>
      </c>
      <c r="C62" s="74" t="s">
        <v>50</v>
      </c>
      <c r="D62" s="72" t="s">
        <v>34</v>
      </c>
      <c r="E62" s="75">
        <f>+SUM('Memorias de cantidades'!I229:I239)</f>
        <v>2188.0334999999995</v>
      </c>
      <c r="F62" s="76"/>
      <c r="G62" s="77"/>
    </row>
    <row r="63" spans="1:7" ht="15" thickBot="1" x14ac:dyDescent="0.35">
      <c r="A63" s="105"/>
      <c r="B63" s="111"/>
      <c r="C63" s="111"/>
      <c r="D63" s="111"/>
      <c r="E63" s="111"/>
      <c r="F63" s="111"/>
      <c r="G63" s="106"/>
    </row>
    <row r="64" spans="1:7" ht="15" thickBot="1" x14ac:dyDescent="0.35">
      <c r="A64" s="11"/>
      <c r="B64" s="11"/>
      <c r="C64" s="9"/>
      <c r="D64" s="11"/>
      <c r="E64" s="11"/>
      <c r="F64" s="12"/>
      <c r="G64" s="12"/>
    </row>
    <row r="65" spans="1:7" x14ac:dyDescent="0.3">
      <c r="A65" s="11"/>
      <c r="B65" s="11"/>
      <c r="C65" s="9"/>
      <c r="D65" s="120" t="s">
        <v>7</v>
      </c>
      <c r="E65" s="121"/>
      <c r="F65" s="121"/>
      <c r="G65" s="13">
        <f>+SUM(G51,G39,G27,G15)</f>
        <v>0</v>
      </c>
    </row>
    <row r="66" spans="1:7" x14ac:dyDescent="0.3">
      <c r="A66" s="11"/>
      <c r="B66" s="11"/>
      <c r="C66" s="9"/>
      <c r="D66" s="118" t="s">
        <v>8</v>
      </c>
      <c r="E66" s="119"/>
      <c r="F66" s="14">
        <v>0.22</v>
      </c>
      <c r="G66" s="15">
        <f>+G65*F66</f>
        <v>0</v>
      </c>
    </row>
    <row r="67" spans="1:7" x14ac:dyDescent="0.3">
      <c r="A67" s="11"/>
      <c r="B67" s="11"/>
      <c r="C67" s="9"/>
      <c r="D67" s="118" t="s">
        <v>9</v>
      </c>
      <c r="E67" s="119"/>
      <c r="F67" s="16">
        <v>0.05</v>
      </c>
      <c r="G67" s="15">
        <f>+G65*F67</f>
        <v>0</v>
      </c>
    </row>
    <row r="68" spans="1:7" x14ac:dyDescent="0.3">
      <c r="A68" s="11"/>
      <c r="B68" s="11"/>
      <c r="C68" s="9" t="s">
        <v>30</v>
      </c>
      <c r="D68" s="118" t="s">
        <v>10</v>
      </c>
      <c r="E68" s="119"/>
      <c r="F68" s="16">
        <v>0.03</v>
      </c>
      <c r="G68" s="15">
        <f>+G65*F68</f>
        <v>0</v>
      </c>
    </row>
    <row r="69" spans="1:7" x14ac:dyDescent="0.3">
      <c r="A69" s="11"/>
      <c r="B69" s="11"/>
      <c r="C69" s="9"/>
      <c r="D69" s="118" t="s">
        <v>11</v>
      </c>
      <c r="E69" s="119"/>
      <c r="F69" s="122"/>
      <c r="G69" s="44">
        <f>+SUM(G65:G68)</f>
        <v>0</v>
      </c>
    </row>
    <row r="70" spans="1:7" ht="15" thickBot="1" x14ac:dyDescent="0.35">
      <c r="A70" s="9"/>
      <c r="B70" s="9"/>
      <c r="C70" s="9"/>
      <c r="D70" s="116" t="s">
        <v>12</v>
      </c>
      <c r="E70" s="117"/>
      <c r="F70" s="23"/>
      <c r="G70" s="22">
        <f>G69*F70</f>
        <v>0</v>
      </c>
    </row>
    <row r="71" spans="1:7" ht="15" thickBot="1" x14ac:dyDescent="0.35">
      <c r="A71" s="9"/>
      <c r="B71" s="9"/>
      <c r="C71" s="9"/>
      <c r="D71" s="108" t="s">
        <v>32</v>
      </c>
      <c r="E71" s="109"/>
      <c r="F71" s="110"/>
      <c r="G71" s="43">
        <f>SUM(G69+G70)</f>
        <v>0</v>
      </c>
    </row>
  </sheetData>
  <mergeCells count="50">
    <mergeCell ref="A20:B20"/>
    <mergeCell ref="C20:F20"/>
    <mergeCell ref="A1:G3"/>
    <mergeCell ref="A4:G5"/>
    <mergeCell ref="A6:G7"/>
    <mergeCell ref="A8:G9"/>
    <mergeCell ref="A10:G11"/>
    <mergeCell ref="A12:G13"/>
    <mergeCell ref="A15:F15"/>
    <mergeCell ref="A16:B16"/>
    <mergeCell ref="C16:F16"/>
    <mergeCell ref="A18:B18"/>
    <mergeCell ref="C18:F18"/>
    <mergeCell ref="A40:B40"/>
    <mergeCell ref="C40:F40"/>
    <mergeCell ref="A22:B22"/>
    <mergeCell ref="C22:F22"/>
    <mergeCell ref="A27:F27"/>
    <mergeCell ref="A28:B28"/>
    <mergeCell ref="C28:F28"/>
    <mergeCell ref="A30:B30"/>
    <mergeCell ref="C30:F30"/>
    <mergeCell ref="A32:B32"/>
    <mergeCell ref="C32:F32"/>
    <mergeCell ref="A34:B34"/>
    <mergeCell ref="C34:F34"/>
    <mergeCell ref="A39:F39"/>
    <mergeCell ref="A56:B56"/>
    <mergeCell ref="C56:F56"/>
    <mergeCell ref="A42:B42"/>
    <mergeCell ref="C42:F42"/>
    <mergeCell ref="A44:B44"/>
    <mergeCell ref="C44:F44"/>
    <mergeCell ref="A46:B46"/>
    <mergeCell ref="C46:F46"/>
    <mergeCell ref="A51:F51"/>
    <mergeCell ref="A52:B52"/>
    <mergeCell ref="C52:F52"/>
    <mergeCell ref="A54:B54"/>
    <mergeCell ref="C54:F54"/>
    <mergeCell ref="D68:E68"/>
    <mergeCell ref="D69:F69"/>
    <mergeCell ref="D70:E70"/>
    <mergeCell ref="D71:F71"/>
    <mergeCell ref="A58:B58"/>
    <mergeCell ref="C58:F58"/>
    <mergeCell ref="A63:G63"/>
    <mergeCell ref="D65:F65"/>
    <mergeCell ref="D66:E66"/>
    <mergeCell ref="D67:E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 (Entidad)</vt:lpstr>
      <vt:lpstr>Memorias de cantidades</vt:lpstr>
      <vt:lpstr>PROPUESTA ECONOMICA(Proponente)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esperanza contreras</cp:lastModifiedBy>
  <cp:lastPrinted>2022-09-07T19:22:49Z</cp:lastPrinted>
  <dcterms:created xsi:type="dcterms:W3CDTF">2022-02-02T15:37:17Z</dcterms:created>
  <dcterms:modified xsi:type="dcterms:W3CDTF">2025-12-01T14:31:53Z</dcterms:modified>
</cp:coreProperties>
</file>