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G:\Mi unidad\DISCO DURO\EDU ANTIOQUIA\CONTRATACION 2025\CD-051-2025 OBRA CALDAS\"/>
    </mc:Choice>
  </mc:AlternateContent>
  <xr:revisionPtr revIDLastSave="0" documentId="13_ncr:1_{0CB27A69-399D-4A16-B24D-31A4F677369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 OBRAS Y MANTENIMIEN" sheetId="9" r:id="rId1"/>
    <sheet name="DESCOLE ESCUELA " sheetId="11" r:id="rId2"/>
    <sheet name="AU" sheetId="3" r:id="rId3"/>
    <sheet name="APUS" sheetId="1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6" i="9" l="1"/>
  <c r="H17" i="11"/>
  <c r="H55" i="3" l="1"/>
  <c r="E15" i="9" l="1"/>
  <c r="F12" i="9"/>
  <c r="F13" i="9"/>
  <c r="F14" i="9"/>
  <c r="F16" i="9"/>
  <c r="F17" i="9"/>
  <c r="F18" i="9"/>
  <c r="F19" i="9"/>
  <c r="F20" i="9"/>
  <c r="F21" i="9"/>
  <c r="F11" i="9"/>
  <c r="E11" i="11"/>
  <c r="F4" i="11"/>
  <c r="F15" i="9" l="1"/>
  <c r="F22" i="9" s="1"/>
  <c r="E5" i="11"/>
  <c r="D14" i="11"/>
  <c r="F6" i="11" l="1"/>
  <c r="F7" i="11"/>
  <c r="F9" i="11"/>
  <c r="F10" i="11"/>
  <c r="F11" i="11"/>
  <c r="F12" i="11"/>
  <c r="F14" i="11"/>
  <c r="E13" i="11"/>
  <c r="F13" i="11" s="1"/>
  <c r="E10" i="11"/>
  <c r="E8" i="11"/>
  <c r="F8" i="11" s="1"/>
  <c r="F5" i="11"/>
  <c r="E3" i="11"/>
  <c r="F3" i="11" s="1"/>
  <c r="F9" i="9"/>
  <c r="F10" i="9" s="1"/>
  <c r="F6" i="9"/>
  <c r="F5" i="9"/>
  <c r="F7" i="9" l="1"/>
  <c r="F23" i="9" s="1"/>
  <c r="F15" i="11"/>
  <c r="H6" i="3" l="1"/>
  <c r="H31" i="3"/>
  <c r="H32" i="3"/>
  <c r="H33" i="3"/>
  <c r="H34" i="3"/>
  <c r="H35" i="3"/>
  <c r="H36" i="3"/>
  <c r="H37" i="3"/>
  <c r="H30" i="3"/>
  <c r="H24" i="3"/>
  <c r="H7" i="3"/>
  <c r="H8" i="3"/>
  <c r="H9" i="3"/>
  <c r="H10" i="3"/>
  <c r="H11" i="3"/>
  <c r="H14" i="3"/>
  <c r="H15" i="3"/>
  <c r="H17" i="3"/>
  <c r="H19" i="3"/>
  <c r="H20" i="3"/>
  <c r="H22" i="3"/>
  <c r="H23" i="3"/>
  <c r="H26" i="3"/>
  <c r="H27" i="3"/>
  <c r="H28" i="3"/>
  <c r="H5" i="3"/>
  <c r="H39" i="3"/>
  <c r="H40" i="3" l="1"/>
  <c r="H54" i="3" l="1"/>
  <c r="G56" i="3"/>
  <c r="H56" i="3"/>
  <c r="H57" i="3" s="1"/>
  <c r="H47" i="3" l="1"/>
  <c r="H50" i="3"/>
  <c r="H45" i="3"/>
  <c r="H46" i="3"/>
  <c r="H48" i="3"/>
  <c r="H49" i="3"/>
  <c r="H42" i="3"/>
  <c r="H44" i="3"/>
  <c r="H51" i="3" l="1"/>
</calcChain>
</file>

<file path=xl/sharedStrings.xml><?xml version="1.0" encoding="utf-8"?>
<sst xmlns="http://schemas.openxmlformats.org/spreadsheetml/2006/main" count="1510" uniqueCount="250">
  <si>
    <t>1.1.1</t>
  </si>
  <si>
    <t xml:space="preserve">LIMPIEZA, DESCAPOTE, RETIRO SOBR. - MANUAL   H = 0,20 MTS </t>
  </si>
  <si>
    <t>M2</t>
  </si>
  <si>
    <t>2.1.8</t>
  </si>
  <si>
    <t xml:space="preserve">RELLENO EN RECEBO COMUN (SUMINISTRO, EXTENDIDO, HUMEDECIMIENTO Y COMPACTACIÓN)  </t>
  </si>
  <si>
    <t>M3</t>
  </si>
  <si>
    <t>2.1.9</t>
  </si>
  <si>
    <t>RELLENOS COMPACTOS EN MATERIAL SELECCIONADO PROVENIENTE DE LA EXCAVACIÓN (INC. MANIPULACION, TRASIEGO E INSTALACION)</t>
  </si>
  <si>
    <t>2.2.5</t>
  </si>
  <si>
    <t>CONCRETO DE LIMPIEZA - 2000 PSI</t>
  </si>
  <si>
    <t>2.2.8</t>
  </si>
  <si>
    <t>CONCRETO PARA VIGAS DE CIMENTACIÓN 4000 PSI (INCLUYE TODO LO NECESARIO PARA SU CORRECTA EJECUCIÓN)</t>
  </si>
  <si>
    <t>2.3.1</t>
  </si>
  <si>
    <t>SUMINISTRO E INSTALACIÓN ACERO DE REFUERZO 60000 PSI</t>
  </si>
  <si>
    <t>KG</t>
  </si>
  <si>
    <t>3.3.1</t>
  </si>
  <si>
    <t>4.1.13</t>
  </si>
  <si>
    <t>PANTALLAS EN CONCRETO DE  4000 PSI</t>
  </si>
  <si>
    <t>22.3</t>
  </si>
  <si>
    <t>TRANSPORTE CAMINO DESTAPADO - TROCHA</t>
  </si>
  <si>
    <t>Ton/Km</t>
  </si>
  <si>
    <t>NP 02</t>
  </si>
  <si>
    <t>NP 12</t>
  </si>
  <si>
    <t>M</t>
  </si>
  <si>
    <t>ITEM</t>
  </si>
  <si>
    <t>UN</t>
  </si>
  <si>
    <t>VALOR UNITARIO</t>
  </si>
  <si>
    <t>CANT</t>
  </si>
  <si>
    <t>TOTAL</t>
  </si>
  <si>
    <t>DESCRIPCCIÓN</t>
  </si>
  <si>
    <t>VALOR/MES/BASE</t>
  </si>
  <si>
    <t>FACTOR PRESTACIONAL</t>
  </si>
  <si>
    <t>%DEDICACIÒN MENSUAL</t>
  </si>
  <si>
    <t xml:space="preserve">DURACION (meses) </t>
  </si>
  <si>
    <t>CANTIDAD</t>
  </si>
  <si>
    <t>VALOR TOTAL</t>
  </si>
  <si>
    <t>1.0</t>
  </si>
  <si>
    <t>PERSONAL PROFESIONAL Y ADMINISTRATIVOS.</t>
  </si>
  <si>
    <t>1.1</t>
  </si>
  <si>
    <t>Profesionales de Obra Civil</t>
  </si>
  <si>
    <r>
      <rPr>
        <b/>
        <i/>
        <sz val="9"/>
        <rFont val="Swis721 LtCn BT"/>
        <family val="2"/>
      </rPr>
      <t xml:space="preserve">Director de Obra </t>
    </r>
    <r>
      <rPr>
        <sz val="9"/>
        <rFont val="Swis721 LtCn BT"/>
        <family val="2"/>
      </rPr>
      <t xml:space="preserve"> Ingeniero Civil</t>
    </r>
  </si>
  <si>
    <t>1.1.2</t>
  </si>
  <si>
    <r>
      <rPr>
        <b/>
        <i/>
        <sz val="9"/>
        <rFont val="Swis721 LtCn BT"/>
        <family val="2"/>
      </rPr>
      <t xml:space="preserve">Residente de Obra   </t>
    </r>
    <r>
      <rPr>
        <sz val="9"/>
        <rFont val="Swis721 LtCn BT"/>
        <family val="2"/>
      </rPr>
      <t>Ingeniero Civil</t>
    </r>
  </si>
  <si>
    <t>2.0</t>
  </si>
  <si>
    <t>PERSONAL OPERATIVO</t>
  </si>
  <si>
    <t>2.1</t>
  </si>
  <si>
    <t>Personal Operativo de Obra Civil</t>
  </si>
  <si>
    <t>2.1.1</t>
  </si>
  <si>
    <r>
      <rPr>
        <b/>
        <sz val="10"/>
        <rFont val="Swis721 LtCn BT"/>
        <family val="2"/>
      </rPr>
      <t>Almacenista</t>
    </r>
    <r>
      <rPr>
        <sz val="10"/>
        <rFont val="Swis721 LtCn BT"/>
        <family val="2"/>
      </rPr>
      <t xml:space="preserve"> ( Ayudante Entendido)</t>
    </r>
  </si>
  <si>
    <r>
      <rPr>
        <b/>
        <sz val="10"/>
        <rFont val="Swis721 LtCn BT"/>
        <family val="2"/>
      </rPr>
      <t>Ayudantes por administracio</t>
    </r>
    <r>
      <rPr>
        <sz val="10"/>
        <rFont val="Swis721 LtCn BT"/>
        <family val="2"/>
      </rPr>
      <t>n (Aseo, limpieza, control espacios)</t>
    </r>
  </si>
  <si>
    <t>Celaduría 24 horas. Incluye jornadas dominicales y festivas. Modalidad/Medio SIN armas, incluye prestaciones sociales, IVA sobre el valor de la Administración y Servicios conforme a lo establecido en el Estatuto Tributario, desde el inicio hasta recibo definitivo por parte del cliente</t>
  </si>
  <si>
    <t>INSTALACIONES PROVISIONALES, SEÑALIZACIÓN Y SISOMA</t>
  </si>
  <si>
    <t>Profesionales SISOMA</t>
  </si>
  <si>
    <t>3.1.1</t>
  </si>
  <si>
    <t xml:space="preserve">Tecnólogo en seguridad y salud en el trabajo. </t>
  </si>
  <si>
    <t>3.1.2</t>
  </si>
  <si>
    <t xml:space="preserve">Profesional social ambiental. Trabajador social o afines. </t>
  </si>
  <si>
    <t>Gestión social</t>
  </si>
  <si>
    <t>3.2.1</t>
  </si>
  <si>
    <t>Señalizacion</t>
  </si>
  <si>
    <t>3.3.2</t>
  </si>
  <si>
    <t>Instalaciones provisionales</t>
  </si>
  <si>
    <t>3.4.1</t>
  </si>
  <si>
    <t>Campamento oficina</t>
  </si>
  <si>
    <t>3.4.2</t>
  </si>
  <si>
    <t>Servicios pùblicos y/o provisionales</t>
  </si>
  <si>
    <t>3.4.3</t>
  </si>
  <si>
    <t>Instalaciones provisionales sanitarias</t>
  </si>
  <si>
    <t>Papelería y Equipos de Oficina</t>
  </si>
  <si>
    <t>3.5.1</t>
  </si>
  <si>
    <t>Equipo o alquiler de equipo oficina (incluye escritorio,  sillas o similar)</t>
  </si>
  <si>
    <t>3.5.2</t>
  </si>
  <si>
    <t>Dotación oficina (fax- impresoras - computadores)</t>
  </si>
  <si>
    <t>3.5.3</t>
  </si>
  <si>
    <t>Papelería, tinta, fotocopias, copias heliograficas, planos, ploteos, fotografías, maquetas, grabaciones y otros</t>
  </si>
  <si>
    <t>GASTOS FIJOS OFICINA</t>
  </si>
  <si>
    <t>Gerente</t>
  </si>
  <si>
    <t>Auxiliar contable</t>
  </si>
  <si>
    <t>Secretaría</t>
  </si>
  <si>
    <t>Vigilante</t>
  </si>
  <si>
    <t>Pago arriendo</t>
  </si>
  <si>
    <t>Pago servicios públicos (Energia, agua y internet)</t>
  </si>
  <si>
    <t>Planes celurares</t>
  </si>
  <si>
    <t>Papeleria, fotocopias, equipos de computo</t>
  </si>
  <si>
    <t>PLAN DE GESTION AMBIENTAL</t>
  </si>
  <si>
    <r>
      <t xml:space="preserve">Plan de gestión ambiental </t>
    </r>
    <r>
      <rPr>
        <b/>
        <u/>
        <sz val="9"/>
        <rFont val="Swis721 LtCn BT"/>
        <family val="2"/>
      </rPr>
      <t>(Revisar pestaña subanalisis AU)</t>
    </r>
  </si>
  <si>
    <t xml:space="preserve">POLIZAS </t>
  </si>
  <si>
    <t>Valor de la prima 0,4% del valor del contrato</t>
  </si>
  <si>
    <t>IMPUESTOS</t>
  </si>
  <si>
    <t xml:space="preserve">RETENCION EN LA FUENTE </t>
  </si>
  <si>
    <t>IMPUESTO DE INDUSTRIA Y COMERCIO</t>
  </si>
  <si>
    <t>ESTAMPILLA PROCULTURA</t>
  </si>
  <si>
    <t>ESTAMPILLA PARA LA JUSTICIA FAMILIAR</t>
  </si>
  <si>
    <t>ESTAMPILLA  ADULTO MAYOR</t>
  </si>
  <si>
    <t>TASA PRO DEPORTE</t>
  </si>
  <si>
    <t>CONTRIBUCION ESPECIAL DE SEGURIDAD</t>
  </si>
  <si>
    <t>SUBTOTAL GASTOS ADMINISTRATIVOS</t>
  </si>
  <si>
    <t>VALOR TOTAL COSTOS DIRECTOS DE LA OBRA</t>
  </si>
  <si>
    <t>PORCENTAJE ADMINISTRACIÒN. [A]</t>
  </si>
  <si>
    <t>UTILIDAD. [U]</t>
  </si>
  <si>
    <t>SUBTOTAL AU</t>
  </si>
  <si>
    <t>TOTAL COSTO DIRECTO + A.U.</t>
  </si>
  <si>
    <t xml:space="preserve">Componente social </t>
  </si>
  <si>
    <t xml:space="preserve">Plan de Manejo de Tránsito (PMT) </t>
  </si>
  <si>
    <t xml:space="preserve">Señalización, Seguridad Industrial y salud en el trabajo  </t>
  </si>
  <si>
    <t>U%</t>
  </si>
  <si>
    <t>A%</t>
  </si>
  <si>
    <t>AU</t>
  </si>
  <si>
    <t>UNIDAD</t>
  </si>
  <si>
    <t>dia</t>
  </si>
  <si>
    <t>SUB TOTAL</t>
  </si>
  <si>
    <t>PRESUPUESTO OBRAS DE CAPTACIÓN CONTROL Y REPARTO DE LAS IE CARDALITO Y SALINAS; SISTEMA DE TRATAMIENTO DE AGUAS RESIDUALES DE LA IE CARDALITO Y MANTENIMIENTO DE LOS POZOS SÉPTICOS EN LAS VEREDAS LA CORALITA Y LA SALADA PARTE ALTA</t>
  </si>
  <si>
    <t>DESCRIPCIÓN</t>
  </si>
  <si>
    <t>Cantidad</t>
  </si>
  <si>
    <t>VR Unitario</t>
  </si>
  <si>
    <t>Vr Total</t>
  </si>
  <si>
    <t>Obras de captación, control y reparto del acueducto de la IE Cardalito</t>
  </si>
  <si>
    <t>Un</t>
  </si>
  <si>
    <t>Obras de captación, control y reparto del acueducto de la IE Salinas</t>
  </si>
  <si>
    <t>Obra de salida IE San Fransisco</t>
  </si>
  <si>
    <t xml:space="preserve">Constucion Obra de Salida Escuela san Fransisco </t>
  </si>
  <si>
    <t>gl</t>
  </si>
  <si>
    <t>Sistema de tratamiento de aguas residuales IE Cardalito</t>
  </si>
  <si>
    <t xml:space="preserve">Inspeccióny tratamiento  a los sistemas de tratamiento de aguas residuales domésticas, incluye limpieza, retiro de lodos, transporte y disposición final, certificado de disposición en una PTAR </t>
  </si>
  <si>
    <t xml:space="preserve">Sistema de tratamiento de aguas residuales CER Claudina munera </t>
  </si>
  <si>
    <t xml:space="preserve">suministroe instalacion , Sistema de tratamiento de aguas residuale CER Mani del cardal </t>
  </si>
  <si>
    <t>Sistema de tratamiento de aguas residuale CER la Miel</t>
  </si>
  <si>
    <t xml:space="preserve">Sistema de tratamiento de aguas residuale CER Sinifaná </t>
  </si>
  <si>
    <t>suministro e instalacion Sistema de tratamiento de aguas residuale CER Cardalito</t>
  </si>
  <si>
    <t xml:space="preserve">Sistema de tratamiento de aguas residuale Escuela Vereda El Sesenta </t>
  </si>
  <si>
    <t>Sistema de tratamiento de aguas residuale Sede la Clara</t>
  </si>
  <si>
    <t>Sistema de tratamiento de aguas residuale Salinas</t>
  </si>
  <si>
    <t xml:space="preserve">Sistema de tratamiento de aguas residuale Base Militar </t>
  </si>
  <si>
    <t xml:space="preserve">SUMINISTRO E INSTALACION TUBERIA Ø 27", INCLUYE TODOS LEMENTOS NECESARIOS PARA SU CORRECTA INSTALACION  </t>
  </si>
  <si>
    <t>SUMINISTRO E INSTALACION DE PEDRA DE REMPLAZO PARA MEJORAMIENTO DE TERRENO (50 CM)</t>
  </si>
  <si>
    <t>TOTAL CABEZAL DE DESCARGA .</t>
  </si>
  <si>
    <t>RELLENO  SUB BASE GRANULAR</t>
  </si>
  <si>
    <t>EXCAVACION MATERIAL HETERIOGENEO BAJO CUALQUIR GRADO DE HUMEDAD</t>
  </si>
  <si>
    <t>MUNICIPIO DE CALDAS</t>
  </si>
  <si>
    <t>SECRETARIA DE EDUCACIÓN</t>
  </si>
  <si>
    <t>CONSTRUCCION CABEZAL D DECARGA IE SAN FRANCISCO</t>
  </si>
  <si>
    <t>ANALISIS DE PRECIOS UNITARIOS</t>
  </si>
  <si>
    <t>Materiales</t>
  </si>
  <si>
    <t>Unidad</t>
  </si>
  <si>
    <t>V/Unitario</t>
  </si>
  <si>
    <t>V/Total</t>
  </si>
  <si>
    <t>SUBTOTAL</t>
  </si>
  <si>
    <t>Mano de Obra</t>
  </si>
  <si>
    <t>jor</t>
  </si>
  <si>
    <t>Herramienta</t>
  </si>
  <si>
    <t>Herramienta menor</t>
  </si>
  <si>
    <t>(%)mo</t>
  </si>
  <si>
    <t>Equipo</t>
  </si>
  <si>
    <t>Transportes</t>
  </si>
  <si>
    <t>Precio unitario</t>
  </si>
  <si>
    <t>ml</t>
  </si>
  <si>
    <t>1/8gl</t>
  </si>
  <si>
    <t>1/4 gl</t>
  </si>
  <si>
    <t>Cuadrilla 1Of + 1 Ay Obra Negra</t>
  </si>
  <si>
    <t>km</t>
  </si>
  <si>
    <t>bol</t>
  </si>
  <si>
    <t xml:space="preserve">Acarreo </t>
  </si>
  <si>
    <t>Acarreo interno de materiales hasta 30m</t>
  </si>
  <si>
    <t>m</t>
  </si>
  <si>
    <t>restaurador y limpiador  k57 o similar</t>
  </si>
  <si>
    <t>suministro de Sistema de tratamiento de aguas residuales</t>
  </si>
  <si>
    <t>trampa de grasas de 150l</t>
  </si>
  <si>
    <t>limpieza y desmonte del sitio</t>
  </si>
  <si>
    <t xml:space="preserve">reparaciones den polietileno </t>
  </si>
  <si>
    <t>Pozo séptico de integrado de 2m3 horizontal incluye trampa de grasas</t>
  </si>
  <si>
    <t xml:space="preserve">tubería sanitaria 3" incluye accesorios necesarios para su instalación </t>
  </si>
  <si>
    <t xml:space="preserve">tubería sanitaria 2" incluye accesorios necesarios para su instalación </t>
  </si>
  <si>
    <t>limpiador y pega PVC</t>
  </si>
  <si>
    <t>cerramiento en estacón en madera plástica de 2,10m y alambre galvanizado  6 hilos</t>
  </si>
  <si>
    <t xml:space="preserve">tratamiento k7 o similar (bacterias </t>
  </si>
  <si>
    <t xml:space="preserve">rosetas plásticas </t>
  </si>
  <si>
    <t xml:space="preserve">Conformación en el sitio del material proveniente de excavación </t>
  </si>
  <si>
    <t>tratamiento k7 o similar (bacterias ) o similar</t>
  </si>
  <si>
    <t>Destructor Detergentes Grasas Y Papel K-87 o similar</t>
  </si>
  <si>
    <t xml:space="preserve">disposición final de lodos </t>
  </si>
  <si>
    <t xml:space="preserve">disposición de material vegetal </t>
  </si>
  <si>
    <t xml:space="preserve">Acarreo hasta el sitio de instalación </t>
  </si>
  <si>
    <t xml:space="preserve">suministro e instalación tapas en fibra de vidrio </t>
  </si>
  <si>
    <t xml:space="preserve">tubería sanitaria 4" incluye accesorios necesarios para su instalación </t>
  </si>
  <si>
    <t>construcción de cajas de empalme y registro</t>
  </si>
  <si>
    <t xml:space="preserve">retiro y disposición de material de rio </t>
  </si>
  <si>
    <t>CABEZAL DE DESCARGA</t>
  </si>
  <si>
    <t>DESCAPOTE A MANO. Incluye el desenraice si es necesario, cargue transporte y botada de material sobrante en botaderos oficiales. Medido en sitio.</t>
  </si>
  <si>
    <t>Consumibles estacas, cintas</t>
  </si>
  <si>
    <t>un</t>
  </si>
  <si>
    <t>Ayudante raso</t>
  </si>
  <si>
    <t>Acarreo interno de materiales</t>
  </si>
  <si>
    <t>m3</t>
  </si>
  <si>
    <t>EXCAVACION MATERIAL HETERIOGENEO BAJO CUALQUIR GRADO DE HUMEDAD, no incluye botadero ni entibado</t>
  </si>
  <si>
    <t>Cuadrilla 2 Ayudantes</t>
  </si>
  <si>
    <t>día</t>
  </si>
  <si>
    <t>Ayudante acarreo interno</t>
  </si>
  <si>
    <t>Can Zunchado de madera común. De 4,0cm x 20cm x 2.8m (alquiler)</t>
  </si>
  <si>
    <t>OBRAS DE MANTENIMIENTO, MEJORAMIENTO Y REHABILITACION DE LA IE SAN FRANCISCO</t>
  </si>
  <si>
    <t>No. Item</t>
  </si>
  <si>
    <t>2,1,8</t>
  </si>
  <si>
    <t>Recebo sin procesar incluye transporte</t>
  </si>
  <si>
    <t>Total mano de obra</t>
  </si>
  <si>
    <t>hr</t>
  </si>
  <si>
    <t>LLENOS EN MATERIAL PROVENIENTES DE LA EXCAVACIÓN, compactados mecánicamente hasta obtener una densidad del 95% de la máxima obtenida en el ensayo del próctor modificado. Incluye transporte interno. Su medida será en sitio ya compactado.</t>
  </si>
  <si>
    <t>2,1,9</t>
  </si>
  <si>
    <t>Ayudante</t>
  </si>
  <si>
    <t>Compactador tipo Canguro. Incluye combustible y transporte.</t>
  </si>
  <si>
    <t>Colocación de concreto de 14 Mpa para SOLADO, con un espesor DE 0.05 m. Incluye el suministro y el transporte del concreto y todos los demás elementos necesarios para su correcta construcción, incluye acarreo interno.</t>
  </si>
  <si>
    <t>2,2,5</t>
  </si>
  <si>
    <t>Colocación de concreto de 14 Mpa para SOLADO, con un espesor DE 0.05 m. Incluye el suministro y el transporte del concreto y todos los demás elementos necesarios para su correcta construcción, incluye acarreo interno</t>
  </si>
  <si>
    <t>Vibrador de aguja</t>
  </si>
  <si>
    <t>Construcción de VIGA DE FUNDACIÓN de 28 Mpa. Incluye el suministro y transporte del concreto, mano de obra, vibrado, protección y curado, para estructuras de acuerdo con las diferentes dimensiones establecidas en los planos y diseños. No incluye refuerzo.</t>
  </si>
  <si>
    <t>2,2,8</t>
  </si>
  <si>
    <t>Alambre recocido C 18</t>
  </si>
  <si>
    <t>kg</t>
  </si>
  <si>
    <t>Tabla madera común de 1,7cm x 20cm x 3,0m. Incluye transporte.</t>
  </si>
  <si>
    <t>Larguero madera común 4cmx8cmx2.80m. Incluye transporte.</t>
  </si>
  <si>
    <t>Clavo común de 1". Caja x 500gr.</t>
  </si>
  <si>
    <t>lb</t>
  </si>
  <si>
    <t>Concreto de 28 Mpa preparado en obra</t>
  </si>
  <si>
    <t>Vibrador de concreto eléctrico a 110v (alquiler). Tipo aguja</t>
  </si>
  <si>
    <t>Suministro, transporte e instalación de ACERO DE REFUERZO FIGURADO FY= 420 Mpa-60000 PSI, corrugado. Incluye transporte con descarga, transporte interno, alambre de amarre, certificados y todos los elementos necesarios para su correcta instalación, según diseño y recomendaciones estructurales.</t>
  </si>
  <si>
    <t>2,3,1</t>
  </si>
  <si>
    <t>Kg</t>
  </si>
  <si>
    <t>Acero refuerzo G-60 figurado</t>
  </si>
  <si>
    <t>RELLENO SUBBASE GRANULAR</t>
  </si>
  <si>
    <t>3,3,1</t>
  </si>
  <si>
    <t>Recebo sin procesar con transporte.</t>
  </si>
  <si>
    <t>Cuadrilla 1Of + 2 Ay Obra Negra</t>
  </si>
  <si>
    <t>compactador tipo canguro, incluye trans</t>
  </si>
  <si>
    <t>compactador tipo rana a gasolina, incluye trans</t>
  </si>
  <si>
    <t xml:space="preserve">Suministro, transporte y colocación de concreto de 28 Mpa(4000 psi), para PANTALLAS, incluye formaleta tipo teleras para acabado ambas caras, vibrado, , desencofrante tipo Sika o similar, transporte externo e interno y colocación de la formaleta en su sitio de acuerdo a los hilos, medidas y trazos indicados en los planos, lo mismo que el suministro, transporte externo e interno y colocación dentro del molde por medios manuales o mecánicos, del concreto necesario, en las características, secciones y especificaciones indicadas en los planos estructurales de la obra. </t>
  </si>
  <si>
    <t>4,1,13</t>
  </si>
  <si>
    <t xml:space="preserve">Transporte camino destapado en trocha </t>
  </si>
  <si>
    <t>ton/km</t>
  </si>
  <si>
    <t xml:space="preserve">Coches y carretas </t>
  </si>
  <si>
    <t>SUMINISTRO E INSTALACION DE RAJON DE MEJORAMIENTO DE TERRENO (50 CM)</t>
  </si>
  <si>
    <t>Piedra tipo rajon</t>
  </si>
  <si>
    <t>tranporte interno</t>
  </si>
  <si>
    <t>TUBERIA NOVAFORT - EQ Ø 27" - (INC. HIDROSELLOS), suministro, transporte e instalación, incluye sellos accesorios  bocas, accesorios, acondicionador de superficie y adhesivo Novafort y todos los elementos necesarios para su correcta instalación y funcionamiento</t>
  </si>
  <si>
    <t>Tubería PVC-Novafort Ø=625 mm. (27") - Pavco o equivalente.</t>
  </si>
  <si>
    <t>Acondicionador de Superficie Novafort x 250cc. - Pavco o equivalente.</t>
  </si>
  <si>
    <t>Unión PVC-NOVAFORT Ø= 625 mm. (27") - Pavco o equivalente.</t>
  </si>
  <si>
    <t>Hidrosello-Novafort Ø= 625 mm. (27") - Pavco o equivalente.</t>
  </si>
  <si>
    <t>Adhesivo Novafort x 310 ml. - Pavco o equivalente.</t>
  </si>
  <si>
    <t>OBRA DE COSNTROL Y REPARTO  EN FIBRA DE VIDRIO SEGÚN  DISEÑOS</t>
  </si>
  <si>
    <t xml:space="preserve">mano de obra instalcion </t>
  </si>
  <si>
    <t xml:space="preserve">tubería presion 2" incluye accesorios necesarios para su instalación </t>
  </si>
  <si>
    <t>placa soporte de tanque de control y reparto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</si>
</sst>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"/>
    <numFmt numFmtId="165" formatCode="&quot;$&quot;* #,##0.00;\-&quot;$&quot;\ #,##0.00"/>
    <numFmt numFmtId="166" formatCode="_(* #,##0.00_);_(* \(#,##0.00\);_(* &quot;-&quot;??_);_(@_)"/>
    <numFmt numFmtId="167" formatCode="&quot;$&quot;\ #,##0.00"/>
    <numFmt numFmtId="168" formatCode="&quot;$&quot;* #,##0.00;\-&quot;$&quot;* #,##0.00"/>
    <numFmt numFmtId="169" formatCode="&quot;$&quot;#,##0"/>
    <numFmt numFmtId="170" formatCode="0.000%"/>
    <numFmt numFmtId="171" formatCode="_-[$$-240A]\ * #,##0.00_-;\-[$$-240A]\ * #,##0.00_-;_-[$$-240A]\ * &quot;-&quot;??_-;_-@_-"/>
    <numFmt numFmtId="172" formatCode="_-&quot;$&quot;\ * #,##0_-;\-&quot;$&quot;\ * #,##0_-;_-&quot;$&quot;\ * &quot;-&quot;??_-;_-@_-"/>
    <numFmt numFmtId="173" formatCode="_-* #,##0.00000_-;\-* #,##0.00000_-;_-* &quot;-&quot;??_-;_-@_-"/>
    <numFmt numFmtId="174" formatCode="_-[$$-240A]\ * #,##0_-;\-[$$-240A]\ * #,##0_-;_-[$$-240A]\ * &quot;-&quot;??_-;_-@_-"/>
    <numFmt numFmtId="175" formatCode="_(* ##0.00&quot;%&quot;_)"/>
    <numFmt numFmtId="176" formatCode="_([$$-240A]\ * #,##0_);_([$$-240A]\ * \(#,##0\);_([$$-240A]\ * &quot;-&quot;_);_(@_)"/>
    <numFmt numFmtId="177" formatCode="###,###,##0.00000"/>
    <numFmt numFmtId="178" formatCode="_-* #,##0.000_-;\-* #,##0.000_-;_-* &quot;-&quot;??_-;_-@_-"/>
    <numFmt numFmtId="179" formatCode="0.0000"/>
    <numFmt numFmtId="180" formatCode="\$\ #,##0"/>
    <numFmt numFmtId="181" formatCode="&quot;$&quot;#,##0.00"/>
  </numFmts>
  <fonts count="2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indexed="8"/>
      <name val="MS Sans Serif"/>
      <family val="2"/>
    </font>
    <font>
      <b/>
      <sz val="9"/>
      <name val="Calibri"/>
      <family val="2"/>
    </font>
    <font>
      <b/>
      <sz val="11"/>
      <name val="Calibri"/>
      <family val="2"/>
    </font>
    <font>
      <sz val="9"/>
      <name val="Calibri"/>
      <family val="2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sz val="10"/>
      <name val="Arial"/>
      <family val="2"/>
    </font>
    <font>
      <b/>
      <sz val="9"/>
      <color theme="1"/>
      <name val="Swis721 LtCn BT"/>
      <family val="2"/>
    </font>
    <font>
      <b/>
      <sz val="10"/>
      <name val="Swis721 LtCn BT"/>
      <family val="2"/>
    </font>
    <font>
      <sz val="10"/>
      <name val="Swis721 LtCn BT"/>
      <family val="2"/>
    </font>
    <font>
      <sz val="9"/>
      <name val="Swis721 LtCn BT"/>
      <family val="2"/>
    </font>
    <font>
      <b/>
      <i/>
      <sz val="9"/>
      <name val="Swis721 LtCn BT"/>
      <family val="2"/>
    </font>
    <font>
      <b/>
      <u/>
      <sz val="9"/>
      <name val="Swis721 LtCn BT"/>
      <family val="2"/>
    </font>
    <font>
      <b/>
      <sz val="9"/>
      <name val="Swis721 LtCn BT"/>
      <family val="2"/>
    </font>
    <font>
      <sz val="10"/>
      <color rgb="FF000000"/>
      <name val="Times New Roman"/>
      <family val="1"/>
    </font>
    <font>
      <b/>
      <sz val="11"/>
      <name val="Swis721 LtCn BT"/>
      <family val="2"/>
    </font>
    <font>
      <b/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11"/>
      <name val="Arial"/>
      <family val="2"/>
    </font>
    <font>
      <b/>
      <i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theme="0" tint="-0.34998626667073579"/>
      </left>
      <right style="medium">
        <color theme="0" tint="-0.34998626667073579"/>
      </right>
      <top style="thick">
        <color theme="0" tint="-0.34998626667073579"/>
      </top>
      <bottom style="thick">
        <color theme="0" tint="-0.34998626667073579"/>
      </bottom>
      <diagonal/>
    </border>
    <border>
      <left style="medium">
        <color theme="0" tint="-0.34998626667073579"/>
      </left>
      <right style="thick">
        <color theme="0" tint="-0.34998626667073579"/>
      </right>
      <top style="thick">
        <color theme="0" tint="-0.34998626667073579"/>
      </top>
      <bottom style="thick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thick">
        <color theme="0" tint="-0.34998626667073579"/>
      </top>
      <bottom style="hair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hair">
        <color theme="0" tint="-0.34998626667073579"/>
      </top>
      <bottom style="thick">
        <color theme="0" tint="-0.34998626667073579"/>
      </bottom>
      <diagonal/>
    </border>
    <border>
      <left style="medium">
        <color theme="0" tint="-0.34998626667073579"/>
      </left>
      <right style="thick">
        <color theme="0" tint="-0.34998626667073579"/>
      </right>
      <top style="hair">
        <color theme="0" tint="-0.34998626667073579"/>
      </top>
      <bottom style="thick">
        <color theme="0" tint="-0.34998626667073579"/>
      </bottom>
      <diagonal/>
    </border>
    <border>
      <left style="thick">
        <color theme="0" tint="-0.34998626667073579"/>
      </left>
      <right/>
      <top style="thick">
        <color theme="0" tint="-0.34998626667073579"/>
      </top>
      <bottom style="thick">
        <color theme="0" tint="-0.34998626667073579"/>
      </bottom>
      <diagonal/>
    </border>
    <border>
      <left/>
      <right/>
      <top style="thick">
        <color theme="0" tint="-0.34998626667073579"/>
      </top>
      <bottom style="thick">
        <color theme="0" tint="-0.34998626667073579"/>
      </bottom>
      <diagonal/>
    </border>
    <border>
      <left/>
      <right style="medium">
        <color theme="0" tint="-0.34998626667073579"/>
      </right>
      <top style="thick">
        <color theme="0" tint="-0.34998626667073579"/>
      </top>
      <bottom style="thick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64"/>
      </right>
      <top style="thin">
        <color indexed="64"/>
      </top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64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64"/>
      </right>
      <top/>
      <bottom style="thin">
        <color indexed="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 style="thin">
        <color rgb="FF000000"/>
      </bottom>
      <diagonal/>
    </border>
    <border>
      <left/>
      <right style="thin">
        <color indexed="0"/>
      </right>
      <top style="thin">
        <color indexed="0"/>
      </top>
      <bottom style="thin">
        <color rgb="FF000000"/>
      </bottom>
      <diagonal/>
    </border>
    <border>
      <left style="thin">
        <color indexed="0"/>
      </left>
      <right style="thin">
        <color indexed="64"/>
      </right>
      <top style="thin">
        <color indexed="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0"/>
      </top>
      <bottom style="medium">
        <color indexed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0"/>
      </top>
      <bottom style="medium">
        <color indexed="0"/>
      </bottom>
      <diagonal/>
    </border>
    <border>
      <left/>
      <right style="medium">
        <color indexed="0"/>
      </right>
      <top style="medium">
        <color indexed="0"/>
      </top>
      <bottom style="medium">
        <color indexed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 style="thin">
        <color rgb="FF000000"/>
      </right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0"/>
      </bottom>
      <diagonal/>
    </border>
    <border>
      <left/>
      <right/>
      <top style="thin">
        <color indexed="64"/>
      </top>
      <bottom style="thin">
        <color indexed="0"/>
      </bottom>
      <diagonal/>
    </border>
    <border>
      <left/>
      <right style="thin">
        <color rgb="FF00000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0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indexed="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64"/>
      </bottom>
      <diagonal/>
    </border>
    <border>
      <left style="thin">
        <color indexed="0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8" fillId="0" borderId="0"/>
    <xf numFmtId="0" fontId="8" fillId="0" borderId="0"/>
    <xf numFmtId="42" fontId="8" fillId="0" borderId="0" applyFont="0" applyFill="0" applyBorder="0" applyAlignment="0" applyProtection="0"/>
    <xf numFmtId="43" fontId="16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</cellStyleXfs>
  <cellXfs count="297">
    <xf numFmtId="0" fontId="0" fillId="0" borderId="0" xfId="0"/>
    <xf numFmtId="0" fontId="3" fillId="2" borderId="1" xfId="3" applyFont="1" applyFill="1" applyBorder="1" applyAlignment="1" applyProtection="1">
      <alignment horizontal="center" vertical="top" wrapText="1"/>
      <protection hidden="1"/>
    </xf>
    <xf numFmtId="164" fontId="4" fillId="2" borderId="1" xfId="0" applyNumberFormat="1" applyFont="1" applyFill="1" applyBorder="1" applyAlignment="1">
      <alignment horizontal="left" vertical="top" wrapText="1"/>
    </xf>
    <xf numFmtId="3" fontId="3" fillId="2" borderId="1" xfId="0" applyNumberFormat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164" fontId="7" fillId="0" borderId="1" xfId="0" applyNumberFormat="1" applyFont="1" applyBorder="1" applyAlignment="1">
      <alignment horizontal="left" vertical="center" wrapText="1"/>
    </xf>
    <xf numFmtId="165" fontId="7" fillId="3" borderId="1" xfId="0" applyNumberFormat="1" applyFont="1" applyFill="1" applyBorder="1" applyAlignment="1">
      <alignment horizontal="right" vertical="center" wrapText="1"/>
    </xf>
    <xf numFmtId="166" fontId="7" fillId="4" borderId="1" xfId="0" applyNumberFormat="1" applyFont="1" applyFill="1" applyBorder="1" applyAlignment="1">
      <alignment horizontal="center" vertical="center"/>
    </xf>
    <xf numFmtId="43" fontId="6" fillId="4" borderId="1" xfId="0" applyNumberFormat="1" applyFont="1" applyFill="1" applyBorder="1" applyAlignment="1">
      <alignment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165" fontId="7" fillId="0" borderId="1" xfId="0" applyNumberFormat="1" applyFont="1" applyBorder="1" applyAlignment="1">
      <alignment horizontal="right" vertical="center" wrapText="1"/>
    </xf>
    <xf numFmtId="0" fontId="7" fillId="4" borderId="1" xfId="0" applyFont="1" applyFill="1" applyBorder="1" applyAlignment="1">
      <alignment vertical="center"/>
    </xf>
    <xf numFmtId="0" fontId="1" fillId="5" borderId="1" xfId="0" applyFont="1" applyFill="1" applyBorder="1" applyAlignment="1" applyProtection="1">
      <alignment horizontal="center" vertical="center"/>
      <protection locked="0"/>
    </xf>
    <xf numFmtId="164" fontId="7" fillId="5" borderId="1" xfId="0" applyNumberFormat="1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right" vertical="center"/>
    </xf>
    <xf numFmtId="167" fontId="6" fillId="5" borderId="1" xfId="0" applyNumberFormat="1" applyFont="1" applyFill="1" applyBorder="1" applyAlignment="1">
      <alignment vertical="center"/>
    </xf>
    <xf numFmtId="168" fontId="6" fillId="5" borderId="1" xfId="0" applyNumberFormat="1" applyFont="1" applyFill="1" applyBorder="1" applyAlignment="1">
      <alignment vertical="center"/>
    </xf>
    <xf numFmtId="0" fontId="7" fillId="2" borderId="0" xfId="0" applyFont="1" applyFill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7" fillId="2" borderId="1" xfId="1" applyNumberFormat="1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0" fontId="15" fillId="3" borderId="6" xfId="5" applyFont="1" applyFill="1" applyBorder="1" applyAlignment="1">
      <alignment horizontal="left" vertical="center" wrapText="1"/>
    </xf>
    <xf numFmtId="170" fontId="15" fillId="3" borderId="6" xfId="5" applyNumberFormat="1" applyFont="1" applyFill="1" applyBorder="1" applyAlignment="1">
      <alignment horizontal="center" vertical="center"/>
    </xf>
    <xf numFmtId="0" fontId="15" fillId="3" borderId="7" xfId="5" applyFont="1" applyFill="1" applyBorder="1" applyAlignment="1">
      <alignment horizontal="left" vertical="center" wrapText="1"/>
    </xf>
    <xf numFmtId="0" fontId="10" fillId="0" borderId="8" xfId="5" applyFont="1" applyBorder="1" applyAlignment="1">
      <alignment horizontal="justify" vertical="center" wrapText="1"/>
    </xf>
    <xf numFmtId="4" fontId="12" fillId="0" borderId="6" xfId="5" applyNumberFormat="1" applyFont="1" applyBorder="1" applyAlignment="1">
      <alignment horizontal="right" vertical="center"/>
    </xf>
    <xf numFmtId="169" fontId="12" fillId="0" borderId="1" xfId="5" applyNumberFormat="1" applyFont="1" applyBorder="1" applyAlignment="1">
      <alignment horizontal="center" vertical="center"/>
    </xf>
    <xf numFmtId="0" fontId="12" fillId="0" borderId="1" xfId="5" applyFont="1" applyBorder="1" applyAlignment="1">
      <alignment horizontal="center" vertical="center"/>
    </xf>
    <xf numFmtId="0" fontId="12" fillId="0" borderId="1" xfId="5" applyFont="1" applyBorder="1" applyAlignment="1">
      <alignment horizontal="justify" vertical="center" wrapText="1"/>
    </xf>
    <xf numFmtId="4" fontId="12" fillId="0" borderId="1" xfId="5" applyNumberFormat="1" applyFont="1" applyBorder="1" applyAlignment="1">
      <alignment horizontal="center" vertical="center"/>
    </xf>
    <xf numFmtId="10" fontId="12" fillId="0" borderId="1" xfId="5" applyNumberFormat="1" applyFont="1" applyBorder="1" applyAlignment="1">
      <alignment horizontal="right" vertical="center"/>
    </xf>
    <xf numFmtId="4" fontId="12" fillId="0" borderId="1" xfId="5" applyNumberFormat="1" applyFont="1" applyBorder="1" applyAlignment="1">
      <alignment horizontal="right" vertical="center"/>
    </xf>
    <xf numFmtId="0" fontId="11" fillId="0" borderId="1" xfId="5" applyFont="1" applyBorder="1" applyAlignment="1">
      <alignment horizontal="center" vertical="center"/>
    </xf>
    <xf numFmtId="0" fontId="11" fillId="0" borderId="1" xfId="5" applyFont="1" applyBorder="1" applyAlignment="1">
      <alignment horizontal="justify" vertical="center" wrapText="1"/>
    </xf>
    <xf numFmtId="0" fontId="11" fillId="3" borderId="1" xfId="5" applyFont="1" applyFill="1" applyBorder="1" applyAlignment="1">
      <alignment horizontal="center" vertical="center"/>
    </xf>
    <xf numFmtId="0" fontId="11" fillId="3" borderId="1" xfId="5" applyFont="1" applyFill="1" applyBorder="1" applyAlignment="1">
      <alignment horizontal="justify" vertical="center" wrapText="1"/>
    </xf>
    <xf numFmtId="0" fontId="12" fillId="0" borderId="1" xfId="5" applyFont="1" applyBorder="1" applyAlignment="1">
      <alignment horizontal="left" vertical="center" wrapText="1"/>
    </xf>
    <xf numFmtId="0" fontId="12" fillId="3" borderId="1" xfId="5" applyFont="1" applyFill="1" applyBorder="1" applyAlignment="1">
      <alignment horizontal="center" vertical="center"/>
    </xf>
    <xf numFmtId="0" fontId="12" fillId="3" borderId="1" xfId="5" applyFont="1" applyFill="1" applyBorder="1" applyAlignment="1">
      <alignment horizontal="left" vertical="center" wrapText="1"/>
    </xf>
    <xf numFmtId="9" fontId="12" fillId="0" borderId="1" xfId="5" applyNumberFormat="1" applyFont="1" applyBorder="1" applyAlignment="1">
      <alignment horizontal="center" vertical="center"/>
    </xf>
    <xf numFmtId="0" fontId="11" fillId="0" borderId="1" xfId="5" applyFont="1" applyBorder="1" applyAlignment="1">
      <alignment vertical="center"/>
    </xf>
    <xf numFmtId="0" fontId="0" fillId="0" borderId="1" xfId="0" applyBorder="1"/>
    <xf numFmtId="4" fontId="0" fillId="0" borderId="1" xfId="0" applyNumberFormat="1" applyBorder="1" applyAlignment="1">
      <alignment horizontal="center"/>
    </xf>
    <xf numFmtId="10" fontId="12" fillId="0" borderId="1" xfId="5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right"/>
    </xf>
    <xf numFmtId="0" fontId="11" fillId="0" borderId="1" xfId="5" applyFont="1" applyBorder="1" applyAlignment="1">
      <alignment vertical="center" wrapText="1"/>
    </xf>
    <xf numFmtId="0" fontId="9" fillId="7" borderId="1" xfId="5" applyFont="1" applyFill="1" applyBorder="1" applyAlignment="1">
      <alignment horizontal="center" vertical="center"/>
    </xf>
    <xf numFmtId="0" fontId="9" fillId="7" borderId="1" xfId="5" applyFont="1" applyFill="1" applyBorder="1" applyAlignment="1">
      <alignment horizontal="center" vertical="center" wrapText="1"/>
    </xf>
    <xf numFmtId="0" fontId="10" fillId="7" borderId="1" xfId="5" applyFont="1" applyFill="1" applyBorder="1" applyAlignment="1">
      <alignment horizontal="center" vertical="center"/>
    </xf>
    <xf numFmtId="0" fontId="10" fillId="7" borderId="1" xfId="5" applyFont="1" applyFill="1" applyBorder="1" applyAlignment="1">
      <alignment horizontal="left" vertical="center" wrapText="1"/>
    </xf>
    <xf numFmtId="0" fontId="10" fillId="7" borderId="1" xfId="5" applyFont="1" applyFill="1" applyBorder="1" applyAlignment="1">
      <alignment horizontal="justify" vertical="center" wrapText="1"/>
    </xf>
    <xf numFmtId="0" fontId="11" fillId="7" borderId="1" xfId="5" applyFont="1" applyFill="1" applyBorder="1" applyAlignment="1">
      <alignment vertical="center"/>
    </xf>
    <xf numFmtId="4" fontId="11" fillId="7" borderId="1" xfId="5" applyNumberFormat="1" applyFont="1" applyFill="1" applyBorder="1" applyAlignment="1">
      <alignment vertical="center"/>
    </xf>
    <xf numFmtId="0" fontId="10" fillId="7" borderId="4" xfId="5" applyFont="1" applyFill="1" applyBorder="1" applyAlignment="1">
      <alignment horizontal="left" vertical="center" wrapText="1"/>
    </xf>
    <xf numFmtId="4" fontId="17" fillId="7" borderId="5" xfId="6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1" xfId="0" applyBorder="1" applyAlignment="1">
      <alignment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2" fontId="0" fillId="0" borderId="1" xfId="8" applyNumberFormat="1" applyFont="1" applyBorder="1"/>
    <xf numFmtId="171" fontId="0" fillId="0" borderId="1" xfId="0" applyNumberFormat="1" applyBorder="1"/>
    <xf numFmtId="44" fontId="0" fillId="0" borderId="1" xfId="0" applyNumberFormat="1" applyBorder="1"/>
    <xf numFmtId="44" fontId="7" fillId="5" borderId="1" xfId="0" applyNumberFormat="1" applyFont="1" applyFill="1" applyBorder="1"/>
    <xf numFmtId="0" fontId="0" fillId="0" borderId="1" xfId="0" applyBorder="1" applyAlignment="1">
      <alignment horizontal="center" vertical="top"/>
    </xf>
    <xf numFmtId="44" fontId="0" fillId="0" borderId="1" xfId="8" applyFont="1" applyBorder="1"/>
    <xf numFmtId="171" fontId="0" fillId="0" borderId="0" xfId="0" applyNumberFormat="1"/>
    <xf numFmtId="2" fontId="0" fillId="0" borderId="1" xfId="0" applyNumberFormat="1" applyBorder="1"/>
    <xf numFmtId="172" fontId="0" fillId="0" borderId="1" xfId="8" applyNumberFormat="1" applyFont="1" applyBorder="1"/>
    <xf numFmtId="44" fontId="0" fillId="0" borderId="0" xfId="0" applyNumberFormat="1"/>
    <xf numFmtId="44" fontId="7" fillId="8" borderId="0" xfId="0" applyNumberFormat="1" applyFont="1" applyFill="1"/>
    <xf numFmtId="168" fontId="0" fillId="0" borderId="0" xfId="0" applyNumberFormat="1"/>
    <xf numFmtId="0" fontId="19" fillId="0" borderId="34" xfId="5" applyFont="1" applyBorder="1" applyAlignment="1">
      <alignment horizontal="center" vertical="center"/>
    </xf>
    <xf numFmtId="0" fontId="19" fillId="0" borderId="35" xfId="5" applyFont="1" applyBorder="1" applyAlignment="1">
      <alignment horizontal="center" vertical="center"/>
    </xf>
    <xf numFmtId="0" fontId="19" fillId="0" borderId="37" xfId="5" applyFont="1" applyBorder="1" applyAlignment="1">
      <alignment horizontal="center" vertical="center" wrapText="1"/>
    </xf>
    <xf numFmtId="0" fontId="19" fillId="0" borderId="38" xfId="5" applyFont="1" applyBorder="1" applyAlignment="1">
      <alignment horizontal="center" vertical="center" wrapText="1"/>
    </xf>
    <xf numFmtId="0" fontId="19" fillId="0" borderId="41" xfId="5" applyFont="1" applyBorder="1" applyAlignment="1">
      <alignment horizontal="center"/>
    </xf>
    <xf numFmtId="0" fontId="19" fillId="0" borderId="42" xfId="5" applyFont="1" applyBorder="1" applyAlignment="1">
      <alignment horizontal="center"/>
    </xf>
    <xf numFmtId="0" fontId="19" fillId="0" borderId="43" xfId="5" applyFont="1" applyBorder="1" applyAlignment="1">
      <alignment horizontal="center"/>
    </xf>
    <xf numFmtId="0" fontId="8" fillId="0" borderId="24" xfId="5" applyBorder="1"/>
    <xf numFmtId="173" fontId="21" fillId="0" borderId="44" xfId="0" applyNumberFormat="1" applyFont="1" applyBorder="1" applyAlignment="1">
      <alignment horizontal="center" vertical="center" wrapText="1" readingOrder="1"/>
    </xf>
    <xf numFmtId="0" fontId="21" fillId="0" borderId="44" xfId="0" applyFont="1" applyBorder="1" applyAlignment="1">
      <alignment horizontal="right" vertical="center" wrapText="1" readingOrder="1"/>
    </xf>
    <xf numFmtId="174" fontId="21" fillId="0" borderId="44" xfId="0" applyNumberFormat="1" applyFont="1" applyBorder="1" applyAlignment="1">
      <alignment horizontal="right" vertical="center" wrapText="1" readingOrder="1"/>
    </xf>
    <xf numFmtId="0" fontId="8" fillId="0" borderId="1" xfId="5" applyBorder="1" applyAlignment="1">
      <alignment horizontal="center"/>
    </xf>
    <xf numFmtId="44" fontId="8" fillId="0" borderId="1" xfId="2" applyFont="1" applyFill="1" applyBorder="1"/>
    <xf numFmtId="0" fontId="8" fillId="0" borderId="0" xfId="5"/>
    <xf numFmtId="0" fontId="8" fillId="0" borderId="45" xfId="5" applyBorder="1"/>
    <xf numFmtId="0" fontId="19" fillId="0" borderId="46" xfId="5" applyFont="1" applyBorder="1" applyAlignment="1">
      <alignment horizontal="left"/>
    </xf>
    <xf numFmtId="0" fontId="8" fillId="0" borderId="47" xfId="5" applyBorder="1" applyAlignment="1">
      <alignment horizontal="left"/>
    </xf>
    <xf numFmtId="175" fontId="8" fillId="0" borderId="47" xfId="5" applyNumberFormat="1" applyBorder="1" applyAlignment="1">
      <alignment horizontal="center"/>
    </xf>
    <xf numFmtId="0" fontId="23" fillId="0" borderId="47" xfId="5" applyFont="1" applyBorder="1" applyAlignment="1">
      <alignment horizontal="right"/>
    </xf>
    <xf numFmtId="176" fontId="19" fillId="5" borderId="48" xfId="5" applyNumberFormat="1" applyFont="1" applyFill="1" applyBorder="1" applyAlignment="1">
      <alignment vertical="center"/>
    </xf>
    <xf numFmtId="0" fontId="19" fillId="0" borderId="38" xfId="5" applyFont="1" applyBorder="1" applyAlignment="1">
      <alignment horizontal="center"/>
    </xf>
    <xf numFmtId="0" fontId="19" fillId="0" borderId="1" xfId="5" applyFont="1" applyBorder="1" applyAlignment="1">
      <alignment horizontal="center"/>
    </xf>
    <xf numFmtId="0" fontId="8" fillId="0" borderId="41" xfId="5" applyBorder="1" applyAlignment="1">
      <alignment horizontal="center" vertical="center"/>
    </xf>
    <xf numFmtId="177" fontId="8" fillId="0" borderId="41" xfId="5" applyNumberFormat="1" applyBorder="1" applyAlignment="1">
      <alignment horizontal="center" vertical="center"/>
    </xf>
    <xf numFmtId="176" fontId="8" fillId="0" borderId="41" xfId="5" applyNumberFormat="1" applyBorder="1" applyAlignment="1">
      <alignment horizontal="right" vertical="center"/>
    </xf>
    <xf numFmtId="174" fontId="8" fillId="0" borderId="38" xfId="5" applyNumberFormat="1" applyBorder="1" applyAlignment="1">
      <alignment horizontal="right" vertical="center"/>
    </xf>
    <xf numFmtId="0" fontId="19" fillId="0" borderId="53" xfId="5" applyFont="1" applyBorder="1" applyAlignment="1">
      <alignment horizontal="center"/>
    </xf>
    <xf numFmtId="174" fontId="8" fillId="0" borderId="1" xfId="5" applyNumberFormat="1" applyBorder="1"/>
    <xf numFmtId="0" fontId="23" fillId="0" borderId="48" xfId="5" applyFont="1" applyBorder="1" applyAlignment="1">
      <alignment horizontal="right"/>
    </xf>
    <xf numFmtId="176" fontId="19" fillId="5" borderId="55" xfId="5" applyNumberFormat="1" applyFont="1" applyFill="1" applyBorder="1" applyAlignment="1">
      <alignment vertical="center"/>
    </xf>
    <xf numFmtId="178" fontId="21" fillId="0" borderId="44" xfId="1" applyNumberFormat="1" applyFont="1" applyBorder="1" applyAlignment="1">
      <alignment horizontal="right" vertical="center" wrapText="1" readingOrder="1"/>
    </xf>
    <xf numFmtId="176" fontId="24" fillId="0" borderId="1" xfId="9" applyNumberFormat="1" applyFont="1" applyBorder="1" applyAlignment="1">
      <alignment horizontal="right" vertical="center"/>
    </xf>
    <xf numFmtId="0" fontId="19" fillId="0" borderId="0" xfId="5" applyFont="1" applyAlignment="1">
      <alignment horizontal="left"/>
    </xf>
    <xf numFmtId="0" fontId="8" fillId="0" borderId="0" xfId="5" applyAlignment="1">
      <alignment horizontal="left"/>
    </xf>
    <xf numFmtId="175" fontId="8" fillId="0" borderId="0" xfId="5" applyNumberFormat="1" applyAlignment="1">
      <alignment horizontal="center"/>
    </xf>
    <xf numFmtId="0" fontId="23" fillId="0" borderId="0" xfId="5" applyFont="1" applyAlignment="1">
      <alignment horizontal="right"/>
    </xf>
    <xf numFmtId="176" fontId="0" fillId="0" borderId="0" xfId="0" applyNumberFormat="1"/>
    <xf numFmtId="174" fontId="21" fillId="0" borderId="44" xfId="0" applyNumberFormat="1" applyFont="1" applyBorder="1" applyAlignment="1">
      <alignment horizontal="left" vertical="center" wrapText="1" readingOrder="1"/>
    </xf>
    <xf numFmtId="0" fontId="8" fillId="0" borderId="62" xfId="5" applyBorder="1" applyAlignment="1">
      <alignment horizontal="center"/>
    </xf>
    <xf numFmtId="44" fontId="8" fillId="0" borderId="62" xfId="2" applyFont="1" applyFill="1" applyBorder="1"/>
    <xf numFmtId="2" fontId="8" fillId="0" borderId="1" xfId="5" applyNumberFormat="1" applyBorder="1"/>
    <xf numFmtId="0" fontId="22" fillId="0" borderId="13" xfId="0" applyFont="1" applyBorder="1" applyAlignment="1">
      <alignment horizontal="center" vertical="top" wrapText="1"/>
    </xf>
    <xf numFmtId="0" fontId="22" fillId="0" borderId="15" xfId="0" applyFont="1" applyBorder="1" applyAlignment="1">
      <alignment horizontal="center" vertical="top" wrapText="1"/>
    </xf>
    <xf numFmtId="0" fontId="8" fillId="0" borderId="15" xfId="5" applyBorder="1" applyAlignment="1">
      <alignment horizontal="center"/>
    </xf>
    <xf numFmtId="2" fontId="8" fillId="0" borderId="15" xfId="5" applyNumberFormat="1" applyBorder="1"/>
    <xf numFmtId="44" fontId="8" fillId="0" borderId="15" xfId="2" applyFont="1" applyFill="1" applyBorder="1"/>
    <xf numFmtId="174" fontId="21" fillId="0" borderId="0" xfId="0" applyNumberFormat="1" applyFont="1" applyAlignment="1">
      <alignment horizontal="left" vertical="center" wrapText="1" readingOrder="1"/>
    </xf>
    <xf numFmtId="0" fontId="8" fillId="0" borderId="0" xfId="5" applyAlignment="1">
      <alignment horizontal="center"/>
    </xf>
    <xf numFmtId="0" fontId="21" fillId="0" borderId="44" xfId="0" applyFont="1" applyBorder="1" applyAlignment="1">
      <alignment horizontal="left" vertical="center" wrapText="1" readingOrder="1"/>
    </xf>
    <xf numFmtId="0" fontId="8" fillId="0" borderId="61" xfId="5" applyBorder="1" applyAlignment="1">
      <alignment horizontal="left"/>
    </xf>
    <xf numFmtId="0" fontId="8" fillId="0" borderId="68" xfId="5" applyBorder="1" applyAlignment="1">
      <alignment horizontal="left"/>
    </xf>
    <xf numFmtId="0" fontId="0" fillId="7" borderId="0" xfId="0" applyFill="1"/>
    <xf numFmtId="2" fontId="8" fillId="0" borderId="0" xfId="5" applyNumberFormat="1"/>
    <xf numFmtId="2" fontId="21" fillId="0" borderId="44" xfId="0" applyNumberFormat="1" applyFont="1" applyBorder="1" applyAlignment="1">
      <alignment horizontal="right" vertical="center" wrapText="1" readingOrder="1"/>
    </xf>
    <xf numFmtId="174" fontId="21" fillId="0" borderId="0" xfId="0" applyNumberFormat="1" applyFont="1" applyAlignment="1">
      <alignment horizontal="right" vertical="center" wrapText="1" readingOrder="1"/>
    </xf>
    <xf numFmtId="2" fontId="8" fillId="0" borderId="62" xfId="5" applyNumberFormat="1" applyBorder="1"/>
    <xf numFmtId="174" fontId="21" fillId="0" borderId="49" xfId="0" applyNumberFormat="1" applyFont="1" applyBorder="1" applyAlignment="1">
      <alignment horizontal="left" vertical="center" wrapText="1" readingOrder="1"/>
    </xf>
    <xf numFmtId="174" fontId="21" fillId="0" borderId="1" xfId="0" applyNumberFormat="1" applyFont="1" applyBorder="1" applyAlignment="1">
      <alignment horizontal="left" vertical="center" wrapText="1" readingOrder="1"/>
    </xf>
    <xf numFmtId="174" fontId="21" fillId="0" borderId="14" xfId="0" applyNumberFormat="1" applyFont="1" applyBorder="1" applyAlignment="1">
      <alignment horizontal="left" vertical="center" wrapText="1" readingOrder="1"/>
    </xf>
    <xf numFmtId="0" fontId="0" fillId="3" borderId="1" xfId="0" applyFill="1" applyBorder="1" applyAlignment="1">
      <alignment horizontal="center" vertical="top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vertical="center"/>
    </xf>
    <xf numFmtId="0" fontId="22" fillId="0" borderId="71" xfId="0" applyFont="1" applyBorder="1" applyAlignment="1">
      <alignment vertical="top" wrapText="1"/>
    </xf>
    <xf numFmtId="0" fontId="22" fillId="0" borderId="72" xfId="0" applyFont="1" applyBorder="1" applyAlignment="1">
      <alignment vertical="top" wrapText="1"/>
    </xf>
    <xf numFmtId="2" fontId="8" fillId="0" borderId="13" xfId="5" applyNumberFormat="1" applyBorder="1"/>
    <xf numFmtId="174" fontId="8" fillId="0" borderId="1" xfId="5" applyNumberFormat="1" applyBorder="1" applyAlignment="1">
      <alignment horizontal="right" vertical="center"/>
    </xf>
    <xf numFmtId="0" fontId="20" fillId="0" borderId="49" xfId="0" applyFont="1" applyBorder="1" applyAlignment="1">
      <alignment horizontal="left" vertical="center" wrapText="1" readingOrder="1"/>
    </xf>
    <xf numFmtId="0" fontId="25" fillId="0" borderId="0" xfId="5" applyFont="1" applyAlignment="1">
      <alignment horizontal="right"/>
    </xf>
    <xf numFmtId="174" fontId="8" fillId="0" borderId="45" xfId="5" applyNumberFormat="1" applyBorder="1"/>
    <xf numFmtId="0" fontId="21" fillId="0" borderId="0" xfId="0" applyFont="1" applyAlignment="1">
      <alignment horizontal="right" vertical="center" wrapText="1" readingOrder="1"/>
    </xf>
    <xf numFmtId="0" fontId="8" fillId="0" borderId="1" xfId="5" applyBorder="1" applyAlignment="1">
      <alignment horizontal="center" vertical="center"/>
    </xf>
    <xf numFmtId="0" fontId="24" fillId="0" borderId="1" xfId="9" applyFont="1" applyBorder="1" applyAlignment="1">
      <alignment horizontal="centerContinuous"/>
    </xf>
    <xf numFmtId="176" fontId="24" fillId="0" borderId="1" xfId="9" applyNumberFormat="1" applyFont="1" applyBorder="1" applyAlignment="1">
      <alignment horizontal="right" vertical="top"/>
    </xf>
    <xf numFmtId="176" fontId="24" fillId="0" borderId="1" xfId="9" applyNumberFormat="1" applyFont="1" applyBorder="1" applyAlignment="1">
      <alignment horizontal="centerContinuous"/>
    </xf>
    <xf numFmtId="174" fontId="8" fillId="0" borderId="1" xfId="5" applyNumberFormat="1" applyBorder="1" applyAlignment="1">
      <alignment vertical="center"/>
    </xf>
    <xf numFmtId="179" fontId="21" fillId="0" borderId="44" xfId="0" applyNumberFormat="1" applyFont="1" applyBorder="1" applyAlignment="1">
      <alignment horizontal="right" vertical="center" wrapText="1" readingOrder="1"/>
    </xf>
    <xf numFmtId="176" fontId="24" fillId="0" borderId="1" xfId="9" applyNumberFormat="1" applyFont="1" applyBorder="1" applyAlignment="1">
      <alignment horizontal="center" vertical="center"/>
    </xf>
    <xf numFmtId="180" fontId="23" fillId="0" borderId="47" xfId="5" applyNumberFormat="1" applyFont="1" applyBorder="1" applyAlignment="1">
      <alignment horizontal="right"/>
    </xf>
    <xf numFmtId="0" fontId="19" fillId="0" borderId="87" xfId="5" applyFont="1" applyBorder="1" applyAlignment="1">
      <alignment horizontal="center"/>
    </xf>
    <xf numFmtId="0" fontId="19" fillId="0" borderId="88" xfId="5" applyFont="1" applyBorder="1" applyAlignment="1">
      <alignment horizontal="center"/>
    </xf>
    <xf numFmtId="173" fontId="21" fillId="0" borderId="1" xfId="0" applyNumberFormat="1" applyFont="1" applyBorder="1" applyAlignment="1">
      <alignment horizontal="center" vertical="center" wrapText="1" readingOrder="1"/>
    </xf>
    <xf numFmtId="0" fontId="21" fillId="0" borderId="1" xfId="0" applyFont="1" applyBorder="1" applyAlignment="1">
      <alignment horizontal="right" vertical="center" wrapText="1" readingOrder="1"/>
    </xf>
    <xf numFmtId="174" fontId="21" fillId="0" borderId="1" xfId="0" applyNumberFormat="1" applyFont="1" applyBorder="1" applyAlignment="1">
      <alignment horizontal="right" vertical="center" wrapText="1" readingOrder="1"/>
    </xf>
    <xf numFmtId="0" fontId="8" fillId="0" borderId="2" xfId="5" applyBorder="1" applyAlignment="1">
      <alignment horizontal="center"/>
    </xf>
    <xf numFmtId="2" fontId="8" fillId="0" borderId="61" xfId="5" applyNumberFormat="1" applyBorder="1"/>
    <xf numFmtId="44" fontId="8" fillId="0" borderId="2" xfId="2" applyFont="1" applyFill="1" applyBorder="1"/>
    <xf numFmtId="173" fontId="21" fillId="0" borderId="49" xfId="0" applyNumberFormat="1" applyFont="1" applyBorder="1" applyAlignment="1">
      <alignment horizontal="center" vertical="center" wrapText="1" readingOrder="1"/>
    </xf>
    <xf numFmtId="0" fontId="19" fillId="0" borderId="90" xfId="5" applyFont="1" applyBorder="1" applyAlignment="1">
      <alignment horizontal="center"/>
    </xf>
    <xf numFmtId="173" fontId="21" fillId="0" borderId="54" xfId="0" applyNumberFormat="1" applyFont="1" applyBorder="1" applyAlignment="1">
      <alignment horizontal="center" vertical="center" wrapText="1" readingOrder="1"/>
    </xf>
    <xf numFmtId="173" fontId="21" fillId="0" borderId="92" xfId="0" applyNumberFormat="1" applyFont="1" applyBorder="1" applyAlignment="1">
      <alignment horizontal="center" vertical="center" wrapText="1" readingOrder="1"/>
    </xf>
    <xf numFmtId="0" fontId="21" fillId="0" borderId="62" xfId="0" applyFont="1" applyBorder="1" applyAlignment="1">
      <alignment horizontal="right" vertical="center" wrapText="1" readingOrder="1"/>
    </xf>
    <xf numFmtId="174" fontId="21" fillId="0" borderId="62" xfId="0" applyNumberFormat="1" applyFont="1" applyBorder="1" applyAlignment="1">
      <alignment horizontal="right" vertical="center" wrapText="1" readingOrder="1"/>
    </xf>
    <xf numFmtId="174" fontId="8" fillId="0" borderId="62" xfId="5" applyNumberFormat="1" applyBorder="1"/>
    <xf numFmtId="0" fontId="20" fillId="0" borderId="0" xfId="0" applyFont="1" applyAlignment="1">
      <alignment horizontal="center" vertical="center" wrapText="1" readingOrder="1"/>
    </xf>
    <xf numFmtId="0" fontId="23" fillId="0" borderId="93" xfId="5" applyFont="1" applyBorder="1" applyAlignment="1">
      <alignment horizontal="right"/>
    </xf>
    <xf numFmtId="176" fontId="19" fillId="5" borderId="94" xfId="5" applyNumberFormat="1" applyFont="1" applyFill="1" applyBorder="1" applyAlignment="1">
      <alignment vertical="center"/>
    </xf>
    <xf numFmtId="9" fontId="0" fillId="0" borderId="0" xfId="0" applyNumberFormat="1"/>
    <xf numFmtId="181" fontId="10" fillId="0" borderId="9" xfId="5" applyNumberFormat="1" applyFont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10" fillId="7" borderId="10" xfId="5" applyFont="1" applyFill="1" applyBorder="1" applyAlignment="1">
      <alignment horizontal="center" vertical="center"/>
    </xf>
    <xf numFmtId="0" fontId="10" fillId="7" borderId="11" xfId="5" applyFont="1" applyFill="1" applyBorder="1" applyAlignment="1">
      <alignment horizontal="center" vertical="center"/>
    </xf>
    <xf numFmtId="0" fontId="10" fillId="7" borderId="12" xfId="5" applyFont="1" applyFill="1" applyBorder="1" applyAlignment="1">
      <alignment horizontal="center" vertical="center"/>
    </xf>
    <xf numFmtId="0" fontId="25" fillId="0" borderId="56" xfId="5" applyFont="1" applyBorder="1" applyAlignment="1">
      <alignment horizontal="right"/>
    </xf>
    <xf numFmtId="0" fontId="25" fillId="0" borderId="57" xfId="5" applyFont="1" applyBorder="1" applyAlignment="1">
      <alignment horizontal="right"/>
    </xf>
    <xf numFmtId="0" fontId="25" fillId="0" borderId="58" xfId="5" applyFont="1" applyBorder="1" applyAlignment="1">
      <alignment horizontal="right"/>
    </xf>
    <xf numFmtId="176" fontId="19" fillId="6" borderId="59" xfId="5" applyNumberFormat="1" applyFont="1" applyFill="1" applyBorder="1" applyAlignment="1">
      <alignment horizontal="right"/>
    </xf>
    <xf numFmtId="176" fontId="19" fillId="6" borderId="60" xfId="5" applyNumberFormat="1" applyFont="1" applyFill="1" applyBorder="1" applyAlignment="1">
      <alignment horizontal="right"/>
    </xf>
    <xf numFmtId="0" fontId="20" fillId="0" borderId="13" xfId="0" applyFont="1" applyBorder="1" applyAlignment="1">
      <alignment horizontal="left" vertical="center" wrapText="1" readingOrder="1"/>
    </xf>
    <xf numFmtId="0" fontId="20" fillId="0" borderId="14" xfId="0" applyFont="1" applyBorder="1" applyAlignment="1">
      <alignment horizontal="left" vertical="center" wrapText="1" readingOrder="1"/>
    </xf>
    <xf numFmtId="0" fontId="19" fillId="0" borderId="13" xfId="5" applyFont="1" applyBorder="1" applyAlignment="1">
      <alignment horizontal="center"/>
    </xf>
    <xf numFmtId="0" fontId="19" fillId="0" borderId="14" xfId="5" applyFont="1" applyBorder="1" applyAlignment="1">
      <alignment horizontal="center"/>
    </xf>
    <xf numFmtId="0" fontId="8" fillId="0" borderId="50" xfId="5" applyBorder="1" applyAlignment="1">
      <alignment horizontal="center" vertical="center" wrapText="1"/>
    </xf>
    <xf numFmtId="0" fontId="8" fillId="0" borderId="37" xfId="5" applyBorder="1" applyAlignment="1">
      <alignment horizontal="center" vertical="center" wrapText="1"/>
    </xf>
    <xf numFmtId="0" fontId="19" fillId="0" borderId="51" xfId="5" applyFont="1" applyBorder="1" applyAlignment="1">
      <alignment horizontal="center"/>
    </xf>
    <xf numFmtId="0" fontId="19" fillId="0" borderId="52" xfId="5" applyFont="1" applyBorder="1" applyAlignment="1">
      <alignment horizontal="center"/>
    </xf>
    <xf numFmtId="0" fontId="20" fillId="0" borderId="54" xfId="0" applyFont="1" applyBorder="1" applyAlignment="1">
      <alignment horizontal="left" vertical="center" wrapText="1" readingOrder="1"/>
    </xf>
    <xf numFmtId="0" fontId="20" fillId="0" borderId="44" xfId="0" applyFont="1" applyBorder="1" applyAlignment="1">
      <alignment horizontal="left" vertical="center" wrapText="1" readingOrder="1"/>
    </xf>
    <xf numFmtId="0" fontId="19" fillId="0" borderId="50" xfId="5" applyFont="1" applyBorder="1" applyAlignment="1">
      <alignment horizontal="center"/>
    </xf>
    <xf numFmtId="0" fontId="19" fillId="0" borderId="37" xfId="5" applyFont="1" applyBorder="1" applyAlignment="1">
      <alignment horizontal="center"/>
    </xf>
    <xf numFmtId="0" fontId="8" fillId="0" borderId="51" xfId="5" applyBorder="1" applyAlignment="1">
      <alignment horizontal="center" wrapText="1"/>
    </xf>
    <xf numFmtId="0" fontId="8" fillId="0" borderId="65" xfId="5" applyBorder="1" applyAlignment="1">
      <alignment horizontal="center" wrapText="1"/>
    </xf>
    <xf numFmtId="0" fontId="22" fillId="0" borderId="1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left" vertical="top" wrapText="1"/>
    </xf>
    <xf numFmtId="0" fontId="19" fillId="0" borderId="39" xfId="5" applyFont="1" applyBorder="1" applyAlignment="1">
      <alignment horizontal="center"/>
    </xf>
    <xf numFmtId="0" fontId="19" fillId="0" borderId="40" xfId="5" applyFont="1" applyBorder="1" applyAlignment="1">
      <alignment horizontal="center"/>
    </xf>
    <xf numFmtId="0" fontId="20" fillId="0" borderId="63" xfId="0" applyFont="1" applyBorder="1" applyAlignment="1">
      <alignment horizontal="left" vertical="center" wrapText="1"/>
    </xf>
    <xf numFmtId="0" fontId="20" fillId="0" borderId="64" xfId="0" applyFont="1" applyBorder="1" applyAlignment="1">
      <alignment horizontal="left" vertical="center" wrapText="1"/>
    </xf>
    <xf numFmtId="0" fontId="8" fillId="0" borderId="51" xfId="5" applyBorder="1" applyAlignment="1">
      <alignment horizontal="left" wrapText="1"/>
    </xf>
    <xf numFmtId="0" fontId="8" fillId="0" borderId="65" xfId="5" applyBorder="1" applyAlignment="1">
      <alignment horizontal="left" wrapText="1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5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18" fillId="0" borderId="23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top" wrapText="1"/>
    </xf>
    <xf numFmtId="0" fontId="6" fillId="0" borderId="27" xfId="0" applyFont="1" applyBorder="1" applyAlignment="1">
      <alignment horizontal="center" vertical="top" wrapText="1"/>
    </xf>
    <xf numFmtId="0" fontId="19" fillId="5" borderId="31" xfId="5" applyFont="1" applyFill="1" applyBorder="1" applyAlignment="1">
      <alignment horizontal="center"/>
    </xf>
    <xf numFmtId="0" fontId="19" fillId="5" borderId="32" xfId="5" applyFont="1" applyFill="1" applyBorder="1" applyAlignment="1">
      <alignment horizontal="center"/>
    </xf>
    <xf numFmtId="0" fontId="19" fillId="5" borderId="19" xfId="5" applyFont="1" applyFill="1" applyBorder="1" applyAlignment="1">
      <alignment horizontal="center"/>
    </xf>
    <xf numFmtId="0" fontId="7" fillId="0" borderId="33" xfId="0" applyFont="1" applyBorder="1" applyAlignment="1">
      <alignment horizontal="center" vertical="top" wrapText="1"/>
    </xf>
    <xf numFmtId="0" fontId="7" fillId="0" borderId="36" xfId="0" applyFont="1" applyBorder="1" applyAlignment="1">
      <alignment horizontal="center" vertical="top" wrapText="1"/>
    </xf>
    <xf numFmtId="0" fontId="8" fillId="0" borderId="13" xfId="5" applyBorder="1" applyAlignment="1">
      <alignment horizontal="left" wrapText="1"/>
    </xf>
    <xf numFmtId="0" fontId="8" fillId="0" borderId="14" xfId="5" applyBorder="1" applyAlignment="1">
      <alignment horizontal="left" wrapText="1"/>
    </xf>
    <xf numFmtId="0" fontId="19" fillId="0" borderId="50" xfId="5" applyFont="1" applyBorder="1" applyAlignment="1">
      <alignment horizontal="left"/>
    </xf>
    <xf numFmtId="0" fontId="19" fillId="0" borderId="37" xfId="5" applyFont="1" applyBorder="1" applyAlignment="1">
      <alignment horizontal="left"/>
    </xf>
    <xf numFmtId="0" fontId="20" fillId="0" borderId="39" xfId="0" applyFont="1" applyBorder="1" applyAlignment="1">
      <alignment horizontal="left" vertical="center" wrapText="1"/>
    </xf>
    <xf numFmtId="0" fontId="20" fillId="0" borderId="86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8" fillId="0" borderId="1" xfId="5" applyBorder="1" applyAlignment="1">
      <alignment horizontal="left"/>
    </xf>
    <xf numFmtId="0" fontId="20" fillId="0" borderId="13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8" fillId="0" borderId="13" xfId="5" applyBorder="1" applyAlignment="1">
      <alignment horizontal="left" vertical="center" wrapText="1"/>
    </xf>
    <xf numFmtId="0" fontId="8" fillId="0" borderId="14" xfId="5" applyBorder="1" applyAlignment="1">
      <alignment horizontal="left" vertical="center" wrapText="1"/>
    </xf>
    <xf numFmtId="0" fontId="8" fillId="0" borderId="84" xfId="5" applyBorder="1" applyAlignment="1">
      <alignment horizontal="center"/>
    </xf>
    <xf numFmtId="0" fontId="8" fillId="0" borderId="85" xfId="5" applyBorder="1" applyAlignment="1">
      <alignment horizontal="center"/>
    </xf>
    <xf numFmtId="0" fontId="8" fillId="0" borderId="84" xfId="5" applyBorder="1" applyAlignment="1">
      <alignment horizontal="left"/>
    </xf>
    <xf numFmtId="0" fontId="8" fillId="0" borderId="85" xfId="5" applyBorder="1" applyAlignment="1">
      <alignment horizontal="left"/>
    </xf>
    <xf numFmtId="0" fontId="19" fillId="5" borderId="2" xfId="5" applyFont="1" applyFill="1" applyBorder="1" applyAlignment="1">
      <alignment horizontal="center"/>
    </xf>
    <xf numFmtId="0" fontId="7" fillId="0" borderId="0" xfId="0" applyFont="1" applyAlignment="1">
      <alignment horizontal="left" vertical="top" wrapText="1"/>
    </xf>
    <xf numFmtId="0" fontId="7" fillId="0" borderId="36" xfId="0" applyFont="1" applyBorder="1" applyAlignment="1">
      <alignment horizontal="left" vertical="top" wrapText="1"/>
    </xf>
    <xf numFmtId="0" fontId="20" fillId="0" borderId="54" xfId="0" applyFont="1" applyBorder="1" applyAlignment="1">
      <alignment horizontal="center" vertical="center" wrapText="1" readingOrder="1"/>
    </xf>
    <xf numFmtId="0" fontId="20" fillId="0" borderId="44" xfId="0" applyFont="1" applyBorder="1" applyAlignment="1">
      <alignment horizontal="center" vertical="center" wrapText="1" readingOrder="1"/>
    </xf>
    <xf numFmtId="0" fontId="0" fillId="0" borderId="74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5" xfId="0" applyBorder="1" applyAlignment="1">
      <alignment horizontal="center"/>
    </xf>
    <xf numFmtId="0" fontId="0" fillId="0" borderId="7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8" xfId="0" applyBorder="1" applyAlignment="1">
      <alignment horizontal="center"/>
    </xf>
    <xf numFmtId="0" fontId="0" fillId="0" borderId="80" xfId="0" applyBorder="1" applyAlignment="1">
      <alignment horizontal="center"/>
    </xf>
    <xf numFmtId="0" fontId="0" fillId="0" borderId="81" xfId="0" applyBorder="1" applyAlignment="1">
      <alignment horizontal="center"/>
    </xf>
    <xf numFmtId="0" fontId="0" fillId="0" borderId="7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79" xfId="0" applyFont="1" applyBorder="1" applyAlignment="1">
      <alignment horizontal="left" vertical="top" wrapText="1"/>
    </xf>
    <xf numFmtId="0" fontId="7" fillId="0" borderId="80" xfId="0" applyFont="1" applyBorder="1" applyAlignment="1">
      <alignment horizontal="left" vertical="top" wrapText="1"/>
    </xf>
    <xf numFmtId="0" fontId="20" fillId="0" borderId="65" xfId="0" applyFont="1" applyBorder="1" applyAlignment="1">
      <alignment horizontal="center" vertical="center" wrapText="1" readingOrder="1"/>
    </xf>
    <xf numFmtId="0" fontId="20" fillId="0" borderId="91" xfId="0" applyFont="1" applyBorder="1" applyAlignment="1">
      <alignment horizontal="center" vertical="center" wrapText="1" readingOrder="1"/>
    </xf>
    <xf numFmtId="0" fontId="20" fillId="0" borderId="82" xfId="0" applyFont="1" applyBorder="1" applyAlignment="1">
      <alignment horizontal="center" vertical="center" wrapText="1" readingOrder="1"/>
    </xf>
    <xf numFmtId="0" fontId="20" fillId="0" borderId="92" xfId="0" applyFont="1" applyBorder="1" applyAlignment="1">
      <alignment horizontal="center" vertical="center" wrapText="1" readingOrder="1"/>
    </xf>
    <xf numFmtId="0" fontId="20" fillId="0" borderId="1" xfId="0" applyFont="1" applyBorder="1" applyAlignment="1">
      <alignment horizontal="left" vertical="center" wrapText="1" readingOrder="1"/>
    </xf>
    <xf numFmtId="0" fontId="20" fillId="0" borderId="65" xfId="0" applyFont="1" applyBorder="1" applyAlignment="1">
      <alignment horizontal="left" vertical="center" wrapText="1" readingOrder="1"/>
    </xf>
    <xf numFmtId="0" fontId="20" fillId="0" borderId="91" xfId="0" applyFont="1" applyBorder="1" applyAlignment="1">
      <alignment horizontal="left" vertical="center" wrapText="1" readingOrder="1"/>
    </xf>
    <xf numFmtId="0" fontId="20" fillId="0" borderId="67" xfId="0" applyFont="1" applyBorder="1" applyAlignment="1">
      <alignment horizontal="left" vertical="center" wrapText="1" readingOrder="1"/>
    </xf>
    <xf numFmtId="0" fontId="20" fillId="0" borderId="73" xfId="0" applyFont="1" applyBorder="1" applyAlignment="1">
      <alignment horizontal="left" vertical="center" wrapText="1" readingOrder="1"/>
    </xf>
    <xf numFmtId="0" fontId="7" fillId="0" borderId="0" xfId="0" applyFont="1" applyAlignment="1">
      <alignment horizontal="center" vertical="top" wrapText="1"/>
    </xf>
    <xf numFmtId="0" fontId="8" fillId="0" borderId="51" xfId="5" applyBorder="1" applyAlignment="1">
      <alignment horizontal="center"/>
    </xf>
    <xf numFmtId="0" fontId="8" fillId="0" borderId="65" xfId="5" applyBorder="1" applyAlignment="1">
      <alignment horizontal="center"/>
    </xf>
    <xf numFmtId="0" fontId="22" fillId="0" borderId="71" xfId="0" applyFont="1" applyBorder="1" applyAlignment="1">
      <alignment horizontal="center" vertical="top" wrapText="1"/>
    </xf>
    <xf numFmtId="0" fontId="22" fillId="0" borderId="82" xfId="0" applyFont="1" applyBorder="1" applyAlignment="1">
      <alignment horizontal="center" vertical="top" wrapText="1"/>
    </xf>
    <xf numFmtId="0" fontId="19" fillId="0" borderId="83" xfId="5" applyFont="1" applyBorder="1" applyAlignment="1">
      <alignment horizontal="center"/>
    </xf>
    <xf numFmtId="0" fontId="8" fillId="0" borderId="1" xfId="5" applyBorder="1" applyAlignment="1">
      <alignment horizontal="center" wrapText="1"/>
    </xf>
    <xf numFmtId="0" fontId="22" fillId="0" borderId="69" xfId="0" applyFont="1" applyBorder="1" applyAlignment="1">
      <alignment horizontal="center" vertical="top" wrapText="1"/>
    </xf>
    <xf numFmtId="0" fontId="22" fillId="0" borderId="89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 wrapText="1"/>
    </xf>
    <xf numFmtId="0" fontId="8" fillId="0" borderId="13" xfId="5" applyBorder="1" applyAlignment="1">
      <alignment horizontal="left"/>
    </xf>
    <xf numFmtId="0" fontId="8" fillId="0" borderId="14" xfId="5" applyBorder="1" applyAlignment="1">
      <alignment horizontal="left"/>
    </xf>
    <xf numFmtId="0" fontId="20" fillId="0" borderId="14" xfId="0" applyFont="1" applyBorder="1" applyAlignment="1">
      <alignment horizontal="left" vertical="center" wrapText="1"/>
    </xf>
    <xf numFmtId="0" fontId="8" fillId="0" borderId="69" xfId="5" applyBorder="1" applyAlignment="1">
      <alignment horizontal="center"/>
    </xf>
    <xf numFmtId="0" fontId="8" fillId="0" borderId="70" xfId="5" applyBorder="1" applyAlignment="1">
      <alignment horizontal="center"/>
    </xf>
    <xf numFmtId="0" fontId="20" fillId="0" borderId="67" xfId="0" applyFont="1" applyBorder="1" applyAlignment="1">
      <alignment horizontal="center" vertical="center" wrapText="1" readingOrder="1"/>
    </xf>
    <xf numFmtId="0" fontId="20" fillId="0" borderId="73" xfId="0" applyFont="1" applyBorder="1" applyAlignment="1">
      <alignment horizontal="center" vertical="center" wrapText="1" readingOrder="1"/>
    </xf>
    <xf numFmtId="0" fontId="8" fillId="0" borderId="66" xfId="5" applyBorder="1" applyAlignment="1">
      <alignment horizontal="left"/>
    </xf>
    <xf numFmtId="0" fontId="8" fillId="0" borderId="67" xfId="5" applyBorder="1" applyAlignment="1">
      <alignment horizontal="left"/>
    </xf>
    <xf numFmtId="0" fontId="8" fillId="0" borderId="13" xfId="5" applyBorder="1" applyAlignment="1">
      <alignment wrapText="1"/>
    </xf>
    <xf numFmtId="0" fontId="8" fillId="0" borderId="14" xfId="5" applyBorder="1" applyAlignment="1">
      <alignment wrapText="1"/>
    </xf>
    <xf numFmtId="0" fontId="22" fillId="0" borderId="1" xfId="0" applyFont="1" applyBorder="1" applyAlignment="1">
      <alignment vertical="top" wrapText="1"/>
    </xf>
    <xf numFmtId="0" fontId="22" fillId="0" borderId="62" xfId="0" applyFont="1" applyBorder="1" applyAlignment="1">
      <alignment vertical="top" wrapText="1"/>
    </xf>
  </cellXfs>
  <cellStyles count="10">
    <cellStyle name="Millares" xfId="1" builtinId="3"/>
    <cellStyle name="Millares 2" xfId="7" xr:uid="{00000000-0005-0000-0000-000001000000}"/>
    <cellStyle name="Moneda" xfId="2" builtinId="4"/>
    <cellStyle name="Moneda [0] 6" xfId="6" xr:uid="{00000000-0005-0000-0000-000004000000}"/>
    <cellStyle name="Moneda 2" xfId="8" xr:uid="{00000000-0005-0000-0000-000005000000}"/>
    <cellStyle name="Normal" xfId="0" builtinId="0"/>
    <cellStyle name="Normal 10 10 2" xfId="5" xr:uid="{00000000-0005-0000-0000-000007000000}"/>
    <cellStyle name="Normal 2 10" xfId="4" xr:uid="{00000000-0005-0000-0000-000008000000}"/>
    <cellStyle name="Normal 2 2 2 2 2" xfId="9" xr:uid="{00000000-0005-0000-0000-000009000000}"/>
    <cellStyle name="Normal_precios 2001-2 y 2002-1" xfId="3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561975</xdr:colOff>
      <xdr:row>1</xdr:row>
      <xdr:rowOff>0</xdr:rowOff>
    </xdr:from>
    <xdr:to>
      <xdr:col>4</xdr:col>
      <xdr:colOff>647700</xdr:colOff>
      <xdr:row>2</xdr:row>
      <xdr:rowOff>619125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2C3C8A-0C0A-44C9-9737-B6A7E546A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8055" y="182880"/>
          <a:ext cx="878205" cy="7639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561975</xdr:colOff>
      <xdr:row>44</xdr:row>
      <xdr:rowOff>0</xdr:rowOff>
    </xdr:from>
    <xdr:to>
      <xdr:col>4</xdr:col>
      <xdr:colOff>647700</xdr:colOff>
      <xdr:row>45</xdr:row>
      <xdr:rowOff>619125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1624316-0EF2-4EF8-8510-56FDF40B7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4098" y="181708"/>
          <a:ext cx="877033" cy="7627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561975</xdr:colOff>
      <xdr:row>84</xdr:row>
      <xdr:rowOff>0</xdr:rowOff>
    </xdr:from>
    <xdr:to>
      <xdr:col>4</xdr:col>
      <xdr:colOff>647700</xdr:colOff>
      <xdr:row>85</xdr:row>
      <xdr:rowOff>619125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D428C444-8254-40C1-A085-F43B962801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4098" y="9349154"/>
          <a:ext cx="877033" cy="374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561975</xdr:colOff>
      <xdr:row>125</xdr:row>
      <xdr:rowOff>0</xdr:rowOff>
    </xdr:from>
    <xdr:to>
      <xdr:col>4</xdr:col>
      <xdr:colOff>647700</xdr:colOff>
      <xdr:row>126</xdr:row>
      <xdr:rowOff>619125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11CBC9EB-89F9-47A5-B1BA-9A2E1BF3A9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4098" y="181708"/>
          <a:ext cx="877033" cy="7627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561975</xdr:colOff>
      <xdr:row>167</xdr:row>
      <xdr:rowOff>0</xdr:rowOff>
    </xdr:from>
    <xdr:to>
      <xdr:col>4</xdr:col>
      <xdr:colOff>647700</xdr:colOff>
      <xdr:row>168</xdr:row>
      <xdr:rowOff>619125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9FCCE9D-7D4E-49C8-9107-6D37BF8E8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4098" y="16816754"/>
          <a:ext cx="877033" cy="5874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561975</xdr:colOff>
      <xdr:row>208</xdr:row>
      <xdr:rowOff>0</xdr:rowOff>
    </xdr:from>
    <xdr:to>
      <xdr:col>4</xdr:col>
      <xdr:colOff>647700</xdr:colOff>
      <xdr:row>209</xdr:row>
      <xdr:rowOff>619125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1EBF34C3-4CDD-4195-B420-6482DE74D4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4098" y="16816754"/>
          <a:ext cx="877033" cy="5874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561975</xdr:colOff>
      <xdr:row>249</xdr:row>
      <xdr:rowOff>0</xdr:rowOff>
    </xdr:from>
    <xdr:to>
      <xdr:col>4</xdr:col>
      <xdr:colOff>647700</xdr:colOff>
      <xdr:row>250</xdr:row>
      <xdr:rowOff>619125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FE989CD2-4AE2-4072-8CE0-4B0D9F986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4098" y="24723969"/>
          <a:ext cx="877033" cy="374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561975</xdr:colOff>
      <xdr:row>291</xdr:row>
      <xdr:rowOff>0</xdr:rowOff>
    </xdr:from>
    <xdr:to>
      <xdr:col>4</xdr:col>
      <xdr:colOff>647700</xdr:colOff>
      <xdr:row>292</xdr:row>
      <xdr:rowOff>619125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6A43730D-D29C-4A3A-A902-520E27E676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4098" y="32426031"/>
          <a:ext cx="877033" cy="374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561975</xdr:colOff>
      <xdr:row>334</xdr:row>
      <xdr:rowOff>0</xdr:rowOff>
    </xdr:from>
    <xdr:to>
      <xdr:col>4</xdr:col>
      <xdr:colOff>647700</xdr:colOff>
      <xdr:row>335</xdr:row>
      <xdr:rowOff>619125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40FB8E20-FA75-444D-90DC-99AC2364E8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4098" y="39946385"/>
          <a:ext cx="877033" cy="374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561975</xdr:colOff>
      <xdr:row>376</xdr:row>
      <xdr:rowOff>0</xdr:rowOff>
    </xdr:from>
    <xdr:to>
      <xdr:col>4</xdr:col>
      <xdr:colOff>647700</xdr:colOff>
      <xdr:row>377</xdr:row>
      <xdr:rowOff>619125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FF16E253-E74B-4D4F-8819-BBF46A49CF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4098" y="24723969"/>
          <a:ext cx="877033" cy="374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561975</xdr:colOff>
      <xdr:row>423</xdr:row>
      <xdr:rowOff>0</xdr:rowOff>
    </xdr:from>
    <xdr:to>
      <xdr:col>4</xdr:col>
      <xdr:colOff>647700</xdr:colOff>
      <xdr:row>424</xdr:row>
      <xdr:rowOff>619125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42E6D9B5-1229-405B-A1AD-3021D64EA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4098" y="70754631"/>
          <a:ext cx="877033" cy="374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561975</xdr:colOff>
      <xdr:row>472</xdr:row>
      <xdr:rowOff>0</xdr:rowOff>
    </xdr:from>
    <xdr:to>
      <xdr:col>4</xdr:col>
      <xdr:colOff>647700</xdr:colOff>
      <xdr:row>473</xdr:row>
      <xdr:rowOff>619125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A44F8335-7C0E-4683-851D-E720851C85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4098" y="79904492"/>
          <a:ext cx="877033" cy="374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561975</xdr:colOff>
      <xdr:row>519</xdr:row>
      <xdr:rowOff>0</xdr:rowOff>
    </xdr:from>
    <xdr:to>
      <xdr:col>4</xdr:col>
      <xdr:colOff>647700</xdr:colOff>
      <xdr:row>520</xdr:row>
      <xdr:rowOff>619125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16A0D34-7AC2-46B8-BA92-A53713A61D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0415" y="182880"/>
          <a:ext cx="878205" cy="7639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495300</xdr:colOff>
      <xdr:row>597</xdr:row>
      <xdr:rowOff>19050</xdr:rowOff>
    </xdr:from>
    <xdr:to>
      <xdr:col>4</xdr:col>
      <xdr:colOff>485775</xdr:colOff>
      <xdr:row>599</xdr:row>
      <xdr:rowOff>447675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5D75028-2698-4603-91CA-BB2EF4311C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3740" y="15175230"/>
          <a:ext cx="782955" cy="7943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495300</xdr:colOff>
      <xdr:row>637</xdr:row>
      <xdr:rowOff>19050</xdr:rowOff>
    </xdr:from>
    <xdr:to>
      <xdr:col>4</xdr:col>
      <xdr:colOff>485775</xdr:colOff>
      <xdr:row>639</xdr:row>
      <xdr:rowOff>447675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CA851BE-DFD2-4B87-A456-615EB2B610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3740" y="23336250"/>
          <a:ext cx="782955" cy="7943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495300</xdr:colOff>
      <xdr:row>677</xdr:row>
      <xdr:rowOff>19050</xdr:rowOff>
    </xdr:from>
    <xdr:to>
      <xdr:col>4</xdr:col>
      <xdr:colOff>485775</xdr:colOff>
      <xdr:row>679</xdr:row>
      <xdr:rowOff>447675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B7CD42EB-27D7-40C4-95AB-EDE5067E5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3740" y="31642050"/>
          <a:ext cx="782955" cy="7943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495300</xdr:colOff>
      <xdr:row>717</xdr:row>
      <xdr:rowOff>19050</xdr:rowOff>
    </xdr:from>
    <xdr:to>
      <xdr:col>4</xdr:col>
      <xdr:colOff>485775</xdr:colOff>
      <xdr:row>719</xdr:row>
      <xdr:rowOff>447675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4943E551-B9F6-4EFD-9468-BB2744E8B7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3740" y="40313610"/>
          <a:ext cx="782955" cy="7943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495300</xdr:colOff>
      <xdr:row>759</xdr:row>
      <xdr:rowOff>19050</xdr:rowOff>
    </xdr:from>
    <xdr:to>
      <xdr:col>4</xdr:col>
      <xdr:colOff>485775</xdr:colOff>
      <xdr:row>761</xdr:row>
      <xdr:rowOff>447675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7EACE5B0-8E1C-43B6-BA6A-836BB9495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3740" y="48985170"/>
          <a:ext cx="782955" cy="7943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495300</xdr:colOff>
      <xdr:row>801</xdr:row>
      <xdr:rowOff>19050</xdr:rowOff>
    </xdr:from>
    <xdr:to>
      <xdr:col>4</xdr:col>
      <xdr:colOff>485775</xdr:colOff>
      <xdr:row>803</xdr:row>
      <xdr:rowOff>447675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3D636A04-4BE1-43DC-B1BE-84CADDFC37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3740" y="57999630"/>
          <a:ext cx="782955" cy="7943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561975</xdr:colOff>
      <xdr:row>559</xdr:row>
      <xdr:rowOff>0</xdr:rowOff>
    </xdr:from>
    <xdr:to>
      <xdr:col>4</xdr:col>
      <xdr:colOff>647700</xdr:colOff>
      <xdr:row>560</xdr:row>
      <xdr:rowOff>619125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54EB2E8B-0C01-422C-84BE-135578808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0415" y="7993380"/>
          <a:ext cx="878205" cy="375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495300</xdr:colOff>
      <xdr:row>841</xdr:row>
      <xdr:rowOff>19050</xdr:rowOff>
    </xdr:from>
    <xdr:to>
      <xdr:col>4</xdr:col>
      <xdr:colOff>485775</xdr:colOff>
      <xdr:row>843</xdr:row>
      <xdr:rowOff>447675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1F8ABCD6-3472-4962-96E4-BF335BD96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3740" y="66274950"/>
          <a:ext cx="782955" cy="535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495300</xdr:colOff>
      <xdr:row>883</xdr:row>
      <xdr:rowOff>19050</xdr:rowOff>
    </xdr:from>
    <xdr:to>
      <xdr:col>4</xdr:col>
      <xdr:colOff>485775</xdr:colOff>
      <xdr:row>885</xdr:row>
      <xdr:rowOff>447675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53579BDB-B4B9-4E94-8BB6-EAC5AF9E92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3740" y="75312270"/>
          <a:ext cx="782955" cy="535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495300</xdr:colOff>
      <xdr:row>925</xdr:row>
      <xdr:rowOff>19050</xdr:rowOff>
    </xdr:from>
    <xdr:to>
      <xdr:col>4</xdr:col>
      <xdr:colOff>485775</xdr:colOff>
      <xdr:row>927</xdr:row>
      <xdr:rowOff>447675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F4E48E07-A8DA-4856-8776-D2A7199A86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3740" y="83183730"/>
          <a:ext cx="782955" cy="535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495300</xdr:colOff>
      <xdr:row>967</xdr:row>
      <xdr:rowOff>19050</xdr:rowOff>
    </xdr:from>
    <xdr:to>
      <xdr:col>4</xdr:col>
      <xdr:colOff>485775</xdr:colOff>
      <xdr:row>969</xdr:row>
      <xdr:rowOff>447675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CE0879EE-8725-486D-8D9C-7C2E6CADF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3740" y="90910410"/>
          <a:ext cx="782955" cy="5353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561975</xdr:colOff>
      <xdr:row>1010</xdr:row>
      <xdr:rowOff>0</xdr:rowOff>
    </xdr:from>
    <xdr:to>
      <xdr:col>4</xdr:col>
      <xdr:colOff>647700</xdr:colOff>
      <xdr:row>1011</xdr:row>
      <xdr:rowOff>619125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95AE6C63-281F-4FDA-AA18-4206F86E2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5894" y="184355"/>
          <a:ext cx="878451" cy="765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J26"/>
  <sheetViews>
    <sheetView tabSelected="1" topLeftCell="A5" zoomScale="80" zoomScaleNormal="80" workbookViewId="0">
      <selection activeCell="I27" sqref="I27"/>
    </sheetView>
  </sheetViews>
  <sheetFormatPr baseColWidth="10" defaultRowHeight="14.4"/>
  <cols>
    <col min="2" max="2" width="50.109375" customWidth="1"/>
    <col min="3" max="3" width="26.6640625" customWidth="1"/>
    <col min="5" max="5" width="19.88671875" customWidth="1"/>
    <col min="6" max="6" width="21.77734375" customWidth="1"/>
    <col min="7" max="7" width="18.44140625" customWidth="1"/>
    <col min="8" max="8" width="14.33203125" bestFit="1" customWidth="1"/>
    <col min="9" max="9" width="12.77734375" bestFit="1" customWidth="1"/>
    <col min="10" max="10" width="15.33203125" bestFit="1" customWidth="1"/>
  </cols>
  <sheetData>
    <row r="1" spans="1:10" ht="15" thickBot="1"/>
    <row r="2" spans="1:10" ht="15" thickBot="1">
      <c r="A2" s="62" t="s">
        <v>111</v>
      </c>
      <c r="B2" s="63"/>
      <c r="C2" s="63"/>
      <c r="D2" s="63"/>
      <c r="E2" s="63"/>
      <c r="F2" s="63"/>
    </row>
    <row r="3" spans="1:10">
      <c r="A3" s="64" t="s">
        <v>24</v>
      </c>
      <c r="B3" s="65" t="s">
        <v>112</v>
      </c>
      <c r="C3" s="60" t="s">
        <v>108</v>
      </c>
      <c r="D3" s="60" t="s">
        <v>113</v>
      </c>
      <c r="E3" s="60" t="s">
        <v>114</v>
      </c>
      <c r="F3" s="60" t="s">
        <v>115</v>
      </c>
    </row>
    <row r="5" spans="1:10" ht="28.8">
      <c r="A5" s="66">
        <v>1</v>
      </c>
      <c r="B5" s="67" t="s">
        <v>116</v>
      </c>
      <c r="C5" s="59" t="s">
        <v>117</v>
      </c>
      <c r="D5" s="68">
        <v>1</v>
      </c>
      <c r="E5" s="69">
        <v>1649574</v>
      </c>
      <c r="F5" s="70">
        <f>D5*E5</f>
        <v>1649574</v>
      </c>
    </row>
    <row r="6" spans="1:10" ht="28.8">
      <c r="A6" s="66">
        <v>2</v>
      </c>
      <c r="B6" s="67" t="s">
        <v>118</v>
      </c>
      <c r="C6" s="59" t="s">
        <v>117</v>
      </c>
      <c r="D6" s="68">
        <v>1</v>
      </c>
      <c r="E6" s="69">
        <v>9234778</v>
      </c>
      <c r="F6" s="70">
        <f>D6*E6</f>
        <v>9234778</v>
      </c>
    </row>
    <row r="7" spans="1:10">
      <c r="A7" s="178" t="s">
        <v>110</v>
      </c>
      <c r="B7" s="179"/>
      <c r="C7" s="179"/>
      <c r="D7" s="179"/>
      <c r="E7" s="180"/>
      <c r="F7" s="71">
        <f>SUM(F5:F6)</f>
        <v>10884352</v>
      </c>
    </row>
    <row r="8" spans="1:10">
      <c r="B8" t="s">
        <v>119</v>
      </c>
    </row>
    <row r="9" spans="1:10">
      <c r="A9" s="45"/>
      <c r="B9" s="45" t="s">
        <v>120</v>
      </c>
      <c r="C9" s="59" t="s">
        <v>121</v>
      </c>
      <c r="D9" s="45">
        <v>1</v>
      </c>
      <c r="E9" s="69">
        <v>57670300</v>
      </c>
      <c r="F9" s="69">
        <f>D9*E9</f>
        <v>57670300</v>
      </c>
    </row>
    <row r="10" spans="1:10">
      <c r="A10" s="178" t="s">
        <v>110</v>
      </c>
      <c r="B10" s="179"/>
      <c r="C10" s="179"/>
      <c r="D10" s="179"/>
      <c r="E10" s="180"/>
      <c r="F10" s="71">
        <f>SUM(F8:F9)</f>
        <v>57670300</v>
      </c>
    </row>
    <row r="11" spans="1:10">
      <c r="A11" s="72">
        <v>1</v>
      </c>
      <c r="B11" s="67" t="s">
        <v>122</v>
      </c>
      <c r="C11" s="59" t="s">
        <v>117</v>
      </c>
      <c r="D11" s="68">
        <v>1</v>
      </c>
      <c r="E11" s="73">
        <v>8670000</v>
      </c>
      <c r="F11" s="70">
        <f>E11</f>
        <v>8670000</v>
      </c>
      <c r="G11" s="77"/>
    </row>
    <row r="12" spans="1:10" ht="57.6">
      <c r="A12" s="66">
        <v>2</v>
      </c>
      <c r="B12" s="67" t="s">
        <v>123</v>
      </c>
      <c r="C12" s="59" t="s">
        <v>117</v>
      </c>
      <c r="D12" s="68">
        <v>22</v>
      </c>
      <c r="E12" s="69">
        <v>1535000</v>
      </c>
      <c r="F12" s="70">
        <f>D12*E12</f>
        <v>33770000</v>
      </c>
      <c r="G12" s="77"/>
      <c r="H12" s="74"/>
      <c r="I12" s="74"/>
    </row>
    <row r="13" spans="1:10" ht="28.8">
      <c r="A13" s="139">
        <v>3</v>
      </c>
      <c r="B13" s="140" t="s">
        <v>124</v>
      </c>
      <c r="C13" s="66" t="s">
        <v>117</v>
      </c>
      <c r="D13" s="75">
        <v>1</v>
      </c>
      <c r="E13" s="76">
        <v>4755000</v>
      </c>
      <c r="F13" s="70">
        <f>D13*E13</f>
        <v>4755000</v>
      </c>
      <c r="G13" s="77"/>
    </row>
    <row r="14" spans="1:10" ht="28.8">
      <c r="A14" s="141">
        <v>4</v>
      </c>
      <c r="B14" s="140" t="s">
        <v>125</v>
      </c>
      <c r="C14" s="66" t="s">
        <v>117</v>
      </c>
      <c r="D14" s="75">
        <v>1</v>
      </c>
      <c r="E14" s="76">
        <v>7800000</v>
      </c>
      <c r="F14" s="70">
        <f t="shared" ref="F14:F21" si="0">D14*E14</f>
        <v>7800000</v>
      </c>
      <c r="G14" s="77"/>
    </row>
    <row r="15" spans="1:10">
      <c r="A15" s="139">
        <v>5</v>
      </c>
      <c r="B15" s="140" t="s">
        <v>126</v>
      </c>
      <c r="C15" s="66" t="s">
        <v>117</v>
      </c>
      <c r="D15" s="75">
        <v>1</v>
      </c>
      <c r="E15" s="76">
        <f>3750000+290885</f>
        <v>4040885</v>
      </c>
      <c r="F15" s="70">
        <f t="shared" si="0"/>
        <v>4040885</v>
      </c>
      <c r="G15" s="77"/>
      <c r="J15" s="77"/>
    </row>
    <row r="16" spans="1:10">
      <c r="A16" s="141">
        <v>6</v>
      </c>
      <c r="B16" s="140" t="s">
        <v>127</v>
      </c>
      <c r="C16" s="66" t="s">
        <v>117</v>
      </c>
      <c r="D16" s="75">
        <v>1</v>
      </c>
      <c r="E16" s="76">
        <v>4755000</v>
      </c>
      <c r="F16" s="70">
        <f t="shared" si="0"/>
        <v>4755000</v>
      </c>
      <c r="G16" s="77"/>
    </row>
    <row r="17" spans="1:7" ht="28.8">
      <c r="A17" s="139">
        <v>7</v>
      </c>
      <c r="B17" s="140" t="s">
        <v>128</v>
      </c>
      <c r="C17" s="66" t="s">
        <v>117</v>
      </c>
      <c r="D17" s="75">
        <v>1</v>
      </c>
      <c r="E17" s="76">
        <v>7800000</v>
      </c>
      <c r="F17" s="70">
        <f t="shared" si="0"/>
        <v>7800000</v>
      </c>
      <c r="G17" s="77"/>
    </row>
    <row r="18" spans="1:7" ht="28.8">
      <c r="A18" s="66">
        <v>8</v>
      </c>
      <c r="B18" s="61" t="s">
        <v>129</v>
      </c>
      <c r="C18" s="66" t="s">
        <v>117</v>
      </c>
      <c r="D18" s="75">
        <v>1</v>
      </c>
      <c r="E18" s="76">
        <v>3537000</v>
      </c>
      <c r="F18" s="70">
        <f t="shared" si="0"/>
        <v>3537000</v>
      </c>
      <c r="G18" s="77"/>
    </row>
    <row r="19" spans="1:7">
      <c r="A19" s="72">
        <v>9</v>
      </c>
      <c r="B19" s="61" t="s">
        <v>130</v>
      </c>
      <c r="C19" s="66" t="s">
        <v>117</v>
      </c>
      <c r="D19" s="75">
        <v>1</v>
      </c>
      <c r="E19" s="76">
        <v>10800000</v>
      </c>
      <c r="F19" s="70">
        <f t="shared" si="0"/>
        <v>10800000</v>
      </c>
      <c r="G19" s="77"/>
    </row>
    <row r="20" spans="1:7">
      <c r="A20" s="66">
        <v>10</v>
      </c>
      <c r="B20" s="61" t="s">
        <v>131</v>
      </c>
      <c r="C20" s="66" t="s">
        <v>117</v>
      </c>
      <c r="D20" s="75">
        <v>1</v>
      </c>
      <c r="E20" s="76">
        <v>11475000</v>
      </c>
      <c r="F20" s="70">
        <f t="shared" si="0"/>
        <v>11475000</v>
      </c>
      <c r="G20" s="77"/>
    </row>
    <row r="21" spans="1:7">
      <c r="A21" s="72">
        <v>11</v>
      </c>
      <c r="B21" s="61" t="s">
        <v>132</v>
      </c>
      <c r="C21" s="66" t="s">
        <v>117</v>
      </c>
      <c r="D21" s="75">
        <v>1</v>
      </c>
      <c r="E21" s="76">
        <v>6357000</v>
      </c>
      <c r="F21" s="70">
        <f t="shared" si="0"/>
        <v>6357000</v>
      </c>
      <c r="G21" s="77"/>
    </row>
    <row r="22" spans="1:7">
      <c r="A22" s="178" t="s">
        <v>110</v>
      </c>
      <c r="B22" s="179"/>
      <c r="C22" s="179"/>
      <c r="D22" s="179"/>
      <c r="E22" s="180"/>
      <c r="F22" s="70">
        <f>SUM(F11:F21)</f>
        <v>103759885</v>
      </c>
      <c r="G22" s="77"/>
    </row>
    <row r="23" spans="1:7">
      <c r="F23" s="78">
        <f>F22+F10+F7</f>
        <v>172314537</v>
      </c>
    </row>
    <row r="25" spans="1:7">
      <c r="E25" s="176"/>
      <c r="F25" s="77"/>
    </row>
    <row r="26" spans="1:7">
      <c r="G26" s="77">
        <f>+F23+AU!H56</f>
        <v>227455188.84</v>
      </c>
    </row>
  </sheetData>
  <mergeCells count="3">
    <mergeCell ref="A7:E7"/>
    <mergeCell ref="A10:E10"/>
    <mergeCell ref="A22:E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</sheetPr>
  <dimension ref="A1:H18"/>
  <sheetViews>
    <sheetView topLeftCell="A6" workbookViewId="0">
      <selection activeCell="H18" sqref="H18"/>
    </sheetView>
  </sheetViews>
  <sheetFormatPr baseColWidth="10" defaultRowHeight="14.4"/>
  <cols>
    <col min="2" max="2" width="63.88671875" customWidth="1"/>
    <col min="4" max="4" width="16.44140625" customWidth="1"/>
    <col min="6" max="6" width="13.88671875" customWidth="1"/>
    <col min="7" max="7" width="18.44140625" customWidth="1"/>
    <col min="8" max="8" width="16.44140625" bestFit="1" customWidth="1"/>
  </cols>
  <sheetData>
    <row r="1" spans="1:7" ht="25.2" customHeight="1">
      <c r="A1" s="20"/>
      <c r="B1" s="21" t="s">
        <v>24</v>
      </c>
      <c r="C1" s="22" t="s">
        <v>25</v>
      </c>
      <c r="D1" s="23" t="s">
        <v>26</v>
      </c>
      <c r="E1" s="24" t="s">
        <v>27</v>
      </c>
      <c r="F1" s="24" t="s">
        <v>28</v>
      </c>
    </row>
    <row r="2" spans="1:7" ht="25.2" customHeight="1">
      <c r="A2" s="1"/>
      <c r="B2" s="2" t="s">
        <v>186</v>
      </c>
      <c r="C2" s="3"/>
      <c r="D2" s="4"/>
      <c r="E2" s="5"/>
      <c r="F2" s="5"/>
    </row>
    <row r="3" spans="1:7" ht="25.2" customHeight="1">
      <c r="A3" s="6" t="s">
        <v>0</v>
      </c>
      <c r="B3" s="7" t="s">
        <v>1</v>
      </c>
      <c r="C3" s="6" t="s">
        <v>2</v>
      </c>
      <c r="D3" s="8">
        <v>15886.29</v>
      </c>
      <c r="E3" s="9">
        <f>10*5</f>
        <v>50</v>
      </c>
      <c r="F3" s="10">
        <f>D3*E3</f>
        <v>794314.5</v>
      </c>
    </row>
    <row r="4" spans="1:7" ht="25.2" customHeight="1">
      <c r="A4" s="6"/>
      <c r="B4" s="7" t="s">
        <v>137</v>
      </c>
      <c r="C4" s="6" t="s">
        <v>5</v>
      </c>
      <c r="D4" s="8">
        <v>67600</v>
      </c>
      <c r="E4" s="9">
        <v>81.531580000000005</v>
      </c>
      <c r="F4" s="10">
        <f>D4*E4</f>
        <v>5511534.8080000002</v>
      </c>
    </row>
    <row r="5" spans="1:7" ht="25.2" customHeight="1">
      <c r="A5" s="6" t="s">
        <v>3</v>
      </c>
      <c r="B5" s="7" t="s">
        <v>4</v>
      </c>
      <c r="C5" s="6" t="s">
        <v>5</v>
      </c>
      <c r="D5" s="8">
        <v>115140</v>
      </c>
      <c r="E5" s="9">
        <f>((3.35+0.3+0.3)*1.25+3.87*2.35)*7.8+15-50</f>
        <v>74.449600000000004</v>
      </c>
      <c r="F5" s="10">
        <f t="shared" ref="F5:F14" si="0">D5*E5</f>
        <v>8572126.9440000001</v>
      </c>
    </row>
    <row r="6" spans="1:7" ht="25.2" customHeight="1">
      <c r="A6" s="6" t="s">
        <v>6</v>
      </c>
      <c r="B6" s="7" t="s">
        <v>7</v>
      </c>
      <c r="C6" s="6" t="s">
        <v>5</v>
      </c>
      <c r="D6" s="8">
        <v>48018.46</v>
      </c>
      <c r="E6" s="9">
        <v>53.8</v>
      </c>
      <c r="F6" s="10">
        <f t="shared" si="0"/>
        <v>2583393.148</v>
      </c>
    </row>
    <row r="7" spans="1:7" ht="25.2" customHeight="1">
      <c r="A7" s="11" t="s">
        <v>8</v>
      </c>
      <c r="B7" s="7" t="s">
        <v>9</v>
      </c>
      <c r="C7" s="11" t="s">
        <v>5</v>
      </c>
      <c r="D7" s="12">
        <v>761305.8</v>
      </c>
      <c r="E7" s="9">
        <v>1</v>
      </c>
      <c r="F7" s="10">
        <f t="shared" si="0"/>
        <v>761305.8</v>
      </c>
    </row>
    <row r="8" spans="1:7" ht="25.2" customHeight="1">
      <c r="A8" s="11" t="s">
        <v>10</v>
      </c>
      <c r="B8" s="7" t="s">
        <v>11</v>
      </c>
      <c r="C8" s="11" t="s">
        <v>5</v>
      </c>
      <c r="D8" s="12">
        <v>844245.03</v>
      </c>
      <c r="E8" s="9">
        <f>0.62*2*7.8*1.1</f>
        <v>10.639200000000001</v>
      </c>
      <c r="F8" s="10">
        <f t="shared" si="0"/>
        <v>8982091.7231760006</v>
      </c>
    </row>
    <row r="9" spans="1:7" ht="25.2" customHeight="1">
      <c r="A9" s="6" t="s">
        <v>12</v>
      </c>
      <c r="B9" s="7" t="s">
        <v>13</v>
      </c>
      <c r="C9" s="6" t="s">
        <v>14</v>
      </c>
      <c r="D9" s="8">
        <v>6404.41</v>
      </c>
      <c r="E9" s="9">
        <v>635.15</v>
      </c>
      <c r="F9" s="10">
        <f t="shared" si="0"/>
        <v>4067761.0114999996</v>
      </c>
    </row>
    <row r="10" spans="1:7" ht="25.2" customHeight="1">
      <c r="A10" s="11" t="s">
        <v>15</v>
      </c>
      <c r="B10" s="7" t="s">
        <v>136</v>
      </c>
      <c r="C10" s="11" t="s">
        <v>5</v>
      </c>
      <c r="D10" s="12">
        <v>133255.74</v>
      </c>
      <c r="E10" s="9">
        <f>2*0.8*7.8*1.2</f>
        <v>14.975999999999999</v>
      </c>
      <c r="F10" s="10">
        <f t="shared" si="0"/>
        <v>1995637.9622399998</v>
      </c>
    </row>
    <row r="11" spans="1:7" ht="25.2" customHeight="1">
      <c r="A11" s="6" t="s">
        <v>16</v>
      </c>
      <c r="B11" s="7" t="s">
        <v>17</v>
      </c>
      <c r="C11" s="6" t="s">
        <v>5</v>
      </c>
      <c r="D11" s="8">
        <v>1349829.97</v>
      </c>
      <c r="E11" s="9">
        <f>2.58*0.25*2+3.36*3.62*0.25*1.3+2</f>
        <v>7.2430400000000006</v>
      </c>
      <c r="F11" s="10">
        <f t="shared" si="0"/>
        <v>9776872.4659088012</v>
      </c>
    </row>
    <row r="12" spans="1:7" ht="25.2" customHeight="1">
      <c r="A12" s="11" t="s">
        <v>18</v>
      </c>
      <c r="B12" s="7" t="s">
        <v>19</v>
      </c>
      <c r="C12" s="11" t="s">
        <v>20</v>
      </c>
      <c r="D12" s="12">
        <v>3964.19</v>
      </c>
      <c r="E12" s="9">
        <v>150</v>
      </c>
      <c r="F12" s="10">
        <f t="shared" si="0"/>
        <v>594628.5</v>
      </c>
    </row>
    <row r="13" spans="1:7" ht="25.2" customHeight="1">
      <c r="A13" s="11" t="s">
        <v>21</v>
      </c>
      <c r="B13" s="7" t="s">
        <v>134</v>
      </c>
      <c r="C13" s="11" t="s">
        <v>5</v>
      </c>
      <c r="D13" s="12">
        <v>184167</v>
      </c>
      <c r="E13" s="13">
        <f>2.53*7.8</f>
        <v>19.733999999999998</v>
      </c>
      <c r="F13" s="10">
        <f t="shared" si="0"/>
        <v>3634351.5779999997</v>
      </c>
    </row>
    <row r="14" spans="1:7" ht="25.2" customHeight="1">
      <c r="A14" s="6" t="s">
        <v>22</v>
      </c>
      <c r="B14" s="7" t="s">
        <v>133</v>
      </c>
      <c r="C14" s="6" t="s">
        <v>23</v>
      </c>
      <c r="D14" s="8">
        <f>799714*1.3</f>
        <v>1039628.2000000001</v>
      </c>
      <c r="E14" s="9">
        <v>10</v>
      </c>
      <c r="F14" s="10">
        <f t="shared" si="0"/>
        <v>10396282</v>
      </c>
      <c r="G14" s="79"/>
    </row>
    <row r="15" spans="1:7" ht="25.2" customHeight="1">
      <c r="A15" s="14"/>
      <c r="B15" s="15"/>
      <c r="C15" s="16"/>
      <c r="D15" s="17" t="s">
        <v>135</v>
      </c>
      <c r="E15" s="18"/>
      <c r="F15" s="19">
        <f>SUM(F3:F14)</f>
        <v>57670300.440824799</v>
      </c>
    </row>
    <row r="16" spans="1:7" ht="25.2" customHeight="1"/>
    <row r="17" spans="8:8" ht="25.2" customHeight="1">
      <c r="H17" s="77">
        <f>+F15+'PRESUPUESTO OBRAS Y MANTENIMIEN'!F23</f>
        <v>229984837.44082481</v>
      </c>
    </row>
    <row r="18" spans="8:8" ht="25.2" customHeigh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H60"/>
  <sheetViews>
    <sheetView topLeftCell="A48" zoomScale="120" zoomScaleNormal="120" workbookViewId="0">
      <selection activeCell="E60" sqref="E60"/>
    </sheetView>
  </sheetViews>
  <sheetFormatPr baseColWidth="10" defaultRowHeight="19.95" customHeight="1"/>
  <cols>
    <col min="2" max="2" width="45.21875" customWidth="1"/>
    <col min="3" max="4" width="14.21875" customWidth="1"/>
    <col min="5" max="5" width="16.5546875" bestFit="1" customWidth="1"/>
    <col min="6" max="6" width="12.21875" customWidth="1"/>
    <col min="7" max="7" width="14.21875" customWidth="1"/>
    <col min="8" max="8" width="14.88671875" bestFit="1" customWidth="1"/>
    <col min="9" max="9" width="22" customWidth="1"/>
  </cols>
  <sheetData>
    <row r="1" spans="1:8" ht="19.95" hidden="1" customHeight="1" thickBot="1"/>
    <row r="2" spans="1:8" ht="29.4" customHeight="1">
      <c r="A2" s="50" t="s">
        <v>24</v>
      </c>
      <c r="B2" s="51" t="s">
        <v>29</v>
      </c>
      <c r="C2" s="51" t="s">
        <v>30</v>
      </c>
      <c r="D2" s="51" t="s">
        <v>31</v>
      </c>
      <c r="E2" s="51" t="s">
        <v>32</v>
      </c>
      <c r="F2" s="51" t="s">
        <v>33</v>
      </c>
      <c r="G2" s="51" t="s">
        <v>34</v>
      </c>
      <c r="H2" s="51" t="s">
        <v>35</v>
      </c>
    </row>
    <row r="3" spans="1:8" ht="19.95" customHeight="1">
      <c r="A3" s="52" t="s">
        <v>36</v>
      </c>
      <c r="B3" s="53" t="s">
        <v>37</v>
      </c>
      <c r="C3" s="30"/>
      <c r="D3" s="30"/>
      <c r="E3" s="30"/>
      <c r="F3" s="30"/>
      <c r="G3" s="30"/>
      <c r="H3" s="30"/>
    </row>
    <row r="4" spans="1:8" ht="19.95" customHeight="1">
      <c r="A4" s="52" t="s">
        <v>38</v>
      </c>
      <c r="B4" s="54" t="s">
        <v>39</v>
      </c>
      <c r="C4" s="30"/>
      <c r="D4" s="30"/>
      <c r="E4" s="30"/>
      <c r="F4" s="30"/>
      <c r="G4" s="30"/>
      <c r="H4" s="30"/>
    </row>
    <row r="5" spans="1:8" ht="19.95" customHeight="1">
      <c r="A5" s="31" t="s">
        <v>0</v>
      </c>
      <c r="B5" s="32" t="s">
        <v>40</v>
      </c>
      <c r="C5" s="33">
        <v>6742601.6175926151</v>
      </c>
      <c r="D5" s="33">
        <v>1.582846</v>
      </c>
      <c r="E5" s="34">
        <v>1</v>
      </c>
      <c r="F5" s="35">
        <v>1.5</v>
      </c>
      <c r="G5" s="35">
        <v>0</v>
      </c>
      <c r="H5" s="35">
        <f>G5*F5*E5*D5*C5</f>
        <v>0</v>
      </c>
    </row>
    <row r="6" spans="1:8" ht="19.95" customHeight="1">
      <c r="A6" s="31" t="s">
        <v>41</v>
      </c>
      <c r="B6" s="32" t="s">
        <v>42</v>
      </c>
      <c r="C6" s="33">
        <v>3000000</v>
      </c>
      <c r="D6" s="33">
        <v>1.582846</v>
      </c>
      <c r="E6" s="34">
        <v>1</v>
      </c>
      <c r="F6" s="35">
        <v>1.5</v>
      </c>
      <c r="G6" s="35">
        <v>1</v>
      </c>
      <c r="H6" s="35">
        <f>G6*F6*E6*D6*C6</f>
        <v>7122807</v>
      </c>
    </row>
    <row r="7" spans="1:8" ht="19.95" customHeight="1">
      <c r="A7" s="52" t="s">
        <v>43</v>
      </c>
      <c r="B7" s="53" t="s">
        <v>44</v>
      </c>
      <c r="C7" s="33"/>
      <c r="D7" s="33"/>
      <c r="E7" s="35"/>
      <c r="F7" s="35"/>
      <c r="G7" s="35"/>
      <c r="H7" s="35">
        <f t="shared" ref="H7:H28" si="0">G7*F7*E7*D7*C7</f>
        <v>0</v>
      </c>
    </row>
    <row r="8" spans="1:8" ht="19.95" customHeight="1">
      <c r="A8" s="52" t="s">
        <v>45</v>
      </c>
      <c r="B8" s="54" t="s">
        <v>46</v>
      </c>
      <c r="C8" s="33"/>
      <c r="D8" s="33"/>
      <c r="E8" s="35"/>
      <c r="F8" s="35"/>
      <c r="G8" s="35"/>
      <c r="H8" s="35">
        <f t="shared" si="0"/>
        <v>0</v>
      </c>
    </row>
    <row r="9" spans="1:8" ht="19.95" customHeight="1">
      <c r="A9" s="36" t="s">
        <v>47</v>
      </c>
      <c r="B9" s="37" t="s">
        <v>48</v>
      </c>
      <c r="C9" s="33">
        <v>2247533.8725308715</v>
      </c>
      <c r="D9" s="33">
        <v>1.582846</v>
      </c>
      <c r="E9" s="34">
        <v>1</v>
      </c>
      <c r="F9" s="35">
        <v>1.5</v>
      </c>
      <c r="G9" s="35">
        <v>0</v>
      </c>
      <c r="H9" s="35">
        <f t="shared" si="0"/>
        <v>0</v>
      </c>
    </row>
    <row r="10" spans="1:8" ht="27" customHeight="1">
      <c r="A10" s="38" t="s">
        <v>47</v>
      </c>
      <c r="B10" s="39" t="s">
        <v>49</v>
      </c>
      <c r="C10" s="33">
        <v>1423500</v>
      </c>
      <c r="D10" s="33">
        <v>1.6419999999999999</v>
      </c>
      <c r="E10" s="34">
        <v>1</v>
      </c>
      <c r="F10" s="35">
        <v>1.5</v>
      </c>
      <c r="G10" s="35">
        <v>0</v>
      </c>
      <c r="H10" s="35">
        <f t="shared" si="0"/>
        <v>0</v>
      </c>
    </row>
    <row r="11" spans="1:8" ht="75" customHeight="1">
      <c r="A11" s="38" t="s">
        <v>45</v>
      </c>
      <c r="B11" s="39" t="s">
        <v>50</v>
      </c>
      <c r="C11" s="33">
        <v>12298985</v>
      </c>
      <c r="D11" s="33">
        <v>1</v>
      </c>
      <c r="E11" s="34">
        <v>1</v>
      </c>
      <c r="F11" s="35">
        <v>1.5</v>
      </c>
      <c r="G11" s="35">
        <v>0</v>
      </c>
      <c r="H11" s="35">
        <f t="shared" si="0"/>
        <v>0</v>
      </c>
    </row>
    <row r="12" spans="1:8" ht="34.200000000000003" customHeight="1">
      <c r="A12" s="52">
        <v>3</v>
      </c>
      <c r="B12" s="53" t="s">
        <v>51</v>
      </c>
      <c r="C12" s="55"/>
      <c r="D12" s="55"/>
      <c r="E12" s="55"/>
      <c r="F12" s="55"/>
      <c r="G12" s="55"/>
      <c r="H12" s="55"/>
    </row>
    <row r="13" spans="1:8" ht="19.95" customHeight="1">
      <c r="A13" s="52">
        <v>3.1</v>
      </c>
      <c r="B13" s="54" t="s">
        <v>52</v>
      </c>
      <c r="C13" s="55"/>
      <c r="D13" s="55"/>
      <c r="E13" s="55"/>
      <c r="F13" s="55"/>
      <c r="G13" s="55"/>
      <c r="H13" s="55"/>
    </row>
    <row r="14" spans="1:8" ht="19.95" customHeight="1">
      <c r="A14" s="31" t="s">
        <v>53</v>
      </c>
      <c r="B14" s="40" t="s">
        <v>54</v>
      </c>
      <c r="C14" s="33">
        <v>2100000</v>
      </c>
      <c r="D14" s="33">
        <v>1.582846</v>
      </c>
      <c r="E14" s="34">
        <v>1</v>
      </c>
      <c r="F14" s="35">
        <v>1.5</v>
      </c>
      <c r="G14" s="35">
        <v>1</v>
      </c>
      <c r="H14" s="35">
        <f t="shared" si="0"/>
        <v>4985964.9000000004</v>
      </c>
    </row>
    <row r="15" spans="1:8" ht="19.95" customHeight="1">
      <c r="A15" s="31" t="s">
        <v>55</v>
      </c>
      <c r="B15" s="40" t="s">
        <v>56</v>
      </c>
      <c r="C15" s="33">
        <v>3146547.4215432205</v>
      </c>
      <c r="D15" s="33">
        <v>1.582846</v>
      </c>
      <c r="E15" s="34">
        <v>0.3</v>
      </c>
      <c r="F15" s="35">
        <v>1.5</v>
      </c>
      <c r="G15" s="35">
        <v>0</v>
      </c>
      <c r="H15" s="35">
        <f t="shared" si="0"/>
        <v>0</v>
      </c>
    </row>
    <row r="16" spans="1:8" ht="19.95" customHeight="1">
      <c r="A16" s="52">
        <v>3.2</v>
      </c>
      <c r="B16" s="54" t="s">
        <v>57</v>
      </c>
      <c r="C16" s="55"/>
      <c r="D16" s="55"/>
      <c r="E16" s="55"/>
      <c r="F16" s="55"/>
      <c r="G16" s="55"/>
      <c r="H16" s="55"/>
    </row>
    <row r="17" spans="1:8" ht="19.95" customHeight="1">
      <c r="A17" s="31" t="s">
        <v>58</v>
      </c>
      <c r="B17" s="40" t="s">
        <v>102</v>
      </c>
      <c r="C17" s="33">
        <v>480000</v>
      </c>
      <c r="D17" s="33">
        <v>1</v>
      </c>
      <c r="E17" s="34">
        <v>1</v>
      </c>
      <c r="F17" s="35">
        <v>1.5</v>
      </c>
      <c r="G17" s="35">
        <v>1</v>
      </c>
      <c r="H17" s="35">
        <f t="shared" si="0"/>
        <v>720000</v>
      </c>
    </row>
    <row r="18" spans="1:8" ht="19.95" customHeight="1">
      <c r="A18" s="52">
        <v>3.3</v>
      </c>
      <c r="B18" s="54" t="s">
        <v>59</v>
      </c>
      <c r="C18" s="55"/>
      <c r="D18" s="55"/>
      <c r="E18" s="55"/>
      <c r="F18" s="55"/>
      <c r="G18" s="55"/>
      <c r="H18" s="55"/>
    </row>
    <row r="19" spans="1:8" ht="19.95" customHeight="1">
      <c r="A19" s="31" t="s">
        <v>15</v>
      </c>
      <c r="B19" s="40" t="s">
        <v>104</v>
      </c>
      <c r="C19" s="33">
        <v>180000</v>
      </c>
      <c r="D19" s="33">
        <v>1</v>
      </c>
      <c r="E19" s="34">
        <v>1</v>
      </c>
      <c r="F19" s="35">
        <v>1.5</v>
      </c>
      <c r="G19" s="35">
        <v>0.5</v>
      </c>
      <c r="H19" s="35">
        <f t="shared" si="0"/>
        <v>135000</v>
      </c>
    </row>
    <row r="20" spans="1:8" ht="19.95" customHeight="1">
      <c r="A20" s="31" t="s">
        <v>60</v>
      </c>
      <c r="B20" s="40" t="s">
        <v>103</v>
      </c>
      <c r="C20" s="33">
        <v>0</v>
      </c>
      <c r="D20" s="33"/>
      <c r="E20" s="35"/>
      <c r="F20" s="35">
        <v>1.5</v>
      </c>
      <c r="G20" s="35"/>
      <c r="H20" s="35">
        <f t="shared" si="0"/>
        <v>0</v>
      </c>
    </row>
    <row r="21" spans="1:8" ht="19.95" customHeight="1">
      <c r="A21" s="52">
        <v>3.4</v>
      </c>
      <c r="B21" s="54" t="s">
        <v>61</v>
      </c>
      <c r="C21" s="55"/>
      <c r="D21" s="55"/>
      <c r="E21" s="55"/>
      <c r="F21" s="55"/>
      <c r="G21" s="55"/>
      <c r="H21" s="55"/>
    </row>
    <row r="22" spans="1:8" ht="19.95" customHeight="1">
      <c r="A22" s="31" t="s">
        <v>62</v>
      </c>
      <c r="B22" s="40" t="s">
        <v>63</v>
      </c>
      <c r="C22" s="33">
        <v>900000</v>
      </c>
      <c r="D22" s="33">
        <v>1</v>
      </c>
      <c r="E22" s="34">
        <v>1</v>
      </c>
      <c r="F22" s="35">
        <v>1.5</v>
      </c>
      <c r="G22" s="35">
        <v>0</v>
      </c>
      <c r="H22" s="35">
        <f t="shared" si="0"/>
        <v>0</v>
      </c>
    </row>
    <row r="23" spans="1:8" ht="19.95" customHeight="1">
      <c r="A23" s="31" t="s">
        <v>64</v>
      </c>
      <c r="B23" s="40" t="s">
        <v>65</v>
      </c>
      <c r="C23" s="33">
        <v>120000</v>
      </c>
      <c r="D23" s="33">
        <v>1</v>
      </c>
      <c r="E23" s="34">
        <v>1</v>
      </c>
      <c r="F23" s="35">
        <v>1.5</v>
      </c>
      <c r="G23" s="35">
        <v>1</v>
      </c>
      <c r="H23" s="35">
        <f t="shared" si="0"/>
        <v>180000</v>
      </c>
    </row>
    <row r="24" spans="1:8" ht="19.95" customHeight="1">
      <c r="A24" s="31" t="s">
        <v>66</v>
      </c>
      <c r="B24" s="40" t="s">
        <v>67</v>
      </c>
      <c r="C24" s="33">
        <v>120000</v>
      </c>
      <c r="D24" s="33">
        <v>1</v>
      </c>
      <c r="E24" s="34">
        <v>1</v>
      </c>
      <c r="F24" s="35">
        <v>1.5</v>
      </c>
      <c r="G24" s="35">
        <v>1</v>
      </c>
      <c r="H24" s="35">
        <f>G24*F24*E24*D24*C24</f>
        <v>180000</v>
      </c>
    </row>
    <row r="25" spans="1:8" ht="19.95" customHeight="1">
      <c r="A25" s="52">
        <v>3.5</v>
      </c>
      <c r="B25" s="54" t="s">
        <v>68</v>
      </c>
      <c r="C25" s="55"/>
      <c r="D25" s="55"/>
      <c r="E25" s="55"/>
      <c r="F25" s="55"/>
      <c r="G25" s="55"/>
      <c r="H25" s="55"/>
    </row>
    <row r="26" spans="1:8" ht="19.95" customHeight="1">
      <c r="A26" s="31" t="s">
        <v>69</v>
      </c>
      <c r="B26" s="40" t="s">
        <v>70</v>
      </c>
      <c r="C26" s="33">
        <v>300000</v>
      </c>
      <c r="D26" s="33">
        <v>1</v>
      </c>
      <c r="E26" s="34">
        <v>0.3</v>
      </c>
      <c r="F26" s="35">
        <v>1.5</v>
      </c>
      <c r="G26" s="35">
        <v>1</v>
      </c>
      <c r="H26" s="35">
        <f t="shared" si="0"/>
        <v>135000</v>
      </c>
    </row>
    <row r="27" spans="1:8" ht="19.95" customHeight="1">
      <c r="A27" s="31" t="s">
        <v>71</v>
      </c>
      <c r="B27" s="40" t="s">
        <v>72</v>
      </c>
      <c r="C27" s="33">
        <v>150000</v>
      </c>
      <c r="D27" s="33">
        <v>1</v>
      </c>
      <c r="E27" s="34">
        <v>0.3</v>
      </c>
      <c r="F27" s="35">
        <v>1.5</v>
      </c>
      <c r="G27" s="35">
        <v>1</v>
      </c>
      <c r="H27" s="35">
        <f t="shared" si="0"/>
        <v>67500</v>
      </c>
    </row>
    <row r="28" spans="1:8" ht="19.95" customHeight="1">
      <c r="A28" s="31" t="s">
        <v>73</v>
      </c>
      <c r="B28" s="40" t="s">
        <v>74</v>
      </c>
      <c r="C28" s="33">
        <v>150000</v>
      </c>
      <c r="D28" s="33">
        <v>1</v>
      </c>
      <c r="E28" s="34">
        <v>0.2</v>
      </c>
      <c r="F28" s="35">
        <v>1.5</v>
      </c>
      <c r="G28" s="35">
        <v>1</v>
      </c>
      <c r="H28" s="35">
        <f t="shared" si="0"/>
        <v>45000.000000000007</v>
      </c>
    </row>
    <row r="29" spans="1:8" ht="19.95" customHeight="1">
      <c r="A29" s="52">
        <v>4</v>
      </c>
      <c r="B29" s="53" t="s">
        <v>75</v>
      </c>
      <c r="C29" s="55"/>
      <c r="D29" s="55"/>
      <c r="E29" s="55"/>
      <c r="F29" s="55"/>
      <c r="G29" s="55"/>
      <c r="H29" s="55"/>
    </row>
    <row r="30" spans="1:8" ht="19.95" customHeight="1">
      <c r="A30" s="41">
        <v>4.0999999999999996</v>
      </c>
      <c r="B30" s="42" t="s">
        <v>76</v>
      </c>
      <c r="C30" s="33">
        <v>6742601.6175926151</v>
      </c>
      <c r="D30" s="33">
        <v>1.58</v>
      </c>
      <c r="E30" s="34">
        <v>5.0000000000000001E-4</v>
      </c>
      <c r="F30" s="35">
        <v>1.5</v>
      </c>
      <c r="G30" s="35">
        <v>1</v>
      </c>
      <c r="H30" s="35">
        <f>G30*F30*E30*D30*C30</f>
        <v>7989.9829168472497</v>
      </c>
    </row>
    <row r="31" spans="1:8" ht="19.95" customHeight="1">
      <c r="A31" s="41">
        <v>4.0999999999999996</v>
      </c>
      <c r="B31" s="42" t="s">
        <v>77</v>
      </c>
      <c r="C31" s="33">
        <v>2271315</v>
      </c>
      <c r="D31" s="33">
        <v>1.58</v>
      </c>
      <c r="E31" s="34">
        <v>5.0000000000000001E-4</v>
      </c>
      <c r="F31" s="35">
        <v>1.5</v>
      </c>
      <c r="G31" s="35">
        <v>1</v>
      </c>
      <c r="H31" s="35">
        <f t="shared" ref="H31:H37" si="1">G31*F31*E31*D31*C31</f>
        <v>2691.5082750000001</v>
      </c>
    </row>
    <row r="32" spans="1:8" ht="19.95" customHeight="1">
      <c r="A32" s="41">
        <v>4.0999999999999996</v>
      </c>
      <c r="B32" s="42" t="s">
        <v>78</v>
      </c>
      <c r="C32" s="33">
        <v>2271315</v>
      </c>
      <c r="D32" s="33">
        <v>1.58</v>
      </c>
      <c r="E32" s="34">
        <v>5.0000000000000001E-4</v>
      </c>
      <c r="F32" s="35">
        <v>1.5</v>
      </c>
      <c r="G32" s="35">
        <v>1</v>
      </c>
      <c r="H32" s="35">
        <f t="shared" si="1"/>
        <v>2691.5082750000001</v>
      </c>
    </row>
    <row r="33" spans="1:8" ht="19.95" customHeight="1">
      <c r="A33" s="41">
        <v>4.0999999999999996</v>
      </c>
      <c r="B33" s="42" t="s">
        <v>79</v>
      </c>
      <c r="C33" s="33">
        <v>1423000</v>
      </c>
      <c r="D33" s="33">
        <v>1.58</v>
      </c>
      <c r="E33" s="34">
        <v>5.0000000000000001E-4</v>
      </c>
      <c r="F33" s="35">
        <v>1.5</v>
      </c>
      <c r="G33" s="35">
        <v>1</v>
      </c>
      <c r="H33" s="35">
        <f t="shared" si="1"/>
        <v>1686.2550000000001</v>
      </c>
    </row>
    <row r="34" spans="1:8" ht="19.95" customHeight="1">
      <c r="A34" s="41">
        <v>4.0999999999999996</v>
      </c>
      <c r="B34" s="42" t="s">
        <v>80</v>
      </c>
      <c r="C34" s="33">
        <v>6500000</v>
      </c>
      <c r="D34" s="33">
        <v>1</v>
      </c>
      <c r="E34" s="34">
        <v>5.0000000000000001E-4</v>
      </c>
      <c r="F34" s="35">
        <v>1.5</v>
      </c>
      <c r="G34" s="35">
        <v>1</v>
      </c>
      <c r="H34" s="35">
        <f t="shared" si="1"/>
        <v>4875</v>
      </c>
    </row>
    <row r="35" spans="1:8" ht="19.95" customHeight="1">
      <c r="A35" s="41">
        <v>4.0999999999999996</v>
      </c>
      <c r="B35" s="42" t="s">
        <v>81</v>
      </c>
      <c r="C35" s="33">
        <v>2271315</v>
      </c>
      <c r="D35" s="33">
        <v>1</v>
      </c>
      <c r="E35" s="34">
        <v>5.0000000000000001E-4</v>
      </c>
      <c r="F35" s="35">
        <v>1.5</v>
      </c>
      <c r="G35" s="35">
        <v>1</v>
      </c>
      <c r="H35" s="35">
        <f t="shared" si="1"/>
        <v>1703.4862499999999</v>
      </c>
    </row>
    <row r="36" spans="1:8" ht="19.95" customHeight="1">
      <c r="A36" s="41">
        <v>4.0999999999999996</v>
      </c>
      <c r="B36" s="42" t="s">
        <v>82</v>
      </c>
      <c r="C36" s="33">
        <v>1300000</v>
      </c>
      <c r="D36" s="33">
        <v>1</v>
      </c>
      <c r="E36" s="34">
        <v>5.0000000000000001E-4</v>
      </c>
      <c r="F36" s="35">
        <v>1</v>
      </c>
      <c r="G36" s="35">
        <v>0</v>
      </c>
      <c r="H36" s="35">
        <f t="shared" si="1"/>
        <v>0</v>
      </c>
    </row>
    <row r="37" spans="1:8" ht="19.95" customHeight="1">
      <c r="A37" s="41">
        <v>4.0999999999999996</v>
      </c>
      <c r="B37" s="42" t="s">
        <v>83</v>
      </c>
      <c r="C37" s="33">
        <v>1300000</v>
      </c>
      <c r="D37" s="33">
        <v>1</v>
      </c>
      <c r="E37" s="34">
        <v>5.0000000000000001E-4</v>
      </c>
      <c r="F37" s="35">
        <v>1</v>
      </c>
      <c r="G37" s="35">
        <v>0</v>
      </c>
      <c r="H37" s="35">
        <f t="shared" si="1"/>
        <v>0</v>
      </c>
    </row>
    <row r="38" spans="1:8" ht="19.95" customHeight="1">
      <c r="A38" s="52">
        <v>5</v>
      </c>
      <c r="B38" s="53" t="s">
        <v>84</v>
      </c>
      <c r="C38" s="55"/>
      <c r="D38" s="55"/>
      <c r="E38" s="55"/>
      <c r="F38" s="55"/>
      <c r="G38" s="55"/>
      <c r="H38" s="55"/>
    </row>
    <row r="39" spans="1:8" ht="19.95" customHeight="1">
      <c r="A39" s="31">
        <v>5.0999999999999996</v>
      </c>
      <c r="B39" s="40" t="s">
        <v>85</v>
      </c>
      <c r="C39" s="33">
        <v>450000</v>
      </c>
      <c r="D39" s="33"/>
      <c r="E39" s="43">
        <v>1</v>
      </c>
      <c r="F39" s="35"/>
      <c r="G39" s="35"/>
      <c r="H39" s="35">
        <f t="shared" ref="H39" si="2">C39+D39+E39+F39+G39</f>
        <v>450001</v>
      </c>
    </row>
    <row r="40" spans="1:8" ht="19.95" customHeight="1">
      <c r="A40" s="55"/>
      <c r="B40" s="55"/>
      <c r="C40" s="55"/>
      <c r="D40" s="55"/>
      <c r="E40" s="55"/>
      <c r="F40" s="55"/>
      <c r="G40" s="55"/>
      <c r="H40" s="56">
        <f>SUM(H5:H39)</f>
        <v>14042910.640716849</v>
      </c>
    </row>
    <row r="41" spans="1:8" ht="19.95" customHeight="1">
      <c r="A41" s="52">
        <v>6</v>
      </c>
      <c r="B41" s="53" t="s">
        <v>86</v>
      </c>
      <c r="C41" s="55"/>
      <c r="D41" s="55"/>
      <c r="E41" s="55"/>
      <c r="F41" s="55"/>
      <c r="G41" s="55"/>
      <c r="H41" s="56"/>
    </row>
    <row r="42" spans="1:8" ht="19.95" customHeight="1">
      <c r="A42" s="36">
        <v>6.1</v>
      </c>
      <c r="B42" s="44" t="s">
        <v>87</v>
      </c>
      <c r="C42" s="45"/>
      <c r="D42" s="46"/>
      <c r="E42" s="47">
        <v>4.0000000000000001E-3</v>
      </c>
      <c r="F42" s="48"/>
      <c r="G42" s="48"/>
      <c r="H42" s="48">
        <f>H57*E42</f>
        <v>909820.75536000007</v>
      </c>
    </row>
    <row r="43" spans="1:8" ht="19.95" customHeight="1">
      <c r="A43" s="52">
        <v>7</v>
      </c>
      <c r="B43" s="53" t="s">
        <v>88</v>
      </c>
      <c r="C43" s="55"/>
      <c r="D43" s="55"/>
      <c r="E43" s="55"/>
      <c r="F43" s="55"/>
      <c r="G43" s="55"/>
      <c r="H43" s="55"/>
    </row>
    <row r="44" spans="1:8" ht="19.95" customHeight="1">
      <c r="A44" s="36">
        <v>7.1</v>
      </c>
      <c r="B44" s="44" t="s">
        <v>89</v>
      </c>
      <c r="C44" s="45"/>
      <c r="D44" s="46"/>
      <c r="E44" s="47">
        <v>0.02</v>
      </c>
      <c r="F44" s="48"/>
      <c r="G44" s="48"/>
      <c r="H44" s="48">
        <f>E44*H$57</f>
        <v>4549103.7768000001</v>
      </c>
    </row>
    <row r="45" spans="1:8" ht="19.95" customHeight="1">
      <c r="A45" s="36">
        <v>7.2</v>
      </c>
      <c r="B45" s="49" t="s">
        <v>90</v>
      </c>
      <c r="C45" s="45"/>
      <c r="D45" s="46"/>
      <c r="E45" s="47">
        <v>1E-3</v>
      </c>
      <c r="F45" s="48"/>
      <c r="G45" s="48"/>
      <c r="H45" s="48">
        <f t="shared" ref="H45:H50" si="3">E45*H$57</f>
        <v>227455.18884000002</v>
      </c>
    </row>
    <row r="46" spans="1:8" ht="19.95" customHeight="1">
      <c r="A46" s="36">
        <v>7.3</v>
      </c>
      <c r="B46" s="49" t="s">
        <v>91</v>
      </c>
      <c r="C46" s="45"/>
      <c r="D46" s="46"/>
      <c r="E46" s="47">
        <v>0.01</v>
      </c>
      <c r="F46" s="48"/>
      <c r="G46" s="48"/>
      <c r="H46" s="48">
        <f t="shared" si="3"/>
        <v>2274551.8884000001</v>
      </c>
    </row>
    <row r="47" spans="1:8" ht="19.95" customHeight="1">
      <c r="A47" s="36">
        <v>7.4</v>
      </c>
      <c r="B47" s="49" t="s">
        <v>92</v>
      </c>
      <c r="C47" s="45"/>
      <c r="D47" s="46"/>
      <c r="E47" s="47">
        <v>0.02</v>
      </c>
      <c r="F47" s="48"/>
      <c r="G47" s="48"/>
      <c r="H47" s="48">
        <f t="shared" si="3"/>
        <v>4549103.7768000001</v>
      </c>
    </row>
    <row r="48" spans="1:8" ht="19.95" customHeight="1">
      <c r="A48" s="36">
        <v>7.5</v>
      </c>
      <c r="B48" s="49" t="s">
        <v>93</v>
      </c>
      <c r="C48" s="45"/>
      <c r="D48" s="46"/>
      <c r="E48" s="47">
        <v>0.03</v>
      </c>
      <c r="F48" s="48"/>
      <c r="G48" s="48"/>
      <c r="H48" s="48">
        <f t="shared" si="3"/>
        <v>6823655.6651999997</v>
      </c>
    </row>
    <row r="49" spans="1:8" ht="19.95" customHeight="1">
      <c r="A49" s="36">
        <v>7.6</v>
      </c>
      <c r="B49" s="49" t="s">
        <v>94</v>
      </c>
      <c r="C49" s="45"/>
      <c r="D49" s="46"/>
      <c r="E49" s="47">
        <v>0.01</v>
      </c>
      <c r="F49" s="48"/>
      <c r="G49" s="48"/>
      <c r="H49" s="48">
        <f t="shared" si="3"/>
        <v>2274551.8884000001</v>
      </c>
    </row>
    <row r="50" spans="1:8" ht="19.95" customHeight="1">
      <c r="A50" s="36">
        <v>7.7</v>
      </c>
      <c r="B50" s="49" t="s">
        <v>95</v>
      </c>
      <c r="C50" s="45"/>
      <c r="D50" s="46"/>
      <c r="E50" s="47">
        <v>0.05</v>
      </c>
      <c r="F50" s="48"/>
      <c r="G50" s="48"/>
      <c r="H50" s="48">
        <f t="shared" si="3"/>
        <v>11372759.442000002</v>
      </c>
    </row>
    <row r="51" spans="1:8" ht="19.95" customHeight="1">
      <c r="A51" s="52"/>
      <c r="B51" s="53" t="s">
        <v>96</v>
      </c>
      <c r="C51" s="55"/>
      <c r="D51" s="55"/>
      <c r="E51" s="55"/>
      <c r="F51" s="55"/>
      <c r="G51" s="55"/>
      <c r="H51" s="56">
        <f>SUM(H40:H50)</f>
        <v>47023913.022516854</v>
      </c>
    </row>
    <row r="52" spans="1:8" ht="7.95" customHeight="1" thickBot="1"/>
    <row r="53" spans="1:8" ht="19.95" customHeight="1" thickTop="1" thickBot="1">
      <c r="B53" s="57" t="s">
        <v>97</v>
      </c>
      <c r="H53" s="29">
        <v>172314537</v>
      </c>
    </row>
    <row r="54" spans="1:8" ht="19.95" customHeight="1" thickTop="1" thickBot="1">
      <c r="B54" s="25" t="s">
        <v>98</v>
      </c>
      <c r="F54" t="s">
        <v>106</v>
      </c>
      <c r="G54" s="26">
        <v>0.28999999999999998</v>
      </c>
      <c r="H54" s="29">
        <f>H53*G54</f>
        <v>49971215.729999997</v>
      </c>
    </row>
    <row r="55" spans="1:8" ht="19.95" customHeight="1" thickTop="1" thickBot="1">
      <c r="B55" s="27" t="s">
        <v>99</v>
      </c>
      <c r="F55" t="s">
        <v>105</v>
      </c>
      <c r="G55" s="26">
        <v>0.03</v>
      </c>
      <c r="H55" s="29">
        <f>H53*G55</f>
        <v>5169436.1099999994</v>
      </c>
    </row>
    <row r="56" spans="1:8" ht="19.95" customHeight="1" thickTop="1" thickBot="1">
      <c r="B56" s="28" t="s">
        <v>100</v>
      </c>
      <c r="F56" t="s">
        <v>107</v>
      </c>
      <c r="G56" s="26">
        <f>G54+G55</f>
        <v>0.31999999999999995</v>
      </c>
      <c r="H56" s="177">
        <f>H54+H55</f>
        <v>55140651.839999996</v>
      </c>
    </row>
    <row r="57" spans="1:8" ht="19.95" customHeight="1" thickTop="1" thickBot="1">
      <c r="A57" s="181" t="s">
        <v>101</v>
      </c>
      <c r="B57" s="182"/>
      <c r="C57" s="182"/>
      <c r="D57" s="182"/>
      <c r="E57" s="182"/>
      <c r="F57" s="182"/>
      <c r="G57" s="183"/>
      <c r="H57" s="58">
        <f>H53+H56</f>
        <v>227455188.84</v>
      </c>
    </row>
    <row r="58" spans="1:8" ht="19.95" customHeight="1" thickTop="1"/>
    <row r="60" spans="1:8" ht="19.95" customHeight="1">
      <c r="E60" s="77"/>
    </row>
  </sheetData>
  <mergeCells count="1">
    <mergeCell ref="A57:G5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-0.249977111117893"/>
  </sheetPr>
  <dimension ref="A1:J1048"/>
  <sheetViews>
    <sheetView zoomScale="124" zoomScaleNormal="124" workbookViewId="0">
      <selection activeCell="A978" sqref="A978:B978"/>
    </sheetView>
  </sheetViews>
  <sheetFormatPr baseColWidth="10" defaultRowHeight="14.4"/>
  <cols>
    <col min="2" max="2" width="23.77734375" customWidth="1"/>
    <col min="5" max="5" width="16.21875" customWidth="1"/>
    <col min="6" max="6" width="14.44140625" customWidth="1"/>
    <col min="7" max="7" width="14.33203125" bestFit="1" customWidth="1"/>
    <col min="8" max="8" width="15.44140625" customWidth="1"/>
  </cols>
  <sheetData>
    <row r="1" spans="1:8">
      <c r="A1" s="211" t="s">
        <v>138</v>
      </c>
      <c r="B1" s="212"/>
      <c r="C1" s="213"/>
      <c r="D1" s="214"/>
      <c r="E1" s="214"/>
      <c r="F1" s="215"/>
    </row>
    <row r="2" spans="1:8">
      <c r="A2" s="222" t="s">
        <v>139</v>
      </c>
      <c r="B2" s="223"/>
      <c r="C2" s="216"/>
      <c r="D2" s="217"/>
      <c r="E2" s="217"/>
      <c r="F2" s="218"/>
    </row>
    <row r="3" spans="1:8" ht="45.75" customHeight="1" thickBot="1">
      <c r="A3" s="224" t="s">
        <v>140</v>
      </c>
      <c r="B3" s="225"/>
      <c r="C3" s="219"/>
      <c r="D3" s="220"/>
      <c r="E3" s="220"/>
      <c r="F3" s="221"/>
    </row>
    <row r="4" spans="1:8">
      <c r="A4" s="226" t="s">
        <v>141</v>
      </c>
      <c r="B4" s="227"/>
      <c r="C4" s="227"/>
      <c r="D4" s="227"/>
      <c r="E4" s="227"/>
      <c r="F4" s="228"/>
    </row>
    <row r="5" spans="1:8" ht="15" customHeight="1">
      <c r="A5" s="229" t="s">
        <v>165</v>
      </c>
      <c r="B5" s="229"/>
      <c r="C5" s="229"/>
      <c r="D5" s="229"/>
      <c r="E5" s="80"/>
      <c r="F5" s="81"/>
    </row>
    <row r="6" spans="1:8">
      <c r="A6" s="230"/>
      <c r="B6" s="230"/>
      <c r="C6" s="230"/>
      <c r="D6" s="230"/>
      <c r="E6" s="82">
        <v>1.1000000000000001</v>
      </c>
      <c r="F6" s="83" t="s">
        <v>2</v>
      </c>
    </row>
    <row r="7" spans="1:8">
      <c r="A7" s="205" t="s">
        <v>142</v>
      </c>
      <c r="B7" s="206"/>
      <c r="C7" s="84" t="s">
        <v>143</v>
      </c>
      <c r="D7" s="84" t="s">
        <v>113</v>
      </c>
      <c r="E7" s="85" t="s">
        <v>144</v>
      </c>
      <c r="F7" s="86" t="s">
        <v>145</v>
      </c>
    </row>
    <row r="8" spans="1:8" ht="27.6" customHeight="1">
      <c r="A8" s="231" t="s">
        <v>169</v>
      </c>
      <c r="B8" s="232"/>
      <c r="C8" s="88" t="s">
        <v>143</v>
      </c>
      <c r="D8" s="89">
        <v>1</v>
      </c>
      <c r="E8" s="90">
        <v>4950000</v>
      </c>
      <c r="F8" s="117">
        <v>4950000</v>
      </c>
    </row>
    <row r="9" spans="1:8" ht="28.95" customHeight="1">
      <c r="A9" s="203" t="s">
        <v>170</v>
      </c>
      <c r="B9" s="203"/>
      <c r="C9" s="91" t="s">
        <v>155</v>
      </c>
      <c r="D9" s="120">
        <v>30.1</v>
      </c>
      <c r="E9" s="92">
        <v>14221</v>
      </c>
      <c r="F9" s="117">
        <v>428052.10000000003</v>
      </c>
      <c r="G9" s="77"/>
    </row>
    <row r="10" spans="1:8" ht="28.95" customHeight="1">
      <c r="A10" s="203" t="s">
        <v>171</v>
      </c>
      <c r="B10" s="203"/>
      <c r="C10" s="91" t="s">
        <v>155</v>
      </c>
      <c r="D10" s="120">
        <v>20</v>
      </c>
      <c r="E10" s="92">
        <v>7500</v>
      </c>
      <c r="F10" s="117">
        <v>150000</v>
      </c>
      <c r="G10" s="77"/>
      <c r="H10" s="77"/>
    </row>
    <row r="11" spans="1:8" ht="14.4" customHeight="1">
      <c r="A11" s="203" t="s">
        <v>172</v>
      </c>
      <c r="B11" s="203"/>
      <c r="C11" s="91" t="s">
        <v>156</v>
      </c>
      <c r="D11" s="120">
        <v>0.2</v>
      </c>
      <c r="E11" s="92">
        <v>54700</v>
      </c>
      <c r="F11" s="117">
        <v>10940</v>
      </c>
    </row>
    <row r="12" spans="1:8">
      <c r="A12" s="203" t="s">
        <v>172</v>
      </c>
      <c r="B12" s="203"/>
      <c r="C12" s="91" t="s">
        <v>157</v>
      </c>
      <c r="D12" s="120">
        <v>0.2</v>
      </c>
      <c r="E12" s="92">
        <v>30900</v>
      </c>
      <c r="F12" s="117">
        <v>6180</v>
      </c>
    </row>
    <row r="13" spans="1:8" ht="26.4" customHeight="1">
      <c r="A13" s="203" t="s">
        <v>173</v>
      </c>
      <c r="B13" s="203"/>
      <c r="C13" s="91" t="s">
        <v>155</v>
      </c>
      <c r="D13" s="120">
        <v>10</v>
      </c>
      <c r="E13" s="92">
        <v>123900</v>
      </c>
      <c r="F13" s="117">
        <v>1239000</v>
      </c>
      <c r="G13" s="116"/>
    </row>
    <row r="14" spans="1:8">
      <c r="A14" s="203" t="s">
        <v>174</v>
      </c>
      <c r="B14" s="203"/>
      <c r="C14" s="91">
        <v>1</v>
      </c>
      <c r="D14" s="120">
        <v>1</v>
      </c>
      <c r="E14" s="92">
        <v>30813</v>
      </c>
      <c r="F14" s="117">
        <v>30813</v>
      </c>
    </row>
    <row r="15" spans="1:8">
      <c r="A15" s="203" t="s">
        <v>175</v>
      </c>
      <c r="B15" s="203"/>
      <c r="C15" s="91" t="s">
        <v>160</v>
      </c>
      <c r="D15" s="120">
        <v>18</v>
      </c>
      <c r="E15" s="92">
        <v>37661</v>
      </c>
      <c r="F15" s="117">
        <v>677898</v>
      </c>
      <c r="H15" s="77"/>
    </row>
    <row r="16" spans="1:8">
      <c r="A16" s="95"/>
      <c r="B16" s="96"/>
      <c r="C16" s="97"/>
      <c r="D16" s="96"/>
      <c r="E16" s="98" t="s">
        <v>146</v>
      </c>
      <c r="F16" s="99">
        <v>7492883.0999999996</v>
      </c>
    </row>
    <row r="17" spans="1:6">
      <c r="A17" s="87"/>
      <c r="B17" s="93"/>
      <c r="C17" s="93"/>
      <c r="D17" s="93"/>
      <c r="E17" s="93"/>
      <c r="F17" s="94"/>
    </row>
    <row r="18" spans="1:6">
      <c r="A18" s="205" t="s">
        <v>147</v>
      </c>
      <c r="B18" s="206"/>
      <c r="C18" s="84" t="s">
        <v>143</v>
      </c>
      <c r="D18" s="84" t="s">
        <v>113</v>
      </c>
      <c r="E18" s="84" t="s">
        <v>144</v>
      </c>
      <c r="F18" s="100" t="s">
        <v>145</v>
      </c>
    </row>
    <row r="19" spans="1:6" ht="15" customHeight="1">
      <c r="A19" s="207" t="s">
        <v>158</v>
      </c>
      <c r="B19" s="208"/>
      <c r="C19" s="88" t="s">
        <v>148</v>
      </c>
      <c r="D19" s="89">
        <v>2.5</v>
      </c>
      <c r="E19" s="90">
        <v>235270</v>
      </c>
      <c r="F19" s="90">
        <v>588175</v>
      </c>
    </row>
    <row r="20" spans="1:6" ht="27" customHeight="1">
      <c r="A20" s="209" t="s">
        <v>176</v>
      </c>
      <c r="B20" s="210"/>
      <c r="C20" s="88" t="s">
        <v>148</v>
      </c>
      <c r="D20" s="89">
        <v>1</v>
      </c>
      <c r="E20" s="90">
        <v>235270</v>
      </c>
      <c r="F20" s="90">
        <v>235270</v>
      </c>
    </row>
    <row r="21" spans="1:6">
      <c r="A21" s="189"/>
      <c r="B21" s="190"/>
      <c r="C21" s="88"/>
      <c r="D21" s="89"/>
      <c r="E21" s="90"/>
      <c r="F21" s="90"/>
    </row>
    <row r="22" spans="1:6">
      <c r="A22" s="95"/>
      <c r="B22" s="96"/>
      <c r="C22" s="97"/>
      <c r="D22" s="96"/>
      <c r="E22" s="98" t="s">
        <v>146</v>
      </c>
      <c r="F22" s="99">
        <v>823445</v>
      </c>
    </row>
    <row r="23" spans="1:6">
      <c r="A23" s="87"/>
      <c r="B23" s="93"/>
      <c r="C23" s="93"/>
      <c r="D23" s="93"/>
      <c r="E23" s="93"/>
      <c r="F23" s="94"/>
    </row>
    <row r="24" spans="1:6">
      <c r="A24" s="191" t="s">
        <v>149</v>
      </c>
      <c r="B24" s="192"/>
      <c r="C24" s="101" t="s">
        <v>143</v>
      </c>
      <c r="D24" s="101" t="s">
        <v>113</v>
      </c>
      <c r="E24" s="101" t="s">
        <v>144</v>
      </c>
      <c r="F24" s="101" t="s">
        <v>145</v>
      </c>
    </row>
    <row r="25" spans="1:6">
      <c r="A25" s="87"/>
      <c r="B25" s="93"/>
      <c r="C25" s="93"/>
      <c r="D25" s="93"/>
      <c r="E25" s="93"/>
      <c r="F25" s="94"/>
    </row>
    <row r="26" spans="1:6" ht="15" customHeight="1">
      <c r="A26" s="193" t="s">
        <v>150</v>
      </c>
      <c r="B26" s="194"/>
      <c r="C26" s="102" t="s">
        <v>151</v>
      </c>
      <c r="D26" s="103">
        <v>0.05</v>
      </c>
      <c r="E26" s="104">
        <v>823445</v>
      </c>
      <c r="F26" s="105">
        <v>41172</v>
      </c>
    </row>
    <row r="27" spans="1:6">
      <c r="A27" s="87"/>
      <c r="B27" s="93"/>
      <c r="C27" s="93"/>
      <c r="D27" s="93"/>
      <c r="E27" s="93"/>
      <c r="F27" s="94"/>
    </row>
    <row r="28" spans="1:6">
      <c r="A28" s="95"/>
      <c r="B28" s="96"/>
      <c r="C28" s="97"/>
      <c r="D28" s="96"/>
      <c r="E28" s="98" t="s">
        <v>146</v>
      </c>
      <c r="F28" s="99">
        <v>41172</v>
      </c>
    </row>
    <row r="29" spans="1:6">
      <c r="A29" s="87"/>
      <c r="B29" s="93"/>
      <c r="C29" s="93"/>
      <c r="D29" s="93"/>
      <c r="E29" s="93"/>
      <c r="F29" s="94"/>
    </row>
    <row r="30" spans="1:6" ht="15" customHeight="1">
      <c r="A30" s="195" t="s">
        <v>152</v>
      </c>
      <c r="B30" s="196"/>
      <c r="C30" s="84" t="s">
        <v>143</v>
      </c>
      <c r="D30" s="84" t="s">
        <v>113</v>
      </c>
      <c r="E30" s="84" t="s">
        <v>144</v>
      </c>
      <c r="F30" s="106" t="s">
        <v>145</v>
      </c>
    </row>
    <row r="31" spans="1:6">
      <c r="A31" s="197"/>
      <c r="B31" s="198"/>
      <c r="C31" s="88"/>
      <c r="D31" s="89"/>
      <c r="E31" s="90"/>
      <c r="F31" s="107"/>
    </row>
    <row r="32" spans="1:6">
      <c r="A32" s="197"/>
      <c r="B32" s="198"/>
      <c r="C32" s="88"/>
      <c r="D32" s="89"/>
      <c r="E32" s="90"/>
      <c r="F32" s="107"/>
    </row>
    <row r="33" spans="1:8" ht="15" thickBot="1">
      <c r="A33" s="87"/>
      <c r="B33" s="93"/>
      <c r="C33" s="93"/>
      <c r="D33" s="93"/>
      <c r="E33" s="93"/>
      <c r="F33" s="94"/>
    </row>
    <row r="34" spans="1:8" ht="15" thickBot="1">
      <c r="A34" s="95"/>
      <c r="B34" s="96"/>
      <c r="C34" s="97"/>
      <c r="D34" s="96"/>
      <c r="E34" s="108" t="s">
        <v>146</v>
      </c>
      <c r="F34" s="109">
        <v>0</v>
      </c>
    </row>
    <row r="35" spans="1:8">
      <c r="A35" s="87"/>
      <c r="B35" s="93"/>
      <c r="C35" s="93"/>
      <c r="D35" s="93"/>
      <c r="E35" s="93"/>
      <c r="F35" s="94"/>
    </row>
    <row r="36" spans="1:8">
      <c r="A36" s="199" t="s">
        <v>153</v>
      </c>
      <c r="B36" s="200"/>
      <c r="C36" s="84" t="s">
        <v>143</v>
      </c>
      <c r="D36" s="84" t="s">
        <v>113</v>
      </c>
      <c r="E36" s="84" t="s">
        <v>144</v>
      </c>
      <c r="F36" s="100" t="s">
        <v>145</v>
      </c>
    </row>
    <row r="37" spans="1:8" ht="13.2" customHeight="1">
      <c r="A37" s="201"/>
      <c r="B37" s="202"/>
      <c r="C37" s="93"/>
      <c r="D37" s="93"/>
      <c r="E37" s="93"/>
      <c r="F37" s="94"/>
    </row>
    <row r="38" spans="1:8" ht="15" customHeight="1">
      <c r="A38" s="197" t="s">
        <v>161</v>
      </c>
      <c r="B38" s="198"/>
      <c r="C38" s="89" t="s">
        <v>159</v>
      </c>
      <c r="D38" s="110">
        <v>25</v>
      </c>
      <c r="E38" s="90">
        <v>12500</v>
      </c>
      <c r="F38" s="111">
        <v>312500</v>
      </c>
    </row>
    <row r="39" spans="1:8">
      <c r="A39" s="87"/>
      <c r="B39" s="93"/>
      <c r="C39" s="93"/>
      <c r="D39" s="93"/>
      <c r="E39" s="93"/>
      <c r="F39" s="94"/>
    </row>
    <row r="40" spans="1:8">
      <c r="A40" s="95"/>
      <c r="B40" s="96"/>
      <c r="C40" s="97"/>
      <c r="D40" s="96"/>
      <c r="E40" s="98" t="s">
        <v>146</v>
      </c>
      <c r="F40" s="99">
        <v>312500</v>
      </c>
    </row>
    <row r="41" spans="1:8" ht="15" thickBot="1">
      <c r="A41" s="112"/>
      <c r="B41" s="113"/>
      <c r="C41" s="114"/>
      <c r="D41" s="113"/>
      <c r="E41" s="115"/>
    </row>
    <row r="42" spans="1:8" ht="15" thickBot="1">
      <c r="A42" s="184" t="s">
        <v>154</v>
      </c>
      <c r="B42" s="185"/>
      <c r="C42" s="185"/>
      <c r="D42" s="186"/>
      <c r="E42" s="187">
        <v>8670000.0999999996</v>
      </c>
      <c r="F42" s="188"/>
      <c r="G42" s="99"/>
      <c r="H42" s="116"/>
    </row>
    <row r="43" spans="1:8" ht="15" thickBot="1"/>
    <row r="44" spans="1:8">
      <c r="A44" s="211" t="s">
        <v>138</v>
      </c>
      <c r="B44" s="212"/>
      <c r="C44" s="213"/>
      <c r="D44" s="214"/>
      <c r="E44" s="214"/>
      <c r="F44" s="215"/>
    </row>
    <row r="45" spans="1:8">
      <c r="A45" s="222" t="s">
        <v>139</v>
      </c>
      <c r="B45" s="223"/>
      <c r="C45" s="216"/>
      <c r="D45" s="217"/>
      <c r="E45" s="217"/>
      <c r="F45" s="218"/>
    </row>
    <row r="46" spans="1:8" ht="15" thickBot="1">
      <c r="A46" s="224" t="s">
        <v>140</v>
      </c>
      <c r="B46" s="225"/>
      <c r="C46" s="219"/>
      <c r="D46" s="220"/>
      <c r="E46" s="220"/>
      <c r="F46" s="221"/>
    </row>
    <row r="47" spans="1:8">
      <c r="A47" s="226" t="s">
        <v>141</v>
      </c>
      <c r="B47" s="227"/>
      <c r="C47" s="227"/>
      <c r="D47" s="227"/>
      <c r="E47" s="227"/>
      <c r="F47" s="228"/>
    </row>
    <row r="48" spans="1:8">
      <c r="A48" s="229" t="s">
        <v>123</v>
      </c>
      <c r="B48" s="229"/>
      <c r="C48" s="229"/>
      <c r="D48" s="229"/>
      <c r="E48" s="80"/>
      <c r="F48" s="81"/>
    </row>
    <row r="49" spans="1:8">
      <c r="A49" s="230"/>
      <c r="B49" s="230"/>
      <c r="C49" s="230"/>
      <c r="D49" s="230"/>
      <c r="E49" s="82">
        <v>1.1000000000000001</v>
      </c>
      <c r="F49" s="83" t="s">
        <v>2</v>
      </c>
    </row>
    <row r="50" spans="1:8">
      <c r="A50" s="205" t="s">
        <v>142</v>
      </c>
      <c r="B50" s="206"/>
      <c r="C50" s="84" t="s">
        <v>143</v>
      </c>
      <c r="D50" s="84" t="s">
        <v>113</v>
      </c>
      <c r="E50" s="85" t="s">
        <v>144</v>
      </c>
      <c r="F50" s="86" t="s">
        <v>145</v>
      </c>
    </row>
    <row r="51" spans="1:8">
      <c r="A51" s="203" t="s">
        <v>177</v>
      </c>
      <c r="B51" s="203"/>
      <c r="C51" s="91">
        <v>1</v>
      </c>
      <c r="D51" s="120">
        <v>0.6</v>
      </c>
      <c r="E51" s="92">
        <v>30813</v>
      </c>
      <c r="F51" s="117">
        <v>18487.8</v>
      </c>
    </row>
    <row r="52" spans="1:8">
      <c r="A52" s="203" t="s">
        <v>164</v>
      </c>
      <c r="B52" s="203"/>
      <c r="C52" s="91">
        <v>1</v>
      </c>
      <c r="D52" s="120">
        <v>0.5</v>
      </c>
      <c r="E52" s="92">
        <v>63560</v>
      </c>
      <c r="F52" s="117">
        <v>31780</v>
      </c>
      <c r="G52" s="116"/>
      <c r="H52" s="116"/>
    </row>
    <row r="53" spans="1:8" ht="24.6" customHeight="1">
      <c r="A53" s="204" t="s">
        <v>178</v>
      </c>
      <c r="B53" s="204"/>
      <c r="C53" s="91">
        <v>1</v>
      </c>
      <c r="D53" s="120">
        <v>0.5</v>
      </c>
      <c r="E53" s="92">
        <v>69800</v>
      </c>
      <c r="F53" s="117">
        <v>34900</v>
      </c>
    </row>
    <row r="56" spans="1:8">
      <c r="A56" s="95"/>
      <c r="B56" s="96"/>
      <c r="C56" s="97"/>
      <c r="D56" s="96"/>
      <c r="E56" s="98" t="s">
        <v>146</v>
      </c>
      <c r="F56" s="99">
        <v>85167.8</v>
      </c>
    </row>
    <row r="57" spans="1:8">
      <c r="A57" s="87"/>
      <c r="B57" s="93"/>
      <c r="C57" s="93"/>
      <c r="D57" s="93"/>
      <c r="E57" s="93"/>
      <c r="F57" s="94"/>
    </row>
    <row r="58" spans="1:8">
      <c r="A58" s="205" t="s">
        <v>147</v>
      </c>
      <c r="B58" s="206"/>
      <c r="C58" s="84" t="s">
        <v>143</v>
      </c>
      <c r="D58" s="84" t="s">
        <v>113</v>
      </c>
      <c r="E58" s="84" t="s">
        <v>144</v>
      </c>
      <c r="F58" s="100" t="s">
        <v>145</v>
      </c>
    </row>
    <row r="59" spans="1:8">
      <c r="A59" s="207" t="s">
        <v>158</v>
      </c>
      <c r="B59" s="208"/>
      <c r="C59" s="88" t="s">
        <v>148</v>
      </c>
      <c r="D59" s="89">
        <v>4</v>
      </c>
      <c r="E59" s="90">
        <v>235270</v>
      </c>
      <c r="F59" s="90">
        <v>941080</v>
      </c>
    </row>
    <row r="60" spans="1:8">
      <c r="A60" s="209"/>
      <c r="B60" s="210"/>
      <c r="C60" s="88"/>
      <c r="D60" s="89"/>
      <c r="E60" s="90"/>
      <c r="F60" s="90"/>
    </row>
    <row r="61" spans="1:8">
      <c r="A61" s="189"/>
      <c r="B61" s="190"/>
      <c r="C61" s="88"/>
      <c r="D61" s="89"/>
      <c r="E61" s="90"/>
      <c r="F61" s="90"/>
    </row>
    <row r="62" spans="1:8">
      <c r="A62" s="95"/>
      <c r="B62" s="96"/>
      <c r="C62" s="97"/>
      <c r="D62" s="96"/>
      <c r="E62" s="98" t="s">
        <v>146</v>
      </c>
      <c r="F62" s="99">
        <v>941080</v>
      </c>
    </row>
    <row r="63" spans="1:8">
      <c r="A63" s="87"/>
      <c r="B63" s="93"/>
      <c r="C63" s="93"/>
      <c r="D63" s="93"/>
      <c r="E63" s="93"/>
      <c r="F63" s="94"/>
    </row>
    <row r="64" spans="1:8">
      <c r="A64" s="191" t="s">
        <v>149</v>
      </c>
      <c r="B64" s="192"/>
      <c r="C64" s="101" t="s">
        <v>143</v>
      </c>
      <c r="D64" s="101" t="s">
        <v>113</v>
      </c>
      <c r="E64" s="101" t="s">
        <v>144</v>
      </c>
      <c r="F64" s="101" t="s">
        <v>145</v>
      </c>
    </row>
    <row r="65" spans="1:6">
      <c r="A65" s="87"/>
      <c r="B65" s="93"/>
      <c r="C65" s="93"/>
      <c r="D65" s="93"/>
      <c r="E65" s="93"/>
      <c r="F65" s="94"/>
    </row>
    <row r="66" spans="1:6">
      <c r="A66" s="193" t="s">
        <v>150</v>
      </c>
      <c r="B66" s="194"/>
      <c r="C66" s="102" t="s">
        <v>151</v>
      </c>
      <c r="D66" s="103">
        <v>0.05</v>
      </c>
      <c r="E66" s="104">
        <v>941080</v>
      </c>
      <c r="F66" s="105">
        <v>47054</v>
      </c>
    </row>
    <row r="67" spans="1:6">
      <c r="A67" s="87"/>
      <c r="B67" s="93"/>
      <c r="C67" s="93"/>
      <c r="D67" s="93"/>
      <c r="E67" s="93"/>
      <c r="F67" s="94"/>
    </row>
    <row r="68" spans="1:6">
      <c r="A68" s="95"/>
      <c r="B68" s="96"/>
      <c r="C68" s="97"/>
      <c r="D68" s="96"/>
      <c r="E68" s="98" t="s">
        <v>146</v>
      </c>
      <c r="F68" s="99">
        <v>47054</v>
      </c>
    </row>
    <row r="69" spans="1:6">
      <c r="A69" s="87"/>
      <c r="B69" s="93"/>
      <c r="C69" s="93"/>
      <c r="D69" s="93"/>
      <c r="E69" s="93"/>
      <c r="F69" s="94"/>
    </row>
    <row r="70" spans="1:6">
      <c r="A70" s="195" t="s">
        <v>152</v>
      </c>
      <c r="B70" s="196"/>
      <c r="C70" s="84" t="s">
        <v>143</v>
      </c>
      <c r="D70" s="84" t="s">
        <v>113</v>
      </c>
      <c r="E70" s="84" t="s">
        <v>144</v>
      </c>
      <c r="F70" s="106" t="s">
        <v>145</v>
      </c>
    </row>
    <row r="71" spans="1:6">
      <c r="A71" s="197"/>
      <c r="B71" s="198"/>
      <c r="C71" s="88"/>
      <c r="D71" s="89"/>
      <c r="E71" s="90"/>
      <c r="F71" s="107"/>
    </row>
    <row r="72" spans="1:6">
      <c r="A72" s="197"/>
      <c r="B72" s="198"/>
      <c r="C72" s="88"/>
      <c r="D72" s="89"/>
      <c r="E72" s="90"/>
      <c r="F72" s="107"/>
    </row>
    <row r="73" spans="1:6" ht="15" thickBot="1">
      <c r="A73" s="87"/>
      <c r="B73" s="93"/>
      <c r="C73" s="93"/>
      <c r="D73" s="93"/>
      <c r="E73" s="93"/>
      <c r="F73" s="94"/>
    </row>
    <row r="74" spans="1:6" ht="15" thickBot="1">
      <c r="A74" s="95"/>
      <c r="B74" s="96"/>
      <c r="C74" s="97"/>
      <c r="D74" s="96"/>
      <c r="E74" s="108" t="s">
        <v>146</v>
      </c>
      <c r="F74" s="109">
        <v>0</v>
      </c>
    </row>
    <row r="75" spans="1:6">
      <c r="A75" s="87"/>
      <c r="B75" s="93"/>
      <c r="C75" s="93"/>
      <c r="D75" s="93"/>
      <c r="E75" s="93"/>
      <c r="F75" s="94"/>
    </row>
    <row r="76" spans="1:6">
      <c r="A76" s="199" t="s">
        <v>153</v>
      </c>
      <c r="B76" s="200"/>
      <c r="C76" s="84" t="s">
        <v>143</v>
      </c>
      <c r="D76" s="84" t="s">
        <v>113</v>
      </c>
      <c r="E76" s="84" t="s">
        <v>144</v>
      </c>
      <c r="F76" s="100" t="s">
        <v>145</v>
      </c>
    </row>
    <row r="77" spans="1:6">
      <c r="A77" s="201"/>
      <c r="B77" s="202"/>
      <c r="C77" s="93"/>
      <c r="D77" s="93"/>
      <c r="E77" s="93"/>
      <c r="F77" s="94"/>
    </row>
    <row r="78" spans="1:6">
      <c r="A78" s="197" t="s">
        <v>162</v>
      </c>
      <c r="B78" s="198"/>
      <c r="C78" s="128" t="s">
        <v>163</v>
      </c>
      <c r="D78" s="110">
        <v>30</v>
      </c>
      <c r="E78" s="90">
        <v>4200</v>
      </c>
      <c r="F78" s="111">
        <v>126000</v>
      </c>
    </row>
    <row r="79" spans="1:6">
      <c r="A79" s="291" t="s">
        <v>179</v>
      </c>
      <c r="B79" s="292"/>
      <c r="C79" s="127" t="s">
        <v>121</v>
      </c>
      <c r="D79" s="93">
        <v>1</v>
      </c>
      <c r="E79" s="93">
        <v>335700</v>
      </c>
      <c r="F79" s="111">
        <v>335700</v>
      </c>
    </row>
    <row r="80" spans="1:6">
      <c r="A80" s="95"/>
      <c r="B80" s="96"/>
      <c r="C80" s="97"/>
      <c r="D80" s="96"/>
      <c r="E80" s="98" t="s">
        <v>146</v>
      </c>
      <c r="F80" s="99">
        <v>461700</v>
      </c>
    </row>
    <row r="81" spans="1:7" ht="15" thickBot="1">
      <c r="A81" s="112"/>
      <c r="B81" s="113"/>
      <c r="C81" s="114"/>
      <c r="D81" s="113"/>
      <c r="E81" s="115"/>
    </row>
    <row r="82" spans="1:7" ht="15" thickBot="1">
      <c r="A82" s="184" t="s">
        <v>154</v>
      </c>
      <c r="B82" s="185"/>
      <c r="C82" s="185"/>
      <c r="D82" s="186"/>
      <c r="E82" s="187">
        <v>1535001.8</v>
      </c>
      <c r="F82" s="188"/>
      <c r="G82" s="99"/>
    </row>
    <row r="83" spans="1:7" ht="15" thickBot="1"/>
    <row r="84" spans="1:7">
      <c r="A84" s="211" t="s">
        <v>138</v>
      </c>
      <c r="B84" s="212"/>
      <c r="C84" s="213"/>
      <c r="D84" s="214"/>
      <c r="E84" s="214"/>
      <c r="F84" s="215"/>
    </row>
    <row r="85" spans="1:7">
      <c r="A85" s="222" t="s">
        <v>139</v>
      </c>
      <c r="B85" s="223"/>
      <c r="C85" s="216"/>
      <c r="D85" s="217"/>
      <c r="E85" s="217"/>
      <c r="F85" s="218"/>
    </row>
    <row r="86" spans="1:7" ht="31.95" customHeight="1" thickBot="1">
      <c r="A86" s="224" t="s">
        <v>140</v>
      </c>
      <c r="B86" s="225"/>
      <c r="C86" s="219"/>
      <c r="D86" s="220"/>
      <c r="E86" s="220"/>
      <c r="F86" s="221"/>
    </row>
    <row r="87" spans="1:7">
      <c r="A87" s="226" t="s">
        <v>141</v>
      </c>
      <c r="B87" s="227"/>
      <c r="C87" s="227"/>
      <c r="D87" s="227"/>
      <c r="E87" s="227"/>
      <c r="F87" s="228"/>
    </row>
    <row r="88" spans="1:7">
      <c r="A88" s="229" t="s">
        <v>124</v>
      </c>
      <c r="B88" s="229"/>
      <c r="C88" s="229"/>
      <c r="D88" s="229"/>
      <c r="E88" s="80"/>
      <c r="F88" s="81"/>
    </row>
    <row r="89" spans="1:7">
      <c r="A89" s="230"/>
      <c r="B89" s="230"/>
      <c r="C89" s="230"/>
      <c r="D89" s="230"/>
      <c r="E89" s="82">
        <v>1.1000000000000001</v>
      </c>
      <c r="F89" s="83" t="s">
        <v>2</v>
      </c>
    </row>
    <row r="90" spans="1:7">
      <c r="A90" s="205" t="s">
        <v>142</v>
      </c>
      <c r="B90" s="206"/>
      <c r="C90" s="84" t="s">
        <v>143</v>
      </c>
      <c r="D90" s="84" t="s">
        <v>113</v>
      </c>
      <c r="E90" s="85" t="s">
        <v>144</v>
      </c>
      <c r="F90" s="86" t="s">
        <v>145</v>
      </c>
    </row>
    <row r="91" spans="1:7">
      <c r="A91" s="203" t="s">
        <v>177</v>
      </c>
      <c r="B91" s="203"/>
      <c r="C91" s="91">
        <v>1</v>
      </c>
      <c r="D91" s="120">
        <v>1</v>
      </c>
      <c r="E91" s="92">
        <v>30813</v>
      </c>
      <c r="F91" s="117">
        <v>30813</v>
      </c>
    </row>
    <row r="92" spans="1:7">
      <c r="A92" s="203" t="s">
        <v>164</v>
      </c>
      <c r="B92" s="203"/>
      <c r="C92" s="91">
        <v>1</v>
      </c>
      <c r="D92" s="120">
        <v>4</v>
      </c>
      <c r="E92" s="92">
        <v>63560</v>
      </c>
      <c r="F92" s="117">
        <v>254240</v>
      </c>
    </row>
    <row r="93" spans="1:7" ht="28.2" customHeight="1">
      <c r="A93" s="204" t="s">
        <v>178</v>
      </c>
      <c r="B93" s="204"/>
      <c r="C93" s="91">
        <v>1</v>
      </c>
      <c r="D93" s="120">
        <v>4</v>
      </c>
      <c r="E93" s="92">
        <v>69800</v>
      </c>
      <c r="F93" s="117">
        <v>279200</v>
      </c>
    </row>
    <row r="96" spans="1:7">
      <c r="A96" s="95"/>
      <c r="B96" s="96"/>
      <c r="C96" s="97"/>
      <c r="D96" s="96"/>
      <c r="E96" s="98" t="s">
        <v>146</v>
      </c>
      <c r="F96" s="99">
        <v>564253</v>
      </c>
    </row>
    <row r="97" spans="1:6">
      <c r="A97" s="87"/>
      <c r="B97" s="93"/>
      <c r="C97" s="93"/>
      <c r="D97" s="93"/>
      <c r="E97" s="93"/>
      <c r="F97" s="94"/>
    </row>
    <row r="98" spans="1:6">
      <c r="A98" s="205" t="s">
        <v>147</v>
      </c>
      <c r="B98" s="206"/>
      <c r="C98" s="84" t="s">
        <v>143</v>
      </c>
      <c r="D98" s="84" t="s">
        <v>113</v>
      </c>
      <c r="E98" s="84" t="s">
        <v>144</v>
      </c>
      <c r="F98" s="100" t="s">
        <v>145</v>
      </c>
    </row>
    <row r="99" spans="1:6">
      <c r="A99" s="207" t="s">
        <v>158</v>
      </c>
      <c r="B99" s="208"/>
      <c r="C99" s="88" t="s">
        <v>148</v>
      </c>
      <c r="D99" s="89">
        <v>10</v>
      </c>
      <c r="E99" s="90">
        <v>235270</v>
      </c>
      <c r="F99" s="90">
        <v>2352700</v>
      </c>
    </row>
    <row r="100" spans="1:6">
      <c r="A100" s="209"/>
      <c r="B100" s="210"/>
      <c r="C100" s="88"/>
      <c r="D100" s="89"/>
      <c r="E100" s="90"/>
      <c r="F100" s="90"/>
    </row>
    <row r="101" spans="1:6">
      <c r="A101" s="189"/>
      <c r="B101" s="190"/>
      <c r="C101" s="88"/>
      <c r="D101" s="89"/>
      <c r="E101" s="90"/>
      <c r="F101" s="90"/>
    </row>
    <row r="102" spans="1:6">
      <c r="A102" s="95"/>
      <c r="B102" s="96"/>
      <c r="C102" s="97"/>
      <c r="D102" s="96"/>
      <c r="E102" s="98" t="s">
        <v>146</v>
      </c>
      <c r="F102" s="99">
        <v>2352700</v>
      </c>
    </row>
    <row r="103" spans="1:6">
      <c r="A103" s="87"/>
      <c r="B103" s="93"/>
      <c r="C103" s="93"/>
      <c r="D103" s="93"/>
      <c r="E103" s="93"/>
      <c r="F103" s="94"/>
    </row>
    <row r="104" spans="1:6">
      <c r="A104" s="191" t="s">
        <v>149</v>
      </c>
      <c r="B104" s="192"/>
      <c r="C104" s="101" t="s">
        <v>143</v>
      </c>
      <c r="D104" s="101" t="s">
        <v>113</v>
      </c>
      <c r="E104" s="101" t="s">
        <v>144</v>
      </c>
      <c r="F104" s="101" t="s">
        <v>145</v>
      </c>
    </row>
    <row r="105" spans="1:6">
      <c r="A105" s="87"/>
      <c r="B105" s="93"/>
      <c r="C105" s="93"/>
      <c r="D105" s="93"/>
      <c r="E105" s="93"/>
      <c r="F105" s="94"/>
    </row>
    <row r="106" spans="1:6">
      <c r="A106" s="193" t="s">
        <v>150</v>
      </c>
      <c r="B106" s="194"/>
      <c r="C106" s="102" t="s">
        <v>151</v>
      </c>
      <c r="D106" s="103">
        <v>0.05</v>
      </c>
      <c r="E106" s="104">
        <v>2352700</v>
      </c>
      <c r="F106" s="105">
        <v>117635</v>
      </c>
    </row>
    <row r="107" spans="1:6">
      <c r="A107" s="87"/>
      <c r="B107" s="93"/>
      <c r="C107" s="93"/>
      <c r="D107" s="93"/>
      <c r="E107" s="93"/>
      <c r="F107" s="94"/>
    </row>
    <row r="108" spans="1:6">
      <c r="A108" s="95"/>
      <c r="B108" s="96"/>
      <c r="C108" s="97"/>
      <c r="D108" s="96"/>
      <c r="E108" s="98" t="s">
        <v>146</v>
      </c>
      <c r="F108" s="99">
        <v>117635</v>
      </c>
    </row>
    <row r="109" spans="1:6">
      <c r="A109" s="87"/>
      <c r="B109" s="93"/>
      <c r="C109" s="93"/>
      <c r="D109" s="93"/>
      <c r="E109" s="93"/>
      <c r="F109" s="94"/>
    </row>
    <row r="110" spans="1:6">
      <c r="A110" s="195" t="s">
        <v>152</v>
      </c>
      <c r="B110" s="196"/>
      <c r="C110" s="84" t="s">
        <v>143</v>
      </c>
      <c r="D110" s="84" t="s">
        <v>113</v>
      </c>
      <c r="E110" s="84" t="s">
        <v>144</v>
      </c>
      <c r="F110" s="106" t="s">
        <v>145</v>
      </c>
    </row>
    <row r="111" spans="1:6">
      <c r="A111" s="197"/>
      <c r="B111" s="198"/>
      <c r="C111" s="88"/>
      <c r="D111" s="89"/>
      <c r="E111" s="90"/>
      <c r="F111" s="107"/>
    </row>
    <row r="112" spans="1:6">
      <c r="A112" s="197"/>
      <c r="B112" s="198"/>
      <c r="C112" s="88"/>
      <c r="D112" s="89"/>
      <c r="E112" s="90"/>
      <c r="F112" s="107"/>
    </row>
    <row r="113" spans="1:9" ht="15" thickBot="1">
      <c r="A113" s="87"/>
      <c r="B113" s="93"/>
      <c r="C113" s="93"/>
      <c r="D113" s="93"/>
      <c r="E113" s="93"/>
      <c r="F113" s="94"/>
    </row>
    <row r="114" spans="1:9" ht="15" thickBot="1">
      <c r="A114" s="95"/>
      <c r="B114" s="96"/>
      <c r="C114" s="97"/>
      <c r="D114" s="96"/>
      <c r="E114" s="108" t="s">
        <v>146</v>
      </c>
      <c r="F114" s="109">
        <v>0</v>
      </c>
    </row>
    <row r="115" spans="1:9">
      <c r="A115" s="87"/>
      <c r="B115" s="93"/>
      <c r="C115" s="93"/>
      <c r="D115" s="93"/>
      <c r="E115" s="93"/>
      <c r="F115" s="94"/>
    </row>
    <row r="116" spans="1:9">
      <c r="A116" s="199" t="s">
        <v>153</v>
      </c>
      <c r="B116" s="200"/>
      <c r="C116" s="84" t="s">
        <v>143</v>
      </c>
      <c r="D116" s="84" t="s">
        <v>113</v>
      </c>
      <c r="E116" s="84" t="s">
        <v>144</v>
      </c>
      <c r="F116" s="100" t="s">
        <v>145</v>
      </c>
    </row>
    <row r="117" spans="1:9">
      <c r="A117" s="201"/>
      <c r="B117" s="202"/>
      <c r="C117" s="93"/>
      <c r="D117" s="93"/>
      <c r="E117" s="93"/>
      <c r="F117" s="94"/>
    </row>
    <row r="118" spans="1:9">
      <c r="A118" s="197" t="s">
        <v>162</v>
      </c>
      <c r="B118" s="198"/>
      <c r="C118" s="128" t="s">
        <v>163</v>
      </c>
      <c r="D118" s="110">
        <v>30</v>
      </c>
      <c r="E118" s="90">
        <v>4200</v>
      </c>
      <c r="F118" s="111">
        <v>126000</v>
      </c>
    </row>
    <row r="119" spans="1:9">
      <c r="A119" s="291" t="s">
        <v>179</v>
      </c>
      <c r="B119" s="292"/>
      <c r="C119" s="127" t="s">
        <v>121</v>
      </c>
      <c r="D119" s="93">
        <v>1</v>
      </c>
      <c r="E119" s="90">
        <v>1342800</v>
      </c>
      <c r="F119" s="111">
        <v>1342800</v>
      </c>
    </row>
    <row r="120" spans="1:9">
      <c r="A120" s="129" t="s">
        <v>180</v>
      </c>
      <c r="B120" s="130"/>
      <c r="C120" s="127" t="s">
        <v>121</v>
      </c>
      <c r="D120" s="93">
        <v>1</v>
      </c>
      <c r="E120" s="90">
        <v>251612</v>
      </c>
      <c r="F120" s="111">
        <v>251612</v>
      </c>
    </row>
    <row r="121" spans="1:9">
      <c r="A121" s="95"/>
      <c r="B121" s="96"/>
      <c r="C121" s="97"/>
      <c r="D121" s="96"/>
      <c r="E121" s="98" t="s">
        <v>146</v>
      </c>
      <c r="F121" s="99">
        <v>1720412</v>
      </c>
      <c r="G121" s="116"/>
    </row>
    <row r="122" spans="1:9" ht="15" thickBot="1">
      <c r="A122" s="112"/>
      <c r="B122" s="113"/>
      <c r="C122" s="114"/>
      <c r="D122" s="113"/>
      <c r="E122" s="115"/>
    </row>
    <row r="123" spans="1:9" ht="15" thickBot="1">
      <c r="A123" s="184" t="s">
        <v>154</v>
      </c>
      <c r="B123" s="185"/>
      <c r="C123" s="185"/>
      <c r="D123" s="186"/>
      <c r="E123" s="187">
        <v>4755000</v>
      </c>
      <c r="F123" s="188"/>
      <c r="G123" s="99"/>
      <c r="H123" s="131"/>
      <c r="I123" s="131"/>
    </row>
    <row r="124" spans="1:9" ht="15" thickBot="1"/>
    <row r="125" spans="1:9">
      <c r="A125" s="211" t="s">
        <v>138</v>
      </c>
      <c r="B125" s="212"/>
      <c r="C125" s="213"/>
      <c r="D125" s="214"/>
      <c r="E125" s="214"/>
      <c r="F125" s="215"/>
    </row>
    <row r="126" spans="1:9">
      <c r="A126" s="222" t="s">
        <v>139</v>
      </c>
      <c r="B126" s="223"/>
      <c r="C126" s="216"/>
      <c r="D126" s="217"/>
      <c r="E126" s="217"/>
      <c r="F126" s="218"/>
    </row>
    <row r="127" spans="1:9" ht="15" customHeight="1" thickBot="1">
      <c r="A127" s="224" t="s">
        <v>140</v>
      </c>
      <c r="B127" s="225"/>
      <c r="C127" s="219"/>
      <c r="D127" s="220"/>
      <c r="E127" s="220"/>
      <c r="F127" s="221"/>
    </row>
    <row r="128" spans="1:9">
      <c r="A128" s="226" t="s">
        <v>141</v>
      </c>
      <c r="B128" s="227"/>
      <c r="C128" s="227"/>
      <c r="D128" s="227"/>
      <c r="E128" s="227"/>
      <c r="F128" s="228"/>
    </row>
    <row r="129" spans="1:6" ht="14.4" customHeight="1">
      <c r="A129" s="229" t="s">
        <v>125</v>
      </c>
      <c r="B129" s="229"/>
      <c r="C129" s="229"/>
      <c r="D129" s="229"/>
      <c r="E129" s="80"/>
      <c r="F129" s="81"/>
    </row>
    <row r="130" spans="1:6">
      <c r="A130" s="230"/>
      <c r="B130" s="230"/>
      <c r="C130" s="230"/>
      <c r="D130" s="230"/>
      <c r="E130" s="82">
        <v>1.1000000000000001</v>
      </c>
      <c r="F130" s="83" t="s">
        <v>2</v>
      </c>
    </row>
    <row r="131" spans="1:6">
      <c r="A131" s="205" t="s">
        <v>142</v>
      </c>
      <c r="B131" s="206"/>
      <c r="C131" s="84" t="s">
        <v>143</v>
      </c>
      <c r="D131" s="84" t="s">
        <v>113</v>
      </c>
      <c r="E131" s="85" t="s">
        <v>144</v>
      </c>
      <c r="F131" s="86" t="s">
        <v>145</v>
      </c>
    </row>
    <row r="132" spans="1:6" ht="14.4" customHeight="1">
      <c r="A132" s="231" t="s">
        <v>169</v>
      </c>
      <c r="B132" s="232"/>
      <c r="C132" s="88" t="s">
        <v>143</v>
      </c>
      <c r="D132" s="89">
        <v>1</v>
      </c>
      <c r="E132" s="90">
        <v>4950000</v>
      </c>
      <c r="F132" s="117">
        <v>4950000</v>
      </c>
    </row>
    <row r="133" spans="1:6" ht="14.4" customHeight="1">
      <c r="A133" s="203" t="s">
        <v>170</v>
      </c>
      <c r="B133" s="203"/>
      <c r="C133" s="91" t="s">
        <v>155</v>
      </c>
      <c r="D133" s="120">
        <v>30</v>
      </c>
      <c r="E133" s="92">
        <v>14221</v>
      </c>
      <c r="F133" s="117">
        <v>426630</v>
      </c>
    </row>
    <row r="134" spans="1:6" ht="14.4" customHeight="1">
      <c r="A134" s="203" t="s">
        <v>171</v>
      </c>
      <c r="B134" s="203"/>
      <c r="C134" s="91" t="s">
        <v>155</v>
      </c>
      <c r="D134" s="120">
        <v>20</v>
      </c>
      <c r="E134" s="92">
        <v>7500</v>
      </c>
      <c r="F134" s="117">
        <v>150000</v>
      </c>
    </row>
    <row r="135" spans="1:6" ht="14.4" customHeight="1">
      <c r="A135" s="203" t="s">
        <v>172</v>
      </c>
      <c r="B135" s="203"/>
      <c r="C135" s="91" t="s">
        <v>156</v>
      </c>
      <c r="D135" s="120">
        <v>0.2</v>
      </c>
      <c r="E135" s="92">
        <v>54700</v>
      </c>
      <c r="F135" s="117">
        <v>10940</v>
      </c>
    </row>
    <row r="136" spans="1:6" ht="14.4" customHeight="1">
      <c r="A136" s="203" t="s">
        <v>172</v>
      </c>
      <c r="B136" s="203"/>
      <c r="C136" s="91" t="s">
        <v>157</v>
      </c>
      <c r="D136" s="120">
        <v>0.2</v>
      </c>
      <c r="E136" s="92">
        <v>30900</v>
      </c>
      <c r="F136" s="117">
        <v>6180</v>
      </c>
    </row>
    <row r="137" spans="1:6" ht="14.4" customHeight="1">
      <c r="A137" s="203" t="s">
        <v>174</v>
      </c>
      <c r="B137" s="203"/>
      <c r="C137" s="91">
        <v>1</v>
      </c>
      <c r="D137" s="120">
        <v>1</v>
      </c>
      <c r="E137" s="92">
        <v>30813</v>
      </c>
      <c r="F137" s="117">
        <v>30813</v>
      </c>
    </row>
    <row r="138" spans="1:6" ht="14.4" customHeight="1">
      <c r="A138" s="203" t="s">
        <v>175</v>
      </c>
      <c r="B138" s="203"/>
      <c r="C138" s="91" t="s">
        <v>160</v>
      </c>
      <c r="D138" s="120">
        <v>23</v>
      </c>
      <c r="E138" s="92">
        <v>37661</v>
      </c>
      <c r="F138" s="117">
        <v>866203</v>
      </c>
    </row>
    <row r="139" spans="1:6">
      <c r="A139" s="95"/>
      <c r="B139" s="96"/>
      <c r="C139" s="97"/>
      <c r="D139" s="96"/>
      <c r="E139" s="98" t="s">
        <v>146</v>
      </c>
      <c r="F139" s="99">
        <v>6440766</v>
      </c>
    </row>
    <row r="140" spans="1:6">
      <c r="A140" s="87"/>
      <c r="B140" s="93"/>
      <c r="C140" s="93"/>
      <c r="D140" s="93"/>
      <c r="E140" s="93"/>
      <c r="F140" s="94"/>
    </row>
    <row r="141" spans="1:6">
      <c r="A141" s="205" t="s">
        <v>147</v>
      </c>
      <c r="B141" s="206"/>
      <c r="C141" s="84" t="s">
        <v>143</v>
      </c>
      <c r="D141" s="84" t="s">
        <v>113</v>
      </c>
      <c r="E141" s="84" t="s">
        <v>144</v>
      </c>
      <c r="F141" s="100" t="s">
        <v>145</v>
      </c>
    </row>
    <row r="142" spans="1:6" ht="14.4" customHeight="1">
      <c r="A142" s="207" t="s">
        <v>158</v>
      </c>
      <c r="B142" s="208"/>
      <c r="C142" s="88" t="s">
        <v>148</v>
      </c>
      <c r="D142" s="89">
        <v>3</v>
      </c>
      <c r="E142" s="90">
        <v>235270</v>
      </c>
      <c r="F142" s="90">
        <v>705810</v>
      </c>
    </row>
    <row r="143" spans="1:6" ht="14.4" customHeight="1">
      <c r="A143" s="209" t="s">
        <v>176</v>
      </c>
      <c r="B143" s="210"/>
      <c r="C143" s="88" t="s">
        <v>148</v>
      </c>
      <c r="D143" s="89">
        <v>1</v>
      </c>
      <c r="E143" s="90">
        <v>235270</v>
      </c>
      <c r="F143" s="90">
        <v>235270</v>
      </c>
    </row>
    <row r="144" spans="1:6">
      <c r="A144" s="189"/>
      <c r="B144" s="190"/>
      <c r="C144" s="88"/>
      <c r="D144" s="89"/>
      <c r="E144" s="90"/>
      <c r="F144" s="90"/>
    </row>
    <row r="145" spans="1:6">
      <c r="A145" s="95"/>
      <c r="B145" s="96"/>
      <c r="C145" s="97"/>
      <c r="D145" s="96"/>
      <c r="E145" s="98" t="s">
        <v>146</v>
      </c>
      <c r="F145" s="99">
        <v>941080</v>
      </c>
    </row>
    <row r="146" spans="1:6">
      <c r="A146" s="87"/>
      <c r="B146" s="93"/>
      <c r="C146" s="93"/>
      <c r="D146" s="93"/>
      <c r="E146" s="93"/>
      <c r="F146" s="94"/>
    </row>
    <row r="147" spans="1:6">
      <c r="A147" s="191" t="s">
        <v>149</v>
      </c>
      <c r="B147" s="192"/>
      <c r="C147" s="101" t="s">
        <v>143</v>
      </c>
      <c r="D147" s="101" t="s">
        <v>113</v>
      </c>
      <c r="E147" s="101" t="s">
        <v>144</v>
      </c>
      <c r="F147" s="101" t="s">
        <v>145</v>
      </c>
    </row>
    <row r="148" spans="1:6">
      <c r="A148" s="87"/>
      <c r="B148" s="93"/>
      <c r="C148" s="93"/>
      <c r="D148" s="93"/>
      <c r="E148" s="93"/>
      <c r="F148" s="94"/>
    </row>
    <row r="149" spans="1:6" ht="14.4" customHeight="1">
      <c r="A149" s="193" t="s">
        <v>150</v>
      </c>
      <c r="B149" s="194"/>
      <c r="C149" s="102" t="s">
        <v>151</v>
      </c>
      <c r="D149" s="103">
        <v>0.05</v>
      </c>
      <c r="E149" s="104">
        <v>941080</v>
      </c>
      <c r="F149" s="105">
        <v>47054</v>
      </c>
    </row>
    <row r="150" spans="1:6">
      <c r="A150" s="87"/>
      <c r="B150" s="93"/>
      <c r="C150" s="93"/>
      <c r="D150" s="93"/>
      <c r="E150" s="93"/>
      <c r="F150" s="94"/>
    </row>
    <row r="151" spans="1:6">
      <c r="A151" s="95"/>
      <c r="B151" s="96"/>
      <c r="C151" s="97"/>
      <c r="D151" s="96"/>
      <c r="E151" s="98" t="s">
        <v>146</v>
      </c>
      <c r="F151" s="99">
        <v>47054</v>
      </c>
    </row>
    <row r="152" spans="1:6">
      <c r="A152" s="87"/>
      <c r="B152" s="93"/>
      <c r="C152" s="93"/>
      <c r="D152" s="93"/>
      <c r="E152" s="93"/>
      <c r="F152" s="94"/>
    </row>
    <row r="153" spans="1:6">
      <c r="A153" s="195" t="s">
        <v>152</v>
      </c>
      <c r="B153" s="196"/>
      <c r="C153" s="84" t="s">
        <v>143</v>
      </c>
      <c r="D153" s="84" t="s">
        <v>113</v>
      </c>
      <c r="E153" s="84" t="s">
        <v>144</v>
      </c>
      <c r="F153" s="106" t="s">
        <v>145</v>
      </c>
    </row>
    <row r="154" spans="1:6">
      <c r="A154" s="197"/>
      <c r="B154" s="198"/>
      <c r="C154" s="88"/>
      <c r="D154" s="89"/>
      <c r="E154" s="90"/>
      <c r="F154" s="107"/>
    </row>
    <row r="155" spans="1:6">
      <c r="A155" s="197"/>
      <c r="B155" s="198"/>
      <c r="C155" s="88"/>
      <c r="D155" s="89"/>
      <c r="E155" s="90"/>
      <c r="F155" s="107"/>
    </row>
    <row r="156" spans="1:6" ht="15" thickBot="1">
      <c r="A156" s="87"/>
      <c r="B156" s="93"/>
      <c r="C156" s="93"/>
      <c r="D156" s="93"/>
      <c r="E156" s="93"/>
      <c r="F156" s="94"/>
    </row>
    <row r="157" spans="1:6" ht="15" thickBot="1">
      <c r="A157" s="95"/>
      <c r="B157" s="96"/>
      <c r="C157" s="97"/>
      <c r="D157" s="96"/>
      <c r="E157" s="108" t="s">
        <v>146</v>
      </c>
      <c r="F157" s="109">
        <v>0</v>
      </c>
    </row>
    <row r="158" spans="1:6">
      <c r="A158" s="87"/>
      <c r="B158" s="93"/>
      <c r="C158" s="93"/>
      <c r="D158" s="93"/>
      <c r="E158" s="93"/>
      <c r="F158" s="94"/>
    </row>
    <row r="159" spans="1:6">
      <c r="A159" s="199" t="s">
        <v>153</v>
      </c>
      <c r="B159" s="200"/>
      <c r="C159" s="84" t="s">
        <v>143</v>
      </c>
      <c r="D159" s="84" t="s">
        <v>113</v>
      </c>
      <c r="E159" s="84" t="s">
        <v>144</v>
      </c>
      <c r="F159" s="100" t="s">
        <v>145</v>
      </c>
    </row>
    <row r="160" spans="1:6">
      <c r="A160" s="201"/>
      <c r="B160" s="202"/>
      <c r="C160" s="93"/>
      <c r="D160" s="93"/>
      <c r="E160" s="93"/>
      <c r="F160" s="94"/>
    </row>
    <row r="161" spans="1:10">
      <c r="A161" s="197" t="s">
        <v>181</v>
      </c>
      <c r="B161" s="198"/>
      <c r="C161" s="89" t="s">
        <v>159</v>
      </c>
      <c r="D161" s="110">
        <v>30</v>
      </c>
      <c r="E161" s="90">
        <v>12500</v>
      </c>
      <c r="F161" s="111">
        <v>375000</v>
      </c>
    </row>
    <row r="162" spans="1:10">
      <c r="A162" s="87"/>
      <c r="B162" s="93"/>
      <c r="C162" s="93"/>
      <c r="D162" s="93"/>
      <c r="E162" s="93"/>
      <c r="F162" s="94"/>
    </row>
    <row r="163" spans="1:10">
      <c r="A163" s="95"/>
      <c r="B163" s="96"/>
      <c r="C163" s="97"/>
      <c r="D163" s="96"/>
      <c r="E163" s="98" t="s">
        <v>146</v>
      </c>
      <c r="F163" s="99">
        <v>375000</v>
      </c>
      <c r="G163" s="116"/>
    </row>
    <row r="164" spans="1:10" ht="15" thickBot="1">
      <c r="A164" s="112"/>
      <c r="B164" s="113"/>
      <c r="C164" s="114"/>
      <c r="D164" s="113"/>
      <c r="E164" s="115"/>
    </row>
    <row r="165" spans="1:10" ht="15" thickBot="1">
      <c r="A165" s="184" t="s">
        <v>154</v>
      </c>
      <c r="B165" s="185"/>
      <c r="C165" s="185"/>
      <c r="D165" s="186"/>
      <c r="E165" s="187">
        <v>7803900</v>
      </c>
      <c r="F165" s="188"/>
      <c r="G165" s="99"/>
      <c r="I165" s="131"/>
      <c r="J165" s="131"/>
    </row>
    <row r="166" spans="1:10" ht="15" thickBot="1">
      <c r="I166" s="131"/>
      <c r="J166" s="131"/>
    </row>
    <row r="167" spans="1:10">
      <c r="A167" s="211" t="s">
        <v>138</v>
      </c>
      <c r="B167" s="212"/>
      <c r="C167" s="213"/>
      <c r="D167" s="214"/>
      <c r="E167" s="214"/>
      <c r="F167" s="215"/>
    </row>
    <row r="168" spans="1:10">
      <c r="A168" s="222" t="s">
        <v>139</v>
      </c>
      <c r="B168" s="223"/>
      <c r="C168" s="216"/>
      <c r="D168" s="217"/>
      <c r="E168" s="217"/>
      <c r="F168" s="218"/>
    </row>
    <row r="169" spans="1:10" ht="15" thickBot="1">
      <c r="A169" s="224" t="s">
        <v>140</v>
      </c>
      <c r="B169" s="225"/>
      <c r="C169" s="219"/>
      <c r="D169" s="220"/>
      <c r="E169" s="220"/>
      <c r="F169" s="221"/>
    </row>
    <row r="170" spans="1:10">
      <c r="A170" s="226" t="s">
        <v>141</v>
      </c>
      <c r="B170" s="227"/>
      <c r="C170" s="227"/>
      <c r="D170" s="227"/>
      <c r="E170" s="227"/>
      <c r="F170" s="228"/>
    </row>
    <row r="171" spans="1:10">
      <c r="A171" s="229" t="s">
        <v>126</v>
      </c>
      <c r="B171" s="229"/>
      <c r="C171" s="229"/>
      <c r="D171" s="229"/>
      <c r="E171" s="80"/>
      <c r="F171" s="81"/>
    </row>
    <row r="172" spans="1:10">
      <c r="A172" s="230"/>
      <c r="B172" s="230"/>
      <c r="C172" s="230"/>
      <c r="D172" s="230"/>
      <c r="E172" s="82">
        <v>1.1000000000000001</v>
      </c>
      <c r="F172" s="83" t="s">
        <v>2</v>
      </c>
    </row>
    <row r="173" spans="1:10">
      <c r="A173" s="205" t="s">
        <v>142</v>
      </c>
      <c r="B173" s="206"/>
      <c r="C173" s="84" t="s">
        <v>143</v>
      </c>
      <c r="D173" s="84" t="s">
        <v>113</v>
      </c>
      <c r="E173" s="85" t="s">
        <v>144</v>
      </c>
      <c r="F173" s="86" t="s">
        <v>145</v>
      </c>
    </row>
    <row r="174" spans="1:10">
      <c r="A174" s="203" t="s">
        <v>177</v>
      </c>
      <c r="B174" s="203"/>
      <c r="C174" s="91">
        <v>1</v>
      </c>
      <c r="D174" s="120">
        <v>1</v>
      </c>
      <c r="E174" s="92">
        <v>30813</v>
      </c>
      <c r="F174" s="117">
        <v>30813</v>
      </c>
    </row>
    <row r="175" spans="1:10">
      <c r="A175" s="203" t="s">
        <v>164</v>
      </c>
      <c r="B175" s="203"/>
      <c r="C175" s="91">
        <v>1</v>
      </c>
      <c r="D175" s="120">
        <v>2</v>
      </c>
      <c r="E175" s="92">
        <v>63560</v>
      </c>
      <c r="F175" s="117">
        <v>127120</v>
      </c>
    </row>
    <row r="176" spans="1:10">
      <c r="A176" s="204" t="s">
        <v>178</v>
      </c>
      <c r="B176" s="204"/>
      <c r="C176" s="91">
        <v>1</v>
      </c>
      <c r="D176" s="120">
        <v>2</v>
      </c>
      <c r="E176" s="92">
        <v>69800</v>
      </c>
      <c r="F176" s="117">
        <v>139600</v>
      </c>
    </row>
    <row r="177" spans="1:6" ht="14.4" customHeight="1">
      <c r="A177" s="203" t="s">
        <v>170</v>
      </c>
      <c r="B177" s="203"/>
      <c r="C177" s="91" t="s">
        <v>155</v>
      </c>
      <c r="D177" s="120">
        <v>4</v>
      </c>
      <c r="E177" s="92">
        <v>14221</v>
      </c>
      <c r="F177" s="117">
        <v>56884</v>
      </c>
    </row>
    <row r="178" spans="1:6">
      <c r="A178" s="203" t="s">
        <v>171</v>
      </c>
      <c r="B178" s="203"/>
      <c r="C178" s="91" t="s">
        <v>155</v>
      </c>
      <c r="D178" s="120">
        <v>4</v>
      </c>
      <c r="E178" s="92">
        <v>7500</v>
      </c>
      <c r="F178" s="117">
        <v>30000</v>
      </c>
    </row>
    <row r="179" spans="1:6">
      <c r="A179" s="95"/>
      <c r="B179" s="96"/>
      <c r="C179" s="97"/>
      <c r="D179" s="96"/>
      <c r="E179" s="98" t="s">
        <v>146</v>
      </c>
      <c r="F179" s="99">
        <v>384417</v>
      </c>
    </row>
    <row r="180" spans="1:6">
      <c r="A180" s="87"/>
      <c r="B180" s="93"/>
      <c r="C180" s="93"/>
      <c r="D180" s="93"/>
      <c r="E180" s="93"/>
      <c r="F180" s="94"/>
    </row>
    <row r="181" spans="1:6">
      <c r="A181" s="205" t="s">
        <v>147</v>
      </c>
      <c r="B181" s="206"/>
      <c r="C181" s="84" t="s">
        <v>143</v>
      </c>
      <c r="D181" s="84" t="s">
        <v>113</v>
      </c>
      <c r="E181" s="84" t="s">
        <v>144</v>
      </c>
      <c r="F181" s="100" t="s">
        <v>145</v>
      </c>
    </row>
    <row r="182" spans="1:6">
      <c r="A182" s="207" t="s">
        <v>158</v>
      </c>
      <c r="B182" s="208"/>
      <c r="C182" s="88" t="s">
        <v>148</v>
      </c>
      <c r="D182" s="89">
        <v>10</v>
      </c>
      <c r="E182" s="90">
        <v>235270</v>
      </c>
      <c r="F182" s="90">
        <v>2352700</v>
      </c>
    </row>
    <row r="183" spans="1:6">
      <c r="A183" s="209"/>
      <c r="B183" s="210"/>
      <c r="C183" s="88"/>
      <c r="D183" s="89"/>
      <c r="E183" s="90"/>
      <c r="F183" s="90"/>
    </row>
    <row r="184" spans="1:6">
      <c r="A184" s="189"/>
      <c r="B184" s="190"/>
      <c r="C184" s="88"/>
      <c r="D184" s="89"/>
      <c r="E184" s="90"/>
      <c r="F184" s="90"/>
    </row>
    <row r="185" spans="1:6">
      <c r="A185" s="95"/>
      <c r="B185" s="96"/>
      <c r="C185" s="97"/>
      <c r="D185" s="96"/>
      <c r="E185" s="98" t="s">
        <v>146</v>
      </c>
      <c r="F185" s="99">
        <v>2352700</v>
      </c>
    </row>
    <row r="186" spans="1:6">
      <c r="A186" s="87"/>
      <c r="B186" s="93"/>
      <c r="C186" s="93"/>
      <c r="D186" s="93"/>
      <c r="E186" s="93"/>
      <c r="F186" s="94"/>
    </row>
    <row r="187" spans="1:6">
      <c r="A187" s="191" t="s">
        <v>149</v>
      </c>
      <c r="B187" s="192"/>
      <c r="C187" s="101" t="s">
        <v>143</v>
      </c>
      <c r="D187" s="101" t="s">
        <v>113</v>
      </c>
      <c r="E187" s="101" t="s">
        <v>144</v>
      </c>
      <c r="F187" s="101" t="s">
        <v>145</v>
      </c>
    </row>
    <row r="188" spans="1:6">
      <c r="A188" s="87"/>
      <c r="B188" s="93"/>
      <c r="C188" s="93"/>
      <c r="D188" s="93"/>
      <c r="E188" s="93"/>
      <c r="F188" s="94"/>
    </row>
    <row r="189" spans="1:6">
      <c r="A189" s="193" t="s">
        <v>150</v>
      </c>
      <c r="B189" s="194"/>
      <c r="C189" s="102" t="s">
        <v>151</v>
      </c>
      <c r="D189" s="103">
        <v>0.05</v>
      </c>
      <c r="E189" s="104">
        <v>2352700</v>
      </c>
      <c r="F189" s="105">
        <v>117635</v>
      </c>
    </row>
    <row r="190" spans="1:6">
      <c r="A190" s="87"/>
      <c r="B190" s="93"/>
      <c r="C190" s="93"/>
      <c r="D190" s="93"/>
      <c r="E190" s="93"/>
      <c r="F190" s="94"/>
    </row>
    <row r="191" spans="1:6">
      <c r="A191" s="95"/>
      <c r="B191" s="96"/>
      <c r="C191" s="97"/>
      <c r="D191" s="96"/>
      <c r="E191" s="98" t="s">
        <v>146</v>
      </c>
      <c r="F191" s="99">
        <v>117635</v>
      </c>
    </row>
    <row r="192" spans="1:6">
      <c r="A192" s="87"/>
      <c r="B192" s="93"/>
      <c r="C192" s="93"/>
      <c r="D192" s="93"/>
      <c r="E192" s="93"/>
      <c r="F192" s="94"/>
    </row>
    <row r="193" spans="1:7">
      <c r="A193" s="195" t="s">
        <v>152</v>
      </c>
      <c r="B193" s="196"/>
      <c r="C193" s="84" t="s">
        <v>143</v>
      </c>
      <c r="D193" s="84" t="s">
        <v>113</v>
      </c>
      <c r="E193" s="84" t="s">
        <v>144</v>
      </c>
      <c r="F193" s="106" t="s">
        <v>145</v>
      </c>
    </row>
    <row r="194" spans="1:7">
      <c r="A194" s="197"/>
      <c r="B194" s="198"/>
      <c r="C194" s="88"/>
      <c r="D194" s="89"/>
      <c r="E194" s="90"/>
      <c r="F194" s="107"/>
    </row>
    <row r="195" spans="1:7">
      <c r="A195" s="197"/>
      <c r="B195" s="198"/>
      <c r="C195" s="88"/>
      <c r="D195" s="89"/>
      <c r="E195" s="90"/>
      <c r="F195" s="107"/>
    </row>
    <row r="196" spans="1:7" ht="15" thickBot="1">
      <c r="A196" s="87"/>
      <c r="B196" s="93"/>
      <c r="C196" s="93"/>
      <c r="D196" s="93"/>
      <c r="E196" s="93"/>
      <c r="F196" s="94"/>
    </row>
    <row r="197" spans="1:7" ht="15" thickBot="1">
      <c r="A197" s="95"/>
      <c r="B197" s="96"/>
      <c r="C197" s="97"/>
      <c r="D197" s="96"/>
      <c r="E197" s="108" t="s">
        <v>146</v>
      </c>
      <c r="F197" s="109">
        <v>0</v>
      </c>
    </row>
    <row r="198" spans="1:7">
      <c r="A198" s="87"/>
      <c r="B198" s="93"/>
      <c r="C198" s="93"/>
      <c r="D198" s="93"/>
      <c r="E198" s="93"/>
      <c r="F198" s="94"/>
    </row>
    <row r="199" spans="1:7">
      <c r="A199" s="199" t="s">
        <v>153</v>
      </c>
      <c r="B199" s="200"/>
      <c r="C199" s="84" t="s">
        <v>143</v>
      </c>
      <c r="D199" s="84" t="s">
        <v>113</v>
      </c>
      <c r="E199" s="84" t="s">
        <v>144</v>
      </c>
      <c r="F199" s="100" t="s">
        <v>145</v>
      </c>
    </row>
    <row r="200" spans="1:7">
      <c r="A200" s="201"/>
      <c r="B200" s="202"/>
      <c r="C200" s="93"/>
      <c r="D200" s="93"/>
      <c r="E200" s="93"/>
      <c r="F200" s="94"/>
    </row>
    <row r="201" spans="1:7">
      <c r="A201" s="197" t="s">
        <v>162</v>
      </c>
      <c r="B201" s="198"/>
      <c r="C201" s="128" t="s">
        <v>163</v>
      </c>
      <c r="D201" s="110">
        <v>30</v>
      </c>
      <c r="E201" s="90">
        <v>4200</v>
      </c>
      <c r="F201" s="111">
        <v>126000</v>
      </c>
    </row>
    <row r="202" spans="1:7">
      <c r="A202" s="291" t="s">
        <v>179</v>
      </c>
      <c r="B202" s="292"/>
      <c r="C202" s="127" t="s">
        <v>121</v>
      </c>
      <c r="D202" s="93">
        <v>1</v>
      </c>
      <c r="E202" s="90">
        <v>671400</v>
      </c>
      <c r="F202" s="111">
        <v>671400</v>
      </c>
    </row>
    <row r="203" spans="1:7">
      <c r="A203" s="129" t="s">
        <v>180</v>
      </c>
      <c r="B203" s="130"/>
      <c r="C203" s="127" t="s">
        <v>121</v>
      </c>
      <c r="D203" s="93">
        <v>1</v>
      </c>
      <c r="E203" s="90">
        <v>388733</v>
      </c>
      <c r="F203" s="111">
        <v>388733</v>
      </c>
    </row>
    <row r="204" spans="1:7">
      <c r="A204" s="95"/>
      <c r="B204" s="96"/>
      <c r="C204" s="97"/>
      <c r="D204" s="96"/>
      <c r="E204" s="98" t="s">
        <v>146</v>
      </c>
      <c r="F204" s="99">
        <v>1186133</v>
      </c>
      <c r="G204" s="77"/>
    </row>
    <row r="205" spans="1:7" ht="15" thickBot="1">
      <c r="A205" s="112"/>
      <c r="B205" s="113"/>
      <c r="C205" s="114"/>
      <c r="D205" s="113"/>
      <c r="E205" s="115"/>
    </row>
    <row r="206" spans="1:7" ht="15" thickBot="1">
      <c r="A206" s="184" t="s">
        <v>154</v>
      </c>
      <c r="B206" s="185"/>
      <c r="C206" s="185"/>
      <c r="D206" s="186"/>
      <c r="E206" s="187">
        <v>4040885</v>
      </c>
      <c r="F206" s="188"/>
      <c r="G206" s="77"/>
    </row>
    <row r="207" spans="1:7" ht="15" thickBot="1"/>
    <row r="208" spans="1:7">
      <c r="A208" s="211" t="s">
        <v>138</v>
      </c>
      <c r="B208" s="212"/>
      <c r="C208" s="213"/>
      <c r="D208" s="214"/>
      <c r="E208" s="214"/>
      <c r="F208" s="215"/>
    </row>
    <row r="209" spans="1:6">
      <c r="A209" s="222" t="s">
        <v>139</v>
      </c>
      <c r="B209" s="223"/>
      <c r="C209" s="216"/>
      <c r="D209" s="217"/>
      <c r="E209" s="217"/>
      <c r="F209" s="218"/>
    </row>
    <row r="210" spans="1:6" ht="15" thickBot="1">
      <c r="A210" s="224" t="s">
        <v>140</v>
      </c>
      <c r="B210" s="225"/>
      <c r="C210" s="219"/>
      <c r="D210" s="220"/>
      <c r="E210" s="220"/>
      <c r="F210" s="221"/>
    </row>
    <row r="211" spans="1:6">
      <c r="A211" s="226" t="s">
        <v>141</v>
      </c>
      <c r="B211" s="227"/>
      <c r="C211" s="227"/>
      <c r="D211" s="227"/>
      <c r="E211" s="227"/>
      <c r="F211" s="228"/>
    </row>
    <row r="212" spans="1:6">
      <c r="A212" s="229" t="s">
        <v>127</v>
      </c>
      <c r="B212" s="229"/>
      <c r="C212" s="229"/>
      <c r="D212" s="229"/>
      <c r="E212" s="80"/>
      <c r="F212" s="81"/>
    </row>
    <row r="213" spans="1:6">
      <c r="A213" s="230"/>
      <c r="B213" s="230"/>
      <c r="C213" s="230"/>
      <c r="D213" s="230"/>
      <c r="E213" s="82">
        <v>1.1000000000000001</v>
      </c>
      <c r="F213" s="83" t="s">
        <v>2</v>
      </c>
    </row>
    <row r="214" spans="1:6">
      <c r="A214" s="205" t="s">
        <v>142</v>
      </c>
      <c r="B214" s="206"/>
      <c r="C214" s="84" t="s">
        <v>143</v>
      </c>
      <c r="D214" s="84" t="s">
        <v>113</v>
      </c>
      <c r="E214" s="85" t="s">
        <v>144</v>
      </c>
      <c r="F214" s="86" t="s">
        <v>145</v>
      </c>
    </row>
    <row r="215" spans="1:6">
      <c r="A215" s="203" t="s">
        <v>177</v>
      </c>
      <c r="B215" s="203"/>
      <c r="C215" s="91">
        <v>1</v>
      </c>
      <c r="D215" s="120">
        <v>1</v>
      </c>
      <c r="E215" s="92">
        <v>30813</v>
      </c>
      <c r="F215" s="117">
        <v>30813</v>
      </c>
    </row>
    <row r="216" spans="1:6">
      <c r="A216" s="203" t="s">
        <v>164</v>
      </c>
      <c r="B216" s="203"/>
      <c r="C216" s="91">
        <v>1</v>
      </c>
      <c r="D216" s="120">
        <v>4</v>
      </c>
      <c r="E216" s="92">
        <v>63560</v>
      </c>
      <c r="F216" s="117">
        <v>254240</v>
      </c>
    </row>
    <row r="217" spans="1:6">
      <c r="A217" s="204" t="s">
        <v>178</v>
      </c>
      <c r="B217" s="204"/>
      <c r="C217" s="91">
        <v>1</v>
      </c>
      <c r="D217" s="120">
        <v>4</v>
      </c>
      <c r="E217" s="92">
        <v>69800</v>
      </c>
      <c r="F217" s="117">
        <v>279200</v>
      </c>
    </row>
    <row r="220" spans="1:6">
      <c r="A220" s="95"/>
      <c r="B220" s="96"/>
      <c r="C220" s="97"/>
      <c r="D220" s="96"/>
      <c r="E220" s="98" t="s">
        <v>146</v>
      </c>
      <c r="F220" s="99">
        <v>564253</v>
      </c>
    </row>
    <row r="221" spans="1:6">
      <c r="A221" s="87"/>
      <c r="B221" s="93"/>
      <c r="C221" s="93"/>
      <c r="D221" s="93"/>
      <c r="E221" s="93"/>
      <c r="F221" s="94"/>
    </row>
    <row r="222" spans="1:6">
      <c r="A222" s="205" t="s">
        <v>147</v>
      </c>
      <c r="B222" s="206"/>
      <c r="C222" s="84" t="s">
        <v>143</v>
      </c>
      <c r="D222" s="84" t="s">
        <v>113</v>
      </c>
      <c r="E222" s="84" t="s">
        <v>144</v>
      </c>
      <c r="F222" s="100" t="s">
        <v>145</v>
      </c>
    </row>
    <row r="223" spans="1:6">
      <c r="A223" s="207" t="s">
        <v>158</v>
      </c>
      <c r="B223" s="208"/>
      <c r="C223" s="88" t="s">
        <v>148</v>
      </c>
      <c r="D223" s="89">
        <v>10</v>
      </c>
      <c r="E223" s="90">
        <v>235270</v>
      </c>
      <c r="F223" s="90">
        <v>2352700</v>
      </c>
    </row>
    <row r="224" spans="1:6">
      <c r="A224" s="209"/>
      <c r="B224" s="210"/>
      <c r="C224" s="88"/>
      <c r="D224" s="89"/>
      <c r="E224" s="90"/>
      <c r="F224" s="90"/>
    </row>
    <row r="225" spans="1:6">
      <c r="A225" s="189"/>
      <c r="B225" s="190"/>
      <c r="C225" s="88"/>
      <c r="D225" s="89"/>
      <c r="E225" s="90"/>
      <c r="F225" s="90"/>
    </row>
    <row r="226" spans="1:6">
      <c r="A226" s="95"/>
      <c r="B226" s="96"/>
      <c r="C226" s="97"/>
      <c r="D226" s="96"/>
      <c r="E226" s="98" t="s">
        <v>146</v>
      </c>
      <c r="F226" s="99">
        <v>2352700</v>
      </c>
    </row>
    <row r="227" spans="1:6">
      <c r="A227" s="87"/>
      <c r="B227" s="93"/>
      <c r="C227" s="93"/>
      <c r="D227" s="93"/>
      <c r="E227" s="93"/>
      <c r="F227" s="94"/>
    </row>
    <row r="228" spans="1:6">
      <c r="A228" s="191" t="s">
        <v>149</v>
      </c>
      <c r="B228" s="192"/>
      <c r="C228" s="101" t="s">
        <v>143</v>
      </c>
      <c r="D228" s="101" t="s">
        <v>113</v>
      </c>
      <c r="E228" s="101" t="s">
        <v>144</v>
      </c>
      <c r="F228" s="101" t="s">
        <v>145</v>
      </c>
    </row>
    <row r="229" spans="1:6">
      <c r="A229" s="87"/>
      <c r="B229" s="93"/>
      <c r="C229" s="93"/>
      <c r="D229" s="93"/>
      <c r="E229" s="93"/>
      <c r="F229" s="94"/>
    </row>
    <row r="230" spans="1:6">
      <c r="A230" s="193" t="s">
        <v>150</v>
      </c>
      <c r="B230" s="194"/>
      <c r="C230" s="102" t="s">
        <v>151</v>
      </c>
      <c r="D230" s="103">
        <v>0.05</v>
      </c>
      <c r="E230" s="104">
        <v>2352700</v>
      </c>
      <c r="F230" s="105">
        <v>117635</v>
      </c>
    </row>
    <row r="231" spans="1:6">
      <c r="A231" s="87"/>
      <c r="B231" s="93"/>
      <c r="C231" s="93"/>
      <c r="D231" s="93"/>
      <c r="E231" s="93"/>
      <c r="F231" s="94"/>
    </row>
    <row r="232" spans="1:6">
      <c r="A232" s="95"/>
      <c r="B232" s="96"/>
      <c r="C232" s="97"/>
      <c r="D232" s="96"/>
      <c r="E232" s="98" t="s">
        <v>146</v>
      </c>
      <c r="F232" s="99">
        <v>117635</v>
      </c>
    </row>
    <row r="233" spans="1:6">
      <c r="A233" s="87"/>
      <c r="B233" s="93"/>
      <c r="C233" s="93"/>
      <c r="D233" s="93"/>
      <c r="E233" s="93"/>
      <c r="F233" s="94"/>
    </row>
    <row r="234" spans="1:6">
      <c r="A234" s="195" t="s">
        <v>152</v>
      </c>
      <c r="B234" s="196"/>
      <c r="C234" s="84" t="s">
        <v>143</v>
      </c>
      <c r="D234" s="84" t="s">
        <v>113</v>
      </c>
      <c r="E234" s="84" t="s">
        <v>144</v>
      </c>
      <c r="F234" s="106" t="s">
        <v>145</v>
      </c>
    </row>
    <row r="235" spans="1:6">
      <c r="A235" s="197"/>
      <c r="B235" s="198"/>
      <c r="C235" s="88"/>
      <c r="D235" s="89"/>
      <c r="E235" s="90"/>
      <c r="F235" s="107"/>
    </row>
    <row r="236" spans="1:6">
      <c r="A236" s="197"/>
      <c r="B236" s="198"/>
      <c r="C236" s="88"/>
      <c r="D236" s="89"/>
      <c r="E236" s="90"/>
      <c r="F236" s="107"/>
    </row>
    <row r="237" spans="1:6" ht="15" thickBot="1">
      <c r="A237" s="87"/>
      <c r="B237" s="93"/>
      <c r="C237" s="93"/>
      <c r="D237" s="93"/>
      <c r="E237" s="93"/>
      <c r="F237" s="94"/>
    </row>
    <row r="238" spans="1:6" ht="15" thickBot="1">
      <c r="A238" s="95"/>
      <c r="B238" s="96"/>
      <c r="C238" s="97"/>
      <c r="D238" s="96"/>
      <c r="E238" s="108" t="s">
        <v>146</v>
      </c>
      <c r="F238" s="109">
        <v>0</v>
      </c>
    </row>
    <row r="239" spans="1:6">
      <c r="A239" s="87"/>
      <c r="B239" s="93"/>
      <c r="C239" s="93"/>
      <c r="D239" s="93"/>
      <c r="E239" s="93"/>
      <c r="F239" s="94"/>
    </row>
    <row r="240" spans="1:6">
      <c r="A240" s="199" t="s">
        <v>153</v>
      </c>
      <c r="B240" s="200"/>
      <c r="C240" s="84" t="s">
        <v>143</v>
      </c>
      <c r="D240" s="84" t="s">
        <v>113</v>
      </c>
      <c r="E240" s="84" t="s">
        <v>144</v>
      </c>
      <c r="F240" s="100" t="s">
        <v>145</v>
      </c>
    </row>
    <row r="241" spans="1:6">
      <c r="A241" s="201"/>
      <c r="B241" s="202"/>
      <c r="C241" s="93"/>
      <c r="D241" s="93"/>
      <c r="E241" s="93"/>
      <c r="F241" s="94"/>
    </row>
    <row r="242" spans="1:6">
      <c r="A242" s="197" t="s">
        <v>162</v>
      </c>
      <c r="B242" s="198"/>
      <c r="C242" s="128" t="s">
        <v>163</v>
      </c>
      <c r="D242" s="110">
        <v>30</v>
      </c>
      <c r="E242" s="90">
        <v>4200</v>
      </c>
      <c r="F242" s="111">
        <v>126000</v>
      </c>
    </row>
    <row r="243" spans="1:6">
      <c r="A243" s="291" t="s">
        <v>179</v>
      </c>
      <c r="B243" s="292"/>
      <c r="C243" s="127" t="s">
        <v>121</v>
      </c>
      <c r="D243" s="93">
        <v>1</v>
      </c>
      <c r="E243" s="90">
        <v>1342800</v>
      </c>
      <c r="F243" s="111">
        <v>1342800</v>
      </c>
    </row>
    <row r="244" spans="1:6">
      <c r="A244" s="129" t="s">
        <v>180</v>
      </c>
      <c r="B244" s="130"/>
      <c r="C244" s="127" t="s">
        <v>121</v>
      </c>
      <c r="D244" s="93">
        <v>1</v>
      </c>
      <c r="E244" s="90">
        <v>251612</v>
      </c>
      <c r="F244" s="111">
        <v>251612</v>
      </c>
    </row>
    <row r="245" spans="1:6">
      <c r="A245" s="95"/>
      <c r="B245" s="96"/>
      <c r="C245" s="97"/>
      <c r="D245" s="96"/>
      <c r="E245" s="98" t="s">
        <v>146</v>
      </c>
      <c r="F245" s="99">
        <v>1720412</v>
      </c>
    </row>
    <row r="246" spans="1:6" ht="15" thickBot="1">
      <c r="A246" s="112"/>
      <c r="B246" s="113"/>
      <c r="C246" s="114"/>
      <c r="D246" s="113"/>
      <c r="E246" s="115"/>
    </row>
    <row r="247" spans="1:6" ht="15" thickBot="1">
      <c r="A247" s="184" t="s">
        <v>154</v>
      </c>
      <c r="B247" s="185"/>
      <c r="C247" s="185"/>
      <c r="D247" s="186"/>
      <c r="E247" s="187">
        <v>4755000</v>
      </c>
      <c r="F247" s="188"/>
    </row>
    <row r="248" spans="1:6" ht="15" thickBot="1"/>
    <row r="249" spans="1:6">
      <c r="A249" s="211" t="s">
        <v>138</v>
      </c>
      <c r="B249" s="212"/>
      <c r="C249" s="213"/>
      <c r="D249" s="214"/>
      <c r="E249" s="214"/>
      <c r="F249" s="215"/>
    </row>
    <row r="250" spans="1:6">
      <c r="A250" s="222" t="s">
        <v>139</v>
      </c>
      <c r="B250" s="223"/>
      <c r="C250" s="216"/>
      <c r="D250" s="217"/>
      <c r="E250" s="217"/>
      <c r="F250" s="218"/>
    </row>
    <row r="251" spans="1:6" ht="15" thickBot="1">
      <c r="A251" s="224" t="s">
        <v>140</v>
      </c>
      <c r="B251" s="225"/>
      <c r="C251" s="219"/>
      <c r="D251" s="220"/>
      <c r="E251" s="220"/>
      <c r="F251" s="221"/>
    </row>
    <row r="252" spans="1:6">
      <c r="A252" s="226" t="s">
        <v>141</v>
      </c>
      <c r="B252" s="227"/>
      <c r="C252" s="227"/>
      <c r="D252" s="227"/>
      <c r="E252" s="227"/>
      <c r="F252" s="228"/>
    </row>
    <row r="253" spans="1:6">
      <c r="A253" s="229" t="s">
        <v>128</v>
      </c>
      <c r="B253" s="229"/>
      <c r="C253" s="229"/>
      <c r="D253" s="229"/>
      <c r="E253" s="80"/>
      <c r="F253" s="81"/>
    </row>
    <row r="254" spans="1:6">
      <c r="A254" s="230"/>
      <c r="B254" s="230"/>
      <c r="C254" s="230"/>
      <c r="D254" s="230"/>
      <c r="E254" s="82">
        <v>1.1000000000000001</v>
      </c>
      <c r="F254" s="83" t="s">
        <v>2</v>
      </c>
    </row>
    <row r="255" spans="1:6">
      <c r="A255" s="205" t="s">
        <v>142</v>
      </c>
      <c r="B255" s="206"/>
      <c r="C255" s="84" t="s">
        <v>143</v>
      </c>
      <c r="D255" s="84" t="s">
        <v>113</v>
      </c>
      <c r="E255" s="85" t="s">
        <v>144</v>
      </c>
      <c r="F255" s="86" t="s">
        <v>145</v>
      </c>
    </row>
    <row r="256" spans="1:6">
      <c r="A256" s="231" t="s">
        <v>169</v>
      </c>
      <c r="B256" s="232"/>
      <c r="C256" s="88" t="s">
        <v>143</v>
      </c>
      <c r="D256" s="89">
        <v>1</v>
      </c>
      <c r="E256" s="90">
        <v>4950000</v>
      </c>
      <c r="F256" s="117">
        <v>4950000</v>
      </c>
    </row>
    <row r="257" spans="1:6">
      <c r="A257" s="203" t="s">
        <v>170</v>
      </c>
      <c r="B257" s="203"/>
      <c r="C257" s="91" t="s">
        <v>155</v>
      </c>
      <c r="D257" s="120">
        <v>30</v>
      </c>
      <c r="E257" s="92">
        <v>14221</v>
      </c>
      <c r="F257" s="117">
        <v>426630</v>
      </c>
    </row>
    <row r="258" spans="1:6">
      <c r="A258" s="203" t="s">
        <v>171</v>
      </c>
      <c r="B258" s="203"/>
      <c r="C258" s="91" t="s">
        <v>155</v>
      </c>
      <c r="D258" s="120">
        <v>20</v>
      </c>
      <c r="E258" s="92">
        <v>7500</v>
      </c>
      <c r="F258" s="117">
        <v>150000</v>
      </c>
    </row>
    <row r="259" spans="1:6">
      <c r="A259" s="203" t="s">
        <v>172</v>
      </c>
      <c r="B259" s="203"/>
      <c r="C259" s="91" t="s">
        <v>156</v>
      </c>
      <c r="D259" s="120">
        <v>0.2</v>
      </c>
      <c r="E259" s="92">
        <v>54700</v>
      </c>
      <c r="F259" s="117">
        <v>10940</v>
      </c>
    </row>
    <row r="260" spans="1:6">
      <c r="A260" s="203" t="s">
        <v>172</v>
      </c>
      <c r="B260" s="203"/>
      <c r="C260" s="91" t="s">
        <v>157</v>
      </c>
      <c r="D260" s="120">
        <v>0.2</v>
      </c>
      <c r="E260" s="92">
        <v>30900</v>
      </c>
      <c r="F260" s="117">
        <v>6180</v>
      </c>
    </row>
    <row r="261" spans="1:6">
      <c r="A261" s="203" t="s">
        <v>174</v>
      </c>
      <c r="B261" s="203"/>
      <c r="C261" s="91">
        <v>1</v>
      </c>
      <c r="D261" s="120">
        <v>1</v>
      </c>
      <c r="E261" s="92">
        <v>30813</v>
      </c>
      <c r="F261" s="117">
        <v>30813</v>
      </c>
    </row>
    <row r="262" spans="1:6">
      <c r="A262" s="203" t="s">
        <v>175</v>
      </c>
      <c r="B262" s="203"/>
      <c r="C262" s="91" t="s">
        <v>160</v>
      </c>
      <c r="D262" s="120">
        <v>23</v>
      </c>
      <c r="E262" s="92">
        <v>37661</v>
      </c>
      <c r="F262" s="117">
        <v>866203</v>
      </c>
    </row>
    <row r="263" spans="1:6">
      <c r="A263" s="95"/>
      <c r="B263" s="96"/>
      <c r="C263" s="97"/>
      <c r="D263" s="96"/>
      <c r="E263" s="98" t="s">
        <v>146</v>
      </c>
      <c r="F263" s="99">
        <v>6440766</v>
      </c>
    </row>
    <row r="264" spans="1:6">
      <c r="A264" s="87"/>
      <c r="B264" s="93"/>
      <c r="C264" s="93"/>
      <c r="D264" s="93"/>
      <c r="E264" s="93"/>
      <c r="F264" s="94"/>
    </row>
    <row r="265" spans="1:6">
      <c r="A265" s="205" t="s">
        <v>147</v>
      </c>
      <c r="B265" s="206"/>
      <c r="C265" s="84" t="s">
        <v>143</v>
      </c>
      <c r="D265" s="84" t="s">
        <v>113</v>
      </c>
      <c r="E265" s="84" t="s">
        <v>144</v>
      </c>
      <c r="F265" s="100" t="s">
        <v>145</v>
      </c>
    </row>
    <row r="266" spans="1:6">
      <c r="A266" s="207" t="s">
        <v>158</v>
      </c>
      <c r="B266" s="208"/>
      <c r="C266" s="88" t="s">
        <v>148</v>
      </c>
      <c r="D266" s="89">
        <v>3</v>
      </c>
      <c r="E266" s="90">
        <v>235270</v>
      </c>
      <c r="F266" s="90">
        <v>705810</v>
      </c>
    </row>
    <row r="267" spans="1:6">
      <c r="A267" s="209" t="s">
        <v>176</v>
      </c>
      <c r="B267" s="210"/>
      <c r="C267" s="88" t="s">
        <v>148</v>
      </c>
      <c r="D267" s="89">
        <v>1</v>
      </c>
      <c r="E267" s="90">
        <v>235270</v>
      </c>
      <c r="F267" s="90">
        <v>235270</v>
      </c>
    </row>
    <row r="268" spans="1:6">
      <c r="A268" s="189"/>
      <c r="B268" s="190"/>
      <c r="C268" s="88"/>
      <c r="D268" s="89"/>
      <c r="E268" s="90"/>
      <c r="F268" s="90"/>
    </row>
    <row r="269" spans="1:6">
      <c r="A269" s="95"/>
      <c r="B269" s="96"/>
      <c r="C269" s="97"/>
      <c r="D269" s="96"/>
      <c r="E269" s="98" t="s">
        <v>146</v>
      </c>
      <c r="F269" s="99">
        <v>941080</v>
      </c>
    </row>
    <row r="270" spans="1:6">
      <c r="A270" s="87"/>
      <c r="B270" s="93"/>
      <c r="C270" s="93"/>
      <c r="D270" s="93"/>
      <c r="E270" s="93"/>
      <c r="F270" s="94"/>
    </row>
    <row r="271" spans="1:6">
      <c r="A271" s="191" t="s">
        <v>149</v>
      </c>
      <c r="B271" s="192"/>
      <c r="C271" s="101" t="s">
        <v>143</v>
      </c>
      <c r="D271" s="101" t="s">
        <v>113</v>
      </c>
      <c r="E271" s="101" t="s">
        <v>144</v>
      </c>
      <c r="F271" s="101" t="s">
        <v>145</v>
      </c>
    </row>
    <row r="272" spans="1:6">
      <c r="A272" s="87"/>
      <c r="B272" s="93"/>
      <c r="C272" s="93"/>
      <c r="D272" s="93"/>
      <c r="E272" s="93"/>
      <c r="F272" s="94"/>
    </row>
    <row r="273" spans="1:6">
      <c r="A273" s="193" t="s">
        <v>150</v>
      </c>
      <c r="B273" s="194"/>
      <c r="C273" s="102" t="s">
        <v>151</v>
      </c>
      <c r="D273" s="103">
        <v>0.05</v>
      </c>
      <c r="E273" s="104">
        <v>941080</v>
      </c>
      <c r="F273" s="105">
        <v>47054</v>
      </c>
    </row>
    <row r="274" spans="1:6">
      <c r="A274" s="87"/>
      <c r="B274" s="93"/>
      <c r="C274" s="93"/>
      <c r="D274" s="93"/>
      <c r="E274" s="93"/>
      <c r="F274" s="94"/>
    </row>
    <row r="275" spans="1:6">
      <c r="A275" s="95"/>
      <c r="B275" s="96"/>
      <c r="C275" s="97"/>
      <c r="D275" s="96"/>
      <c r="E275" s="98" t="s">
        <v>146</v>
      </c>
      <c r="F275" s="99">
        <v>47054</v>
      </c>
    </row>
    <row r="276" spans="1:6">
      <c r="A276" s="87"/>
      <c r="B276" s="93"/>
      <c r="C276" s="93"/>
      <c r="D276" s="93"/>
      <c r="E276" s="93"/>
      <c r="F276" s="94"/>
    </row>
    <row r="277" spans="1:6">
      <c r="A277" s="195" t="s">
        <v>152</v>
      </c>
      <c r="B277" s="196"/>
      <c r="C277" s="84" t="s">
        <v>143</v>
      </c>
      <c r="D277" s="84" t="s">
        <v>113</v>
      </c>
      <c r="E277" s="84" t="s">
        <v>144</v>
      </c>
      <c r="F277" s="106" t="s">
        <v>145</v>
      </c>
    </row>
    <row r="278" spans="1:6">
      <c r="A278" s="197"/>
      <c r="B278" s="198"/>
      <c r="C278" s="88"/>
      <c r="D278" s="89"/>
      <c r="E278" s="90"/>
      <c r="F278" s="107"/>
    </row>
    <row r="279" spans="1:6">
      <c r="A279" s="197"/>
      <c r="B279" s="198"/>
      <c r="C279" s="88"/>
      <c r="D279" s="89"/>
      <c r="E279" s="90"/>
      <c r="F279" s="107"/>
    </row>
    <row r="280" spans="1:6" ht="15" thickBot="1">
      <c r="A280" s="87"/>
      <c r="B280" s="93"/>
      <c r="C280" s="93"/>
      <c r="D280" s="93"/>
      <c r="E280" s="93"/>
      <c r="F280" s="94"/>
    </row>
    <row r="281" spans="1:6" ht="15" thickBot="1">
      <c r="A281" s="95"/>
      <c r="B281" s="96"/>
      <c r="C281" s="97"/>
      <c r="D281" s="96"/>
      <c r="E281" s="108" t="s">
        <v>146</v>
      </c>
      <c r="F281" s="109">
        <v>0</v>
      </c>
    </row>
    <row r="282" spans="1:6">
      <c r="A282" s="87"/>
      <c r="B282" s="93"/>
      <c r="C282" s="93"/>
      <c r="D282" s="93"/>
      <c r="E282" s="93"/>
      <c r="F282" s="94"/>
    </row>
    <row r="283" spans="1:6">
      <c r="A283" s="199" t="s">
        <v>153</v>
      </c>
      <c r="B283" s="200"/>
      <c r="C283" s="84" t="s">
        <v>143</v>
      </c>
      <c r="D283" s="84" t="s">
        <v>113</v>
      </c>
      <c r="E283" s="84" t="s">
        <v>144</v>
      </c>
      <c r="F283" s="100" t="s">
        <v>145</v>
      </c>
    </row>
    <row r="284" spans="1:6">
      <c r="A284" s="201"/>
      <c r="B284" s="202"/>
      <c r="C284" s="93"/>
      <c r="D284" s="93"/>
      <c r="E284" s="93"/>
      <c r="F284" s="94"/>
    </row>
    <row r="285" spans="1:6">
      <c r="A285" s="197" t="s">
        <v>181</v>
      </c>
      <c r="B285" s="198"/>
      <c r="C285" s="89" t="s">
        <v>159</v>
      </c>
      <c r="D285" s="110">
        <v>30</v>
      </c>
      <c r="E285" s="90">
        <v>12500</v>
      </c>
      <c r="F285" s="111">
        <v>375000</v>
      </c>
    </row>
    <row r="286" spans="1:6">
      <c r="A286" s="87"/>
      <c r="B286" s="93"/>
      <c r="C286" s="93"/>
      <c r="D286" s="93"/>
      <c r="E286" s="93"/>
      <c r="F286" s="94"/>
    </row>
    <row r="287" spans="1:6">
      <c r="A287" s="95"/>
      <c r="B287" s="96"/>
      <c r="C287" s="97"/>
      <c r="D287" s="96"/>
      <c r="E287" s="98" t="s">
        <v>146</v>
      </c>
      <c r="F287" s="99">
        <v>375000</v>
      </c>
    </row>
    <row r="288" spans="1:6" ht="15" thickBot="1">
      <c r="A288" s="112"/>
      <c r="B288" s="113"/>
      <c r="C288" s="114"/>
      <c r="D288" s="113"/>
      <c r="E288" s="115"/>
    </row>
    <row r="289" spans="1:6" ht="15" thickBot="1">
      <c r="A289" s="184" t="s">
        <v>154</v>
      </c>
      <c r="B289" s="185"/>
      <c r="C289" s="185"/>
      <c r="D289" s="186"/>
      <c r="E289" s="187">
        <v>7803900</v>
      </c>
      <c r="F289" s="188"/>
    </row>
    <row r="290" spans="1:6" ht="15" thickBot="1"/>
    <row r="291" spans="1:6">
      <c r="A291" s="211" t="s">
        <v>138</v>
      </c>
      <c r="B291" s="212"/>
      <c r="C291" s="213"/>
      <c r="D291" s="214"/>
      <c r="E291" s="214"/>
      <c r="F291" s="215"/>
    </row>
    <row r="292" spans="1:6">
      <c r="A292" s="222" t="s">
        <v>139</v>
      </c>
      <c r="B292" s="223"/>
      <c r="C292" s="216"/>
      <c r="D292" s="217"/>
      <c r="E292" s="217"/>
      <c r="F292" s="218"/>
    </row>
    <row r="293" spans="1:6" ht="15" thickBot="1">
      <c r="A293" s="224" t="s">
        <v>140</v>
      </c>
      <c r="B293" s="225"/>
      <c r="C293" s="219"/>
      <c r="D293" s="220"/>
      <c r="E293" s="220"/>
      <c r="F293" s="221"/>
    </row>
    <row r="294" spans="1:6">
      <c r="A294" s="226" t="s">
        <v>141</v>
      </c>
      <c r="B294" s="227"/>
      <c r="C294" s="227"/>
      <c r="D294" s="227"/>
      <c r="E294" s="227"/>
      <c r="F294" s="228"/>
    </row>
    <row r="295" spans="1:6">
      <c r="A295" s="229" t="s">
        <v>129</v>
      </c>
      <c r="B295" s="229"/>
      <c r="C295" s="229"/>
      <c r="D295" s="229"/>
      <c r="E295" s="80"/>
      <c r="F295" s="81"/>
    </row>
    <row r="296" spans="1:6">
      <c r="A296" s="230"/>
      <c r="B296" s="230"/>
      <c r="C296" s="230"/>
      <c r="D296" s="230"/>
      <c r="E296" s="82">
        <v>1.1000000000000001</v>
      </c>
      <c r="F296" s="83" t="s">
        <v>2</v>
      </c>
    </row>
    <row r="297" spans="1:6">
      <c r="A297" s="205" t="s">
        <v>142</v>
      </c>
      <c r="B297" s="206"/>
      <c r="C297" s="84" t="s">
        <v>143</v>
      </c>
      <c r="D297" s="84" t="s">
        <v>113</v>
      </c>
      <c r="E297" s="85" t="s">
        <v>144</v>
      </c>
      <c r="F297" s="86" t="s">
        <v>145</v>
      </c>
    </row>
    <row r="298" spans="1:6">
      <c r="A298" s="203" t="s">
        <v>177</v>
      </c>
      <c r="B298" s="203"/>
      <c r="C298" s="91">
        <v>1</v>
      </c>
      <c r="D298" s="120">
        <v>1</v>
      </c>
      <c r="E298" s="92">
        <v>30813</v>
      </c>
      <c r="F298" s="117">
        <v>30813</v>
      </c>
    </row>
    <row r="299" spans="1:6">
      <c r="A299" s="203" t="s">
        <v>164</v>
      </c>
      <c r="B299" s="203"/>
      <c r="C299" s="91">
        <v>1</v>
      </c>
      <c r="D299" s="120">
        <v>2</v>
      </c>
      <c r="E299" s="92">
        <v>63560</v>
      </c>
      <c r="F299" s="117">
        <v>127120</v>
      </c>
    </row>
    <row r="300" spans="1:6">
      <c r="A300" s="204" t="s">
        <v>178</v>
      </c>
      <c r="B300" s="204"/>
      <c r="C300" s="91">
        <v>1</v>
      </c>
      <c r="D300" s="120">
        <v>2</v>
      </c>
      <c r="E300" s="92">
        <v>69800</v>
      </c>
      <c r="F300" s="117">
        <v>139600</v>
      </c>
    </row>
    <row r="301" spans="1:6">
      <c r="A301" s="203" t="s">
        <v>170</v>
      </c>
      <c r="B301" s="203"/>
      <c r="C301" s="91" t="s">
        <v>155</v>
      </c>
      <c r="D301" s="120">
        <v>4</v>
      </c>
      <c r="E301" s="92">
        <v>14221</v>
      </c>
      <c r="F301" s="117">
        <v>56884</v>
      </c>
    </row>
    <row r="302" spans="1:6">
      <c r="A302" s="203" t="s">
        <v>171</v>
      </c>
      <c r="B302" s="203"/>
      <c r="C302" s="91" t="s">
        <v>155</v>
      </c>
      <c r="D302" s="120">
        <v>4</v>
      </c>
      <c r="E302" s="92">
        <v>7500</v>
      </c>
      <c r="F302" s="117">
        <v>30000</v>
      </c>
    </row>
    <row r="303" spans="1:6">
      <c r="A303" s="121"/>
      <c r="B303" s="122"/>
      <c r="C303" s="123"/>
      <c r="D303" s="124"/>
      <c r="E303" s="125"/>
      <c r="F303" s="126"/>
    </row>
    <row r="304" spans="1:6">
      <c r="A304" s="121"/>
      <c r="B304" s="122"/>
      <c r="C304" s="123"/>
      <c r="D304" s="124"/>
      <c r="E304" s="125"/>
      <c r="F304" s="126"/>
    </row>
    <row r="305" spans="1:6">
      <c r="A305" s="95"/>
      <c r="B305" s="96"/>
      <c r="C305" s="97"/>
      <c r="D305" s="96"/>
      <c r="E305" s="98" t="s">
        <v>146</v>
      </c>
      <c r="F305" s="99">
        <v>384417</v>
      </c>
    </row>
    <row r="306" spans="1:6">
      <c r="A306" s="87"/>
      <c r="B306" s="93"/>
      <c r="C306" s="93"/>
      <c r="D306" s="93"/>
      <c r="E306" s="93"/>
      <c r="F306" s="94"/>
    </row>
    <row r="307" spans="1:6">
      <c r="A307" s="205" t="s">
        <v>147</v>
      </c>
      <c r="B307" s="206"/>
      <c r="C307" s="84" t="s">
        <v>143</v>
      </c>
      <c r="D307" s="84" t="s">
        <v>113</v>
      </c>
      <c r="E307" s="84" t="s">
        <v>144</v>
      </c>
      <c r="F307" s="100" t="s">
        <v>145</v>
      </c>
    </row>
    <row r="308" spans="1:6">
      <c r="A308" s="207" t="s">
        <v>158</v>
      </c>
      <c r="B308" s="208"/>
      <c r="C308" s="88" t="s">
        <v>148</v>
      </c>
      <c r="D308" s="89">
        <v>10</v>
      </c>
      <c r="E308" s="90">
        <v>235270</v>
      </c>
      <c r="F308" s="90">
        <v>2352700</v>
      </c>
    </row>
    <row r="309" spans="1:6">
      <c r="A309" s="209"/>
      <c r="B309" s="210"/>
      <c r="C309" s="88"/>
      <c r="D309" s="89"/>
      <c r="E309" s="90"/>
      <c r="F309" s="90"/>
    </row>
    <row r="310" spans="1:6">
      <c r="A310" s="189"/>
      <c r="B310" s="190"/>
      <c r="C310" s="88"/>
      <c r="D310" s="89"/>
      <c r="E310" s="90"/>
      <c r="F310" s="90"/>
    </row>
    <row r="311" spans="1:6">
      <c r="A311" s="95"/>
      <c r="B311" s="96"/>
      <c r="C311" s="97"/>
      <c r="D311" s="96"/>
      <c r="E311" s="98" t="s">
        <v>146</v>
      </c>
      <c r="F311" s="99">
        <v>2352700</v>
      </c>
    </row>
    <row r="312" spans="1:6">
      <c r="A312" s="87"/>
      <c r="B312" s="93"/>
      <c r="C312" s="93"/>
      <c r="D312" s="93"/>
      <c r="E312" s="93"/>
      <c r="F312" s="94"/>
    </row>
    <row r="313" spans="1:6">
      <c r="A313" s="191" t="s">
        <v>149</v>
      </c>
      <c r="B313" s="192"/>
      <c r="C313" s="101" t="s">
        <v>143</v>
      </c>
      <c r="D313" s="101" t="s">
        <v>113</v>
      </c>
      <c r="E313" s="101" t="s">
        <v>144</v>
      </c>
      <c r="F313" s="101" t="s">
        <v>145</v>
      </c>
    </row>
    <row r="314" spans="1:6">
      <c r="A314" s="87"/>
      <c r="B314" s="93"/>
      <c r="C314" s="93"/>
      <c r="D314" s="93"/>
      <c r="E314" s="93"/>
      <c r="F314" s="94"/>
    </row>
    <row r="315" spans="1:6">
      <c r="A315" s="193" t="s">
        <v>150</v>
      </c>
      <c r="B315" s="194"/>
      <c r="C315" s="102" t="s">
        <v>151</v>
      </c>
      <c r="D315" s="103">
        <v>0.05</v>
      </c>
      <c r="E315" s="104">
        <v>2352700</v>
      </c>
      <c r="F315" s="105">
        <v>117635</v>
      </c>
    </row>
    <row r="316" spans="1:6">
      <c r="A316" s="87"/>
      <c r="B316" s="93"/>
      <c r="C316" s="93"/>
      <c r="D316" s="93"/>
      <c r="E316" s="93"/>
      <c r="F316" s="94"/>
    </row>
    <row r="317" spans="1:6">
      <c r="A317" s="95"/>
      <c r="B317" s="96"/>
      <c r="C317" s="97"/>
      <c r="D317" s="96"/>
      <c r="E317" s="98" t="s">
        <v>146</v>
      </c>
      <c r="F317" s="99">
        <v>117635</v>
      </c>
    </row>
    <row r="318" spans="1:6">
      <c r="A318" s="87"/>
      <c r="B318" s="93"/>
      <c r="C318" s="93"/>
      <c r="D318" s="93"/>
      <c r="E318" s="93"/>
      <c r="F318" s="94"/>
    </row>
    <row r="319" spans="1:6">
      <c r="A319" s="195" t="s">
        <v>152</v>
      </c>
      <c r="B319" s="196"/>
      <c r="C319" s="84" t="s">
        <v>143</v>
      </c>
      <c r="D319" s="84" t="s">
        <v>113</v>
      </c>
      <c r="E319" s="84" t="s">
        <v>144</v>
      </c>
      <c r="F319" s="106" t="s">
        <v>145</v>
      </c>
    </row>
    <row r="320" spans="1:6">
      <c r="A320" s="197"/>
      <c r="B320" s="198"/>
      <c r="C320" s="88"/>
      <c r="D320" s="89"/>
      <c r="E320" s="90"/>
      <c r="F320" s="107"/>
    </row>
    <row r="321" spans="1:7">
      <c r="A321" s="197"/>
      <c r="B321" s="198"/>
      <c r="C321" s="88"/>
      <c r="D321" s="89"/>
      <c r="E321" s="90"/>
      <c r="F321" s="107"/>
    </row>
    <row r="322" spans="1:7" ht="15" thickBot="1">
      <c r="A322" s="87"/>
      <c r="B322" s="93"/>
      <c r="C322" s="93"/>
      <c r="D322" s="93"/>
      <c r="E322" s="93"/>
      <c r="F322" s="94"/>
    </row>
    <row r="323" spans="1:7" ht="15" thickBot="1">
      <c r="A323" s="95"/>
      <c r="B323" s="96"/>
      <c r="C323" s="97"/>
      <c r="D323" s="96"/>
      <c r="E323" s="108" t="s">
        <v>146</v>
      </c>
      <c r="F323" s="109">
        <v>0</v>
      </c>
    </row>
    <row r="324" spans="1:7">
      <c r="A324" s="87"/>
      <c r="B324" s="93"/>
      <c r="C324" s="93"/>
      <c r="D324" s="93"/>
      <c r="E324" s="93"/>
      <c r="F324" s="94"/>
    </row>
    <row r="325" spans="1:7">
      <c r="A325" s="199" t="s">
        <v>153</v>
      </c>
      <c r="B325" s="200"/>
      <c r="C325" s="84" t="s">
        <v>143</v>
      </c>
      <c r="D325" s="84" t="s">
        <v>113</v>
      </c>
      <c r="E325" s="84" t="s">
        <v>144</v>
      </c>
      <c r="F325" s="100" t="s">
        <v>145</v>
      </c>
    </row>
    <row r="326" spans="1:7">
      <c r="A326" s="201"/>
      <c r="B326" s="202"/>
      <c r="C326" s="93"/>
      <c r="D326" s="93"/>
      <c r="E326" s="93"/>
      <c r="F326" s="94"/>
    </row>
    <row r="327" spans="1:7">
      <c r="A327" s="197" t="s">
        <v>162</v>
      </c>
      <c r="B327" s="198"/>
      <c r="C327" s="128" t="s">
        <v>163</v>
      </c>
      <c r="D327" s="110">
        <v>30</v>
      </c>
      <c r="E327" s="90">
        <v>4200</v>
      </c>
      <c r="F327" s="111">
        <v>126000</v>
      </c>
    </row>
    <row r="328" spans="1:7">
      <c r="A328" s="291" t="s">
        <v>179</v>
      </c>
      <c r="B328" s="292"/>
      <c r="C328" s="127" t="s">
        <v>121</v>
      </c>
      <c r="D328" s="93">
        <v>1</v>
      </c>
      <c r="E328" s="90">
        <v>335700</v>
      </c>
      <c r="F328" s="111">
        <v>335700</v>
      </c>
    </row>
    <row r="329" spans="1:7">
      <c r="A329" s="129" t="s">
        <v>180</v>
      </c>
      <c r="B329" s="130"/>
      <c r="C329" s="127" t="s">
        <v>121</v>
      </c>
      <c r="D329" s="93">
        <v>1</v>
      </c>
      <c r="E329" s="90">
        <v>168185</v>
      </c>
      <c r="F329" s="111">
        <v>168185</v>
      </c>
    </row>
    <row r="330" spans="1:7">
      <c r="A330" s="95"/>
      <c r="B330" s="96"/>
      <c r="C330" s="97"/>
      <c r="D330" s="96"/>
      <c r="E330" s="98" t="s">
        <v>146</v>
      </c>
      <c r="F330" s="99">
        <v>629885</v>
      </c>
      <c r="G330" s="116"/>
    </row>
    <row r="331" spans="1:7" ht="15" thickBot="1">
      <c r="A331" s="112"/>
      <c r="B331" s="113"/>
      <c r="C331" s="114"/>
      <c r="D331" s="113"/>
      <c r="E331" s="115"/>
    </row>
    <row r="332" spans="1:7" ht="15" thickBot="1">
      <c r="A332" s="184" t="s">
        <v>154</v>
      </c>
      <c r="B332" s="185"/>
      <c r="C332" s="185"/>
      <c r="D332" s="186"/>
      <c r="E332" s="187">
        <v>3484637</v>
      </c>
      <c r="F332" s="188"/>
    </row>
    <row r="333" spans="1:7" ht="15" thickBot="1"/>
    <row r="334" spans="1:7">
      <c r="A334" s="211" t="s">
        <v>138</v>
      </c>
      <c r="B334" s="212"/>
      <c r="C334" s="213"/>
      <c r="D334" s="214"/>
      <c r="E334" s="214"/>
      <c r="F334" s="215"/>
    </row>
    <row r="335" spans="1:7">
      <c r="A335" s="222" t="s">
        <v>139</v>
      </c>
      <c r="B335" s="223"/>
      <c r="C335" s="216"/>
      <c r="D335" s="217"/>
      <c r="E335" s="217"/>
      <c r="F335" s="218"/>
    </row>
    <row r="336" spans="1:7" ht="15" thickBot="1">
      <c r="A336" s="224" t="s">
        <v>140</v>
      </c>
      <c r="B336" s="225"/>
      <c r="C336" s="219"/>
      <c r="D336" s="220"/>
      <c r="E336" s="220"/>
      <c r="F336" s="221"/>
    </row>
    <row r="337" spans="1:6">
      <c r="A337" s="226" t="s">
        <v>141</v>
      </c>
      <c r="B337" s="227"/>
      <c r="C337" s="227"/>
      <c r="D337" s="227"/>
      <c r="E337" s="227"/>
      <c r="F337" s="228"/>
    </row>
    <row r="338" spans="1:6">
      <c r="A338" s="229" t="s">
        <v>127</v>
      </c>
      <c r="B338" s="229"/>
      <c r="C338" s="229"/>
      <c r="D338" s="229"/>
      <c r="E338" s="80"/>
      <c r="F338" s="81"/>
    </row>
    <row r="339" spans="1:6">
      <c r="A339" s="230"/>
      <c r="B339" s="230"/>
      <c r="C339" s="230"/>
      <c r="D339" s="230"/>
      <c r="E339" s="82">
        <v>1.1000000000000001</v>
      </c>
      <c r="F339" s="83" t="s">
        <v>2</v>
      </c>
    </row>
    <row r="340" spans="1:6">
      <c r="A340" s="205" t="s">
        <v>142</v>
      </c>
      <c r="B340" s="206"/>
      <c r="C340" s="84" t="s">
        <v>143</v>
      </c>
      <c r="D340" s="84" t="s">
        <v>113</v>
      </c>
      <c r="E340" s="85" t="s">
        <v>144</v>
      </c>
      <c r="F340" s="86" t="s">
        <v>145</v>
      </c>
    </row>
    <row r="341" spans="1:6">
      <c r="A341" s="203" t="s">
        <v>177</v>
      </c>
      <c r="B341" s="203"/>
      <c r="C341" s="91">
        <v>1</v>
      </c>
      <c r="D341" s="120">
        <v>1</v>
      </c>
      <c r="E341" s="92">
        <v>30813</v>
      </c>
      <c r="F341" s="117">
        <v>30813</v>
      </c>
    </row>
    <row r="342" spans="1:6">
      <c r="A342" s="203" t="s">
        <v>164</v>
      </c>
      <c r="B342" s="203"/>
      <c r="C342" s="91">
        <v>1</v>
      </c>
      <c r="D342" s="120">
        <v>4</v>
      </c>
      <c r="E342" s="92">
        <v>63560</v>
      </c>
      <c r="F342" s="117">
        <v>254240</v>
      </c>
    </row>
    <row r="343" spans="1:6">
      <c r="A343" s="204" t="s">
        <v>178</v>
      </c>
      <c r="B343" s="204"/>
      <c r="C343" s="91">
        <v>1</v>
      </c>
      <c r="D343" s="120">
        <v>4</v>
      </c>
      <c r="E343" s="92">
        <v>69800</v>
      </c>
      <c r="F343" s="117">
        <v>279200</v>
      </c>
    </row>
    <row r="344" spans="1:6">
      <c r="A344" s="204" t="s">
        <v>175</v>
      </c>
      <c r="B344" s="204"/>
      <c r="C344" s="91" t="s">
        <v>160</v>
      </c>
      <c r="D344" s="120">
        <v>23</v>
      </c>
      <c r="E344" s="92">
        <v>37661</v>
      </c>
      <c r="F344" s="117">
        <v>866203</v>
      </c>
    </row>
    <row r="345" spans="1:6">
      <c r="A345" t="s">
        <v>166</v>
      </c>
      <c r="C345" s="127">
        <v>1</v>
      </c>
      <c r="D345" s="132">
        <v>1</v>
      </c>
      <c r="E345" s="92">
        <v>310860</v>
      </c>
      <c r="F345" s="117">
        <v>310860</v>
      </c>
    </row>
    <row r="346" spans="1:6">
      <c r="A346" s="203" t="s">
        <v>171</v>
      </c>
      <c r="B346" s="203"/>
      <c r="C346" s="91" t="s">
        <v>155</v>
      </c>
      <c r="D346" s="120">
        <v>6</v>
      </c>
      <c r="E346" s="92">
        <v>7500</v>
      </c>
      <c r="F346" s="117">
        <v>45000</v>
      </c>
    </row>
    <row r="347" spans="1:6">
      <c r="A347" s="95"/>
      <c r="B347" s="96"/>
      <c r="C347" s="97"/>
      <c r="D347" s="96"/>
      <c r="E347" s="98" t="s">
        <v>146</v>
      </c>
      <c r="F347" s="99">
        <v>1786316</v>
      </c>
    </row>
    <row r="348" spans="1:6">
      <c r="A348" s="87"/>
      <c r="B348" s="93"/>
      <c r="C348" s="93"/>
      <c r="D348" s="93"/>
      <c r="E348" s="93"/>
      <c r="F348" s="94"/>
    </row>
    <row r="349" spans="1:6">
      <c r="A349" s="205" t="s">
        <v>147</v>
      </c>
      <c r="B349" s="206"/>
      <c r="C349" s="84" t="s">
        <v>143</v>
      </c>
      <c r="D349" s="84" t="s">
        <v>113</v>
      </c>
      <c r="E349" s="84" t="s">
        <v>144</v>
      </c>
      <c r="F349" s="100" t="s">
        <v>145</v>
      </c>
    </row>
    <row r="350" spans="1:6">
      <c r="A350" s="207" t="s">
        <v>158</v>
      </c>
      <c r="B350" s="208"/>
      <c r="C350" s="88" t="s">
        <v>148</v>
      </c>
      <c r="D350" s="89">
        <v>2.5</v>
      </c>
      <c r="E350" s="90">
        <v>235270</v>
      </c>
      <c r="F350" s="90">
        <v>588175</v>
      </c>
    </row>
    <row r="351" spans="1:6">
      <c r="A351" s="209"/>
      <c r="B351" s="210"/>
      <c r="C351" s="88"/>
      <c r="D351" s="89"/>
      <c r="E351" s="90"/>
      <c r="F351" s="90"/>
    </row>
    <row r="352" spans="1:6">
      <c r="A352" s="189"/>
      <c r="B352" s="190"/>
      <c r="C352" s="88"/>
      <c r="D352" s="89"/>
      <c r="E352" s="90"/>
      <c r="F352" s="90"/>
    </row>
    <row r="353" spans="1:6">
      <c r="A353" s="95"/>
      <c r="B353" s="96"/>
      <c r="C353" s="97"/>
      <c r="D353" s="96"/>
      <c r="E353" s="98" t="s">
        <v>146</v>
      </c>
      <c r="F353" s="99">
        <v>588175</v>
      </c>
    </row>
    <row r="354" spans="1:6">
      <c r="A354" s="87"/>
      <c r="B354" s="93"/>
      <c r="C354" s="93"/>
      <c r="D354" s="93"/>
      <c r="E354" s="93"/>
      <c r="F354" s="94"/>
    </row>
    <row r="355" spans="1:6">
      <c r="A355" s="191" t="s">
        <v>149</v>
      </c>
      <c r="B355" s="192"/>
      <c r="C355" s="101" t="s">
        <v>143</v>
      </c>
      <c r="D355" s="101" t="s">
        <v>113</v>
      </c>
      <c r="E355" s="101" t="s">
        <v>144</v>
      </c>
      <c r="F355" s="101" t="s">
        <v>145</v>
      </c>
    </row>
    <row r="356" spans="1:6">
      <c r="A356" s="87"/>
      <c r="B356" s="93"/>
      <c r="C356" s="93"/>
      <c r="D356" s="93"/>
      <c r="E356" s="93"/>
      <c r="F356" s="94"/>
    </row>
    <row r="357" spans="1:6">
      <c r="A357" s="193" t="s">
        <v>150</v>
      </c>
      <c r="B357" s="194"/>
      <c r="C357" s="102" t="s">
        <v>151</v>
      </c>
      <c r="D357" s="103">
        <v>0.05</v>
      </c>
      <c r="E357" s="104">
        <v>588175</v>
      </c>
      <c r="F357" s="105">
        <v>29409</v>
      </c>
    </row>
    <row r="358" spans="1:6">
      <c r="A358" s="87"/>
      <c r="B358" s="93"/>
      <c r="C358" s="93"/>
      <c r="D358" s="93"/>
      <c r="E358" s="93"/>
      <c r="F358" s="94"/>
    </row>
    <row r="359" spans="1:6">
      <c r="A359" s="95"/>
      <c r="B359" s="96"/>
      <c r="C359" s="97"/>
      <c r="D359" s="96"/>
      <c r="E359" s="98" t="s">
        <v>146</v>
      </c>
      <c r="F359" s="99">
        <v>29409</v>
      </c>
    </row>
    <row r="360" spans="1:6">
      <c r="A360" s="87"/>
      <c r="B360" s="93"/>
      <c r="C360" s="93"/>
      <c r="D360" s="93"/>
      <c r="E360" s="93"/>
      <c r="F360" s="94"/>
    </row>
    <row r="361" spans="1:6">
      <c r="A361" s="195" t="s">
        <v>152</v>
      </c>
      <c r="B361" s="196"/>
      <c r="C361" s="84" t="s">
        <v>143</v>
      </c>
      <c r="D361" s="84" t="s">
        <v>113</v>
      </c>
      <c r="E361" s="84" t="s">
        <v>144</v>
      </c>
      <c r="F361" s="106" t="s">
        <v>145</v>
      </c>
    </row>
    <row r="362" spans="1:6">
      <c r="A362" s="197"/>
      <c r="B362" s="198"/>
      <c r="C362" s="88"/>
      <c r="D362" s="89"/>
      <c r="E362" s="90"/>
      <c r="F362" s="107"/>
    </row>
    <row r="363" spans="1:6">
      <c r="A363" s="197"/>
      <c r="B363" s="198"/>
      <c r="C363" s="88"/>
      <c r="D363" s="89"/>
      <c r="E363" s="90"/>
      <c r="F363" s="107"/>
    </row>
    <row r="364" spans="1:6" ht="15" thickBot="1">
      <c r="A364" s="87"/>
      <c r="B364" s="93"/>
      <c r="C364" s="93"/>
      <c r="D364" s="93"/>
      <c r="E364" s="93"/>
      <c r="F364" s="94"/>
    </row>
    <row r="365" spans="1:6" ht="15" thickBot="1">
      <c r="A365" s="95"/>
      <c r="B365" s="96"/>
      <c r="C365" s="97"/>
      <c r="D365" s="96"/>
      <c r="E365" s="108" t="s">
        <v>146</v>
      </c>
      <c r="F365" s="109">
        <v>0</v>
      </c>
    </row>
    <row r="366" spans="1:6">
      <c r="A366" s="87"/>
      <c r="B366" s="93"/>
      <c r="C366" s="93"/>
      <c r="D366" s="93"/>
      <c r="E366" s="93"/>
      <c r="F366" s="94"/>
    </row>
    <row r="367" spans="1:6">
      <c r="A367" s="199" t="s">
        <v>153</v>
      </c>
      <c r="B367" s="200"/>
      <c r="C367" s="84" t="s">
        <v>143</v>
      </c>
      <c r="D367" s="84" t="s">
        <v>113</v>
      </c>
      <c r="E367" s="84" t="s">
        <v>144</v>
      </c>
      <c r="F367" s="100" t="s">
        <v>145</v>
      </c>
    </row>
    <row r="368" spans="1:6">
      <c r="A368" s="201"/>
      <c r="B368" s="202"/>
      <c r="C368" s="93"/>
      <c r="D368" s="93"/>
      <c r="E368" s="93"/>
      <c r="F368" s="94"/>
    </row>
    <row r="369" spans="1:7">
      <c r="A369" s="197" t="s">
        <v>162</v>
      </c>
      <c r="B369" s="198"/>
      <c r="C369" s="128" t="s">
        <v>163</v>
      </c>
      <c r="D369" s="110">
        <v>30</v>
      </c>
      <c r="E369" s="90">
        <v>4200</v>
      </c>
      <c r="F369" s="111">
        <v>126000</v>
      </c>
    </row>
    <row r="370" spans="1:7">
      <c r="A370" s="291" t="s">
        <v>179</v>
      </c>
      <c r="B370" s="292"/>
      <c r="C370" s="127" t="s">
        <v>121</v>
      </c>
      <c r="D370" s="93">
        <v>1</v>
      </c>
      <c r="E370" s="90">
        <v>1007100</v>
      </c>
      <c r="F370" s="111">
        <v>1007100</v>
      </c>
    </row>
    <row r="371" spans="1:7">
      <c r="A371" s="129"/>
      <c r="B371" s="130"/>
      <c r="C371" s="127"/>
      <c r="D371" s="93"/>
      <c r="E371" s="90"/>
      <c r="F371" s="111">
        <v>0</v>
      </c>
    </row>
    <row r="372" spans="1:7">
      <c r="A372" s="95"/>
      <c r="B372" s="96"/>
      <c r="C372" s="97"/>
      <c r="D372" s="96"/>
      <c r="E372" s="98" t="s">
        <v>146</v>
      </c>
      <c r="F372" s="99">
        <v>1133100</v>
      </c>
      <c r="G372" s="116"/>
    </row>
    <row r="373" spans="1:7" ht="15" thickBot="1">
      <c r="A373" s="112"/>
      <c r="B373" s="113"/>
      <c r="C373" s="114"/>
      <c r="D373" s="113"/>
      <c r="E373" s="115"/>
    </row>
    <row r="374" spans="1:7" ht="15" thickBot="1">
      <c r="A374" s="184" t="s">
        <v>154</v>
      </c>
      <c r="B374" s="185"/>
      <c r="C374" s="185"/>
      <c r="D374" s="186"/>
      <c r="E374" s="187">
        <v>3537000</v>
      </c>
      <c r="F374" s="188"/>
    </row>
    <row r="375" spans="1:7" ht="15" thickBot="1"/>
    <row r="376" spans="1:7">
      <c r="A376" s="211" t="s">
        <v>138</v>
      </c>
      <c r="B376" s="212"/>
      <c r="C376" s="213"/>
      <c r="D376" s="214"/>
      <c r="E376" s="214"/>
      <c r="F376" s="215"/>
    </row>
    <row r="377" spans="1:7">
      <c r="A377" s="222" t="s">
        <v>139</v>
      </c>
      <c r="B377" s="223"/>
      <c r="C377" s="216"/>
      <c r="D377" s="217"/>
      <c r="E377" s="217"/>
      <c r="F377" s="218"/>
    </row>
    <row r="378" spans="1:7" ht="15" thickBot="1">
      <c r="A378" s="224" t="s">
        <v>140</v>
      </c>
      <c r="B378" s="225"/>
      <c r="C378" s="219"/>
      <c r="D378" s="220"/>
      <c r="E378" s="220"/>
      <c r="F378" s="221"/>
    </row>
    <row r="379" spans="1:7">
      <c r="A379" s="226" t="s">
        <v>141</v>
      </c>
      <c r="B379" s="227"/>
      <c r="C379" s="227"/>
      <c r="D379" s="227"/>
      <c r="E379" s="227"/>
      <c r="F379" s="228"/>
    </row>
    <row r="380" spans="1:7">
      <c r="A380" s="229" t="s">
        <v>130</v>
      </c>
      <c r="B380" s="229"/>
      <c r="C380" s="229"/>
      <c r="D380" s="229"/>
      <c r="E380" s="80"/>
      <c r="F380" s="81"/>
    </row>
    <row r="381" spans="1:7">
      <c r="A381" s="230"/>
      <c r="B381" s="230"/>
      <c r="C381" s="230"/>
      <c r="D381" s="230"/>
      <c r="E381" s="82">
        <v>1.1000000000000001</v>
      </c>
      <c r="F381" s="83" t="s">
        <v>2</v>
      </c>
    </row>
    <row r="382" spans="1:7">
      <c r="A382" s="205" t="s">
        <v>142</v>
      </c>
      <c r="B382" s="206"/>
      <c r="C382" s="84" t="s">
        <v>143</v>
      </c>
      <c r="D382" s="84" t="s">
        <v>113</v>
      </c>
      <c r="E382" s="85" t="s">
        <v>144</v>
      </c>
      <c r="F382" s="86" t="s">
        <v>145</v>
      </c>
    </row>
    <row r="383" spans="1:7" ht="27.6" customHeight="1">
      <c r="A383" s="293" t="s">
        <v>182</v>
      </c>
      <c r="B383" s="294"/>
      <c r="C383" s="88" t="s">
        <v>143</v>
      </c>
      <c r="D383" s="133">
        <v>8</v>
      </c>
      <c r="E383" s="90">
        <v>132000</v>
      </c>
      <c r="F383" s="117">
        <v>1056000</v>
      </c>
    </row>
    <row r="384" spans="1:7" ht="27.6" customHeight="1">
      <c r="A384" s="295" t="s">
        <v>183</v>
      </c>
      <c r="B384" s="295"/>
      <c r="C384" s="91" t="s">
        <v>155</v>
      </c>
      <c r="D384" s="120">
        <v>50</v>
      </c>
      <c r="E384" s="92">
        <v>18600</v>
      </c>
      <c r="F384" s="117">
        <v>930000</v>
      </c>
    </row>
    <row r="385" spans="1:6">
      <c r="A385" s="295" t="s">
        <v>170</v>
      </c>
      <c r="B385" s="295"/>
      <c r="C385" s="91" t="s">
        <v>155</v>
      </c>
      <c r="D385" s="120">
        <v>30</v>
      </c>
      <c r="E385" s="92">
        <v>14221</v>
      </c>
      <c r="F385" s="117">
        <v>426630</v>
      </c>
    </row>
    <row r="386" spans="1:6">
      <c r="A386" s="295" t="s">
        <v>171</v>
      </c>
      <c r="B386" s="295"/>
      <c r="C386" s="91" t="s">
        <v>155</v>
      </c>
      <c r="D386" s="120">
        <v>20</v>
      </c>
      <c r="E386" s="92">
        <v>7500</v>
      </c>
      <c r="F386" s="117">
        <v>150000</v>
      </c>
    </row>
    <row r="387" spans="1:6">
      <c r="A387" s="295" t="s">
        <v>172</v>
      </c>
      <c r="B387" s="295"/>
      <c r="C387" s="91" t="s">
        <v>156</v>
      </c>
      <c r="D387" s="120">
        <v>0.2</v>
      </c>
      <c r="E387" s="92">
        <v>54700</v>
      </c>
      <c r="F387" s="117">
        <v>10940</v>
      </c>
    </row>
    <row r="388" spans="1:6">
      <c r="A388" s="295" t="s">
        <v>172</v>
      </c>
      <c r="B388" s="295"/>
      <c r="C388" s="91" t="s">
        <v>157</v>
      </c>
      <c r="D388" s="120">
        <v>0.2</v>
      </c>
      <c r="E388" s="92">
        <v>30900</v>
      </c>
      <c r="F388" s="117">
        <v>6180</v>
      </c>
    </row>
    <row r="389" spans="1:6" ht="14.4" customHeight="1">
      <c r="A389" s="203" t="s">
        <v>177</v>
      </c>
      <c r="B389" s="203"/>
      <c r="C389" s="91">
        <v>1</v>
      </c>
      <c r="D389" s="120">
        <v>1</v>
      </c>
      <c r="E389" s="92">
        <v>30813</v>
      </c>
      <c r="F389" s="117">
        <v>30813</v>
      </c>
    </row>
    <row r="390" spans="1:6" ht="14.4" customHeight="1">
      <c r="A390" s="203" t="s">
        <v>164</v>
      </c>
      <c r="B390" s="203"/>
      <c r="C390" s="91">
        <v>1</v>
      </c>
      <c r="D390" s="120">
        <v>4</v>
      </c>
      <c r="E390" s="92">
        <v>63560</v>
      </c>
      <c r="F390" s="117">
        <v>254240</v>
      </c>
    </row>
    <row r="391" spans="1:6" ht="14.4" customHeight="1">
      <c r="A391" s="204" t="s">
        <v>178</v>
      </c>
      <c r="B391" s="204"/>
      <c r="C391" s="91">
        <v>1</v>
      </c>
      <c r="D391" s="120">
        <v>4</v>
      </c>
      <c r="E391" s="92">
        <v>69800</v>
      </c>
      <c r="F391" s="117">
        <v>279200</v>
      </c>
    </row>
    <row r="392" spans="1:6">
      <c r="A392" s="296" t="s">
        <v>175</v>
      </c>
      <c r="B392" s="296"/>
      <c r="C392" s="118" t="s">
        <v>160</v>
      </c>
      <c r="D392" s="135">
        <v>55</v>
      </c>
      <c r="E392" s="119">
        <v>37661</v>
      </c>
      <c r="F392" s="136">
        <v>2071355</v>
      </c>
    </row>
    <row r="393" spans="1:6" ht="30" customHeight="1">
      <c r="A393" s="204" t="s">
        <v>184</v>
      </c>
      <c r="B393" s="204"/>
      <c r="C393" s="91" t="s">
        <v>143</v>
      </c>
      <c r="D393" s="120">
        <v>4</v>
      </c>
      <c r="E393" s="92">
        <v>320600</v>
      </c>
      <c r="F393" s="137">
        <v>1282400</v>
      </c>
    </row>
    <row r="394" spans="1:6">
      <c r="A394" s="95"/>
      <c r="B394" s="96"/>
      <c r="C394" s="97"/>
      <c r="D394" s="96"/>
      <c r="E394" s="98" t="s">
        <v>146</v>
      </c>
      <c r="F394" s="99">
        <v>6497758</v>
      </c>
    </row>
    <row r="395" spans="1:6">
      <c r="A395" s="87"/>
      <c r="B395" s="93"/>
      <c r="C395" s="93"/>
      <c r="D395" s="93"/>
      <c r="E395" s="93"/>
      <c r="F395" s="94"/>
    </row>
    <row r="396" spans="1:6">
      <c r="A396" s="205" t="s">
        <v>147</v>
      </c>
      <c r="B396" s="206"/>
      <c r="C396" s="84" t="s">
        <v>143</v>
      </c>
      <c r="D396" s="84" t="s">
        <v>113</v>
      </c>
      <c r="E396" s="84" t="s">
        <v>144</v>
      </c>
      <c r="F396" s="100" t="s">
        <v>145</v>
      </c>
    </row>
    <row r="397" spans="1:6">
      <c r="A397" s="207" t="s">
        <v>158</v>
      </c>
      <c r="B397" s="208"/>
      <c r="C397" s="88" t="s">
        <v>148</v>
      </c>
      <c r="D397" s="89">
        <v>10</v>
      </c>
      <c r="E397" s="90">
        <v>235270</v>
      </c>
      <c r="F397" s="90">
        <v>2352700</v>
      </c>
    </row>
    <row r="398" spans="1:6">
      <c r="A398" s="209"/>
      <c r="B398" s="210"/>
      <c r="C398" s="88"/>
      <c r="D398" s="89"/>
      <c r="E398" s="90"/>
      <c r="F398" s="90"/>
    </row>
    <row r="399" spans="1:6">
      <c r="A399" s="189"/>
      <c r="B399" s="190"/>
      <c r="C399" s="88"/>
      <c r="D399" s="89"/>
      <c r="E399" s="90"/>
      <c r="F399" s="90"/>
    </row>
    <row r="400" spans="1:6">
      <c r="A400" s="95"/>
      <c r="B400" s="96"/>
      <c r="C400" s="97"/>
      <c r="D400" s="96"/>
      <c r="E400" s="98" t="s">
        <v>146</v>
      </c>
      <c r="F400" s="99">
        <v>2352700</v>
      </c>
    </row>
    <row r="401" spans="1:6">
      <c r="A401" s="87"/>
      <c r="B401" s="93"/>
      <c r="C401" s="93"/>
      <c r="D401" s="93"/>
      <c r="E401" s="93"/>
      <c r="F401" s="94"/>
    </row>
    <row r="402" spans="1:6">
      <c r="A402" s="191" t="s">
        <v>149</v>
      </c>
      <c r="B402" s="192"/>
      <c r="C402" s="101" t="s">
        <v>143</v>
      </c>
      <c r="D402" s="101" t="s">
        <v>113</v>
      </c>
      <c r="E402" s="101" t="s">
        <v>144</v>
      </c>
      <c r="F402" s="101" t="s">
        <v>145</v>
      </c>
    </row>
    <row r="403" spans="1:6">
      <c r="A403" s="87"/>
      <c r="B403" s="93"/>
      <c r="C403" s="93"/>
      <c r="D403" s="93"/>
      <c r="E403" s="93"/>
      <c r="F403" s="94"/>
    </row>
    <row r="404" spans="1:6">
      <c r="A404" s="193" t="s">
        <v>150</v>
      </c>
      <c r="B404" s="194"/>
      <c r="C404" s="102" t="s">
        <v>151</v>
      </c>
      <c r="D404" s="103">
        <v>0.05</v>
      </c>
      <c r="E404" s="104">
        <v>2352700</v>
      </c>
      <c r="F404" s="105">
        <v>117635</v>
      </c>
    </row>
    <row r="405" spans="1:6">
      <c r="A405" s="87"/>
      <c r="B405" s="93"/>
      <c r="C405" s="93"/>
      <c r="D405" s="93"/>
      <c r="E405" s="93"/>
      <c r="F405" s="94"/>
    </row>
    <row r="406" spans="1:6">
      <c r="A406" s="95"/>
      <c r="B406" s="96"/>
      <c r="C406" s="97"/>
      <c r="D406" s="96"/>
      <c r="E406" s="98" t="s">
        <v>146</v>
      </c>
      <c r="F406" s="99">
        <v>117635</v>
      </c>
    </row>
    <row r="407" spans="1:6">
      <c r="A407" s="87"/>
      <c r="B407" s="93"/>
      <c r="C407" s="93"/>
      <c r="D407" s="93"/>
      <c r="E407" s="93"/>
      <c r="F407" s="94"/>
    </row>
    <row r="408" spans="1:6">
      <c r="A408" s="195" t="s">
        <v>152</v>
      </c>
      <c r="B408" s="196"/>
      <c r="C408" s="84" t="s">
        <v>143</v>
      </c>
      <c r="D408" s="84" t="s">
        <v>113</v>
      </c>
      <c r="E408" s="84" t="s">
        <v>144</v>
      </c>
      <c r="F408" s="106" t="s">
        <v>145</v>
      </c>
    </row>
    <row r="409" spans="1:6">
      <c r="A409" s="197"/>
      <c r="B409" s="198"/>
      <c r="C409" s="88"/>
      <c r="D409" s="89"/>
      <c r="E409" s="90"/>
      <c r="F409" s="107"/>
    </row>
    <row r="410" spans="1:6">
      <c r="A410" s="197"/>
      <c r="B410" s="198"/>
      <c r="C410" s="88"/>
      <c r="D410" s="89"/>
      <c r="E410" s="90"/>
      <c r="F410" s="107"/>
    </row>
    <row r="411" spans="1:6" ht="15" thickBot="1">
      <c r="A411" s="87"/>
      <c r="B411" s="93"/>
      <c r="C411" s="93"/>
      <c r="D411" s="93"/>
      <c r="E411" s="93"/>
      <c r="F411" s="94"/>
    </row>
    <row r="412" spans="1:6" ht="15" thickBot="1">
      <c r="A412" s="95"/>
      <c r="B412" s="96"/>
      <c r="C412" s="97"/>
      <c r="D412" s="96"/>
      <c r="E412" s="108" t="s">
        <v>146</v>
      </c>
      <c r="F412" s="109">
        <v>0</v>
      </c>
    </row>
    <row r="413" spans="1:6">
      <c r="A413" s="87"/>
      <c r="B413" s="93"/>
      <c r="C413" s="93"/>
      <c r="D413" s="93"/>
      <c r="E413" s="93"/>
      <c r="F413" s="94"/>
    </row>
    <row r="414" spans="1:6">
      <c r="A414" s="199" t="s">
        <v>153</v>
      </c>
      <c r="B414" s="200"/>
      <c r="C414" s="84" t="s">
        <v>143</v>
      </c>
      <c r="D414" s="84" t="s">
        <v>113</v>
      </c>
      <c r="E414" s="84" t="s">
        <v>144</v>
      </c>
      <c r="F414" s="100" t="s">
        <v>145</v>
      </c>
    </row>
    <row r="415" spans="1:6">
      <c r="A415" s="201"/>
      <c r="B415" s="202"/>
      <c r="C415" s="93"/>
      <c r="D415" s="93"/>
      <c r="E415" s="93"/>
      <c r="F415" s="94"/>
    </row>
    <row r="416" spans="1:6" ht="14.4" customHeight="1">
      <c r="A416" s="197" t="s">
        <v>162</v>
      </c>
      <c r="B416" s="198"/>
      <c r="C416" s="128" t="s">
        <v>163</v>
      </c>
      <c r="D416" s="110">
        <v>30</v>
      </c>
      <c r="E416" s="90">
        <v>4200</v>
      </c>
      <c r="F416" s="111">
        <v>126000</v>
      </c>
    </row>
    <row r="417" spans="1:7">
      <c r="A417" s="291" t="s">
        <v>179</v>
      </c>
      <c r="B417" s="292"/>
      <c r="C417" s="127" t="s">
        <v>121</v>
      </c>
      <c r="D417" s="93">
        <v>1</v>
      </c>
      <c r="E417" s="90">
        <v>1342800</v>
      </c>
      <c r="F417" s="111">
        <v>1342800</v>
      </c>
    </row>
    <row r="418" spans="1:7">
      <c r="A418" s="291" t="s">
        <v>185</v>
      </c>
      <c r="B418" s="292"/>
      <c r="C418" s="127" t="s">
        <v>121</v>
      </c>
      <c r="D418" s="93">
        <v>1</v>
      </c>
      <c r="E418" s="90">
        <v>363107</v>
      </c>
      <c r="F418" s="111">
        <v>363107</v>
      </c>
      <c r="G418" s="116"/>
    </row>
    <row r="419" spans="1:7">
      <c r="A419" s="95"/>
      <c r="B419" s="96"/>
      <c r="C419" s="97"/>
      <c r="D419" s="96"/>
      <c r="E419" s="98" t="s">
        <v>146</v>
      </c>
      <c r="F419" s="99">
        <v>1831907</v>
      </c>
    </row>
    <row r="420" spans="1:7" ht="15" thickBot="1">
      <c r="A420" s="112"/>
      <c r="B420" s="113"/>
      <c r="C420" s="114"/>
      <c r="D420" s="113"/>
      <c r="E420" s="115"/>
    </row>
    <row r="421" spans="1:7" ht="15" thickBot="1">
      <c r="A421" s="184" t="s">
        <v>154</v>
      </c>
      <c r="B421" s="185"/>
      <c r="C421" s="185"/>
      <c r="D421" s="186"/>
      <c r="E421" s="187">
        <v>10800000</v>
      </c>
      <c r="F421" s="188"/>
    </row>
    <row r="422" spans="1:7" ht="15" thickBot="1"/>
    <row r="423" spans="1:7">
      <c r="A423" s="211" t="s">
        <v>138</v>
      </c>
      <c r="B423" s="212"/>
      <c r="C423" s="213"/>
      <c r="D423" s="214"/>
      <c r="E423" s="214"/>
      <c r="F423" s="215"/>
    </row>
    <row r="424" spans="1:7">
      <c r="A424" s="222" t="s">
        <v>139</v>
      </c>
      <c r="B424" s="223"/>
      <c r="C424" s="216"/>
      <c r="D424" s="217"/>
      <c r="E424" s="217"/>
      <c r="F424" s="218"/>
    </row>
    <row r="425" spans="1:7" ht="15" thickBot="1">
      <c r="A425" s="224" t="s">
        <v>140</v>
      </c>
      <c r="B425" s="225"/>
      <c r="C425" s="219"/>
      <c r="D425" s="220"/>
      <c r="E425" s="220"/>
      <c r="F425" s="221"/>
    </row>
    <row r="426" spans="1:7">
      <c r="A426" s="226" t="s">
        <v>141</v>
      </c>
      <c r="B426" s="227"/>
      <c r="C426" s="227"/>
      <c r="D426" s="227"/>
      <c r="E426" s="227"/>
      <c r="F426" s="228"/>
    </row>
    <row r="427" spans="1:7">
      <c r="A427" s="229" t="s">
        <v>131</v>
      </c>
      <c r="B427" s="229"/>
      <c r="C427" s="229"/>
      <c r="D427" s="229"/>
      <c r="E427" s="80"/>
      <c r="F427" s="81"/>
    </row>
    <row r="428" spans="1:7">
      <c r="A428" s="230"/>
      <c r="B428" s="230"/>
      <c r="C428" s="230"/>
      <c r="D428" s="230"/>
      <c r="E428" s="82">
        <v>1.1000000000000001</v>
      </c>
      <c r="F428" s="83" t="s">
        <v>2</v>
      </c>
    </row>
    <row r="429" spans="1:7">
      <c r="A429" s="205" t="s">
        <v>142</v>
      </c>
      <c r="B429" s="206"/>
      <c r="C429" s="84" t="s">
        <v>143</v>
      </c>
      <c r="D429" s="84" t="s">
        <v>113</v>
      </c>
      <c r="E429" s="85" t="s">
        <v>144</v>
      </c>
      <c r="F429" s="86" t="s">
        <v>145</v>
      </c>
    </row>
    <row r="430" spans="1:7">
      <c r="A430" s="293" t="s">
        <v>182</v>
      </c>
      <c r="B430" s="294"/>
      <c r="C430" s="88" t="s">
        <v>143</v>
      </c>
      <c r="D430" s="133">
        <v>4</v>
      </c>
      <c r="E430" s="90">
        <v>132000</v>
      </c>
      <c r="F430" s="117">
        <v>528000</v>
      </c>
    </row>
    <row r="431" spans="1:7">
      <c r="A431" s="295" t="s">
        <v>183</v>
      </c>
      <c r="B431" s="295"/>
      <c r="C431" s="91" t="s">
        <v>155</v>
      </c>
      <c r="D431" s="120">
        <v>50</v>
      </c>
      <c r="E431" s="92">
        <v>18600</v>
      </c>
      <c r="F431" s="117">
        <v>930000</v>
      </c>
    </row>
    <row r="432" spans="1:7">
      <c r="A432" s="295" t="s">
        <v>170</v>
      </c>
      <c r="B432" s="295"/>
      <c r="C432" s="91" t="s">
        <v>155</v>
      </c>
      <c r="D432" s="120">
        <v>30</v>
      </c>
      <c r="E432" s="92">
        <v>14221</v>
      </c>
      <c r="F432" s="117">
        <v>426630</v>
      </c>
    </row>
    <row r="433" spans="1:6">
      <c r="A433" s="295" t="s">
        <v>171</v>
      </c>
      <c r="B433" s="295"/>
      <c r="C433" s="91" t="s">
        <v>155</v>
      </c>
      <c r="D433" s="120">
        <v>20</v>
      </c>
      <c r="E433" s="92">
        <v>7500</v>
      </c>
      <c r="F433" s="117">
        <v>150000</v>
      </c>
    </row>
    <row r="434" spans="1:6">
      <c r="A434" s="295" t="s">
        <v>172</v>
      </c>
      <c r="B434" s="295"/>
      <c r="C434" s="91" t="s">
        <v>156</v>
      </c>
      <c r="D434" s="120">
        <v>0.2</v>
      </c>
      <c r="E434" s="92">
        <v>54700</v>
      </c>
      <c r="F434" s="117">
        <v>10940</v>
      </c>
    </row>
    <row r="435" spans="1:6">
      <c r="A435" s="295" t="s">
        <v>172</v>
      </c>
      <c r="B435" s="295"/>
      <c r="C435" s="91" t="s">
        <v>157</v>
      </c>
      <c r="D435" s="120">
        <v>0.2</v>
      </c>
      <c r="E435" s="92">
        <v>30900</v>
      </c>
      <c r="F435" s="117">
        <v>6180</v>
      </c>
    </row>
    <row r="436" spans="1:6">
      <c r="A436" s="203" t="s">
        <v>177</v>
      </c>
      <c r="B436" s="203"/>
      <c r="C436" s="91">
        <v>1</v>
      </c>
      <c r="D436" s="120">
        <v>1</v>
      </c>
      <c r="E436" s="92">
        <v>30813</v>
      </c>
      <c r="F436" s="117">
        <v>30813</v>
      </c>
    </row>
    <row r="437" spans="1:6">
      <c r="A437" s="203" t="s">
        <v>164</v>
      </c>
      <c r="B437" s="203"/>
      <c r="C437" s="91">
        <v>1</v>
      </c>
      <c r="D437" s="120">
        <v>4</v>
      </c>
      <c r="E437" s="92">
        <v>63560</v>
      </c>
      <c r="F437" s="117">
        <v>254240</v>
      </c>
    </row>
    <row r="438" spans="1:6">
      <c r="A438" s="204" t="s">
        <v>178</v>
      </c>
      <c r="B438" s="204"/>
      <c r="C438" s="91">
        <v>1</v>
      </c>
      <c r="D438" s="120">
        <v>4</v>
      </c>
      <c r="E438" s="92">
        <v>69800</v>
      </c>
      <c r="F438" s="117">
        <v>279200</v>
      </c>
    </row>
    <row r="439" spans="1:6">
      <c r="A439" s="296" t="s">
        <v>175</v>
      </c>
      <c r="B439" s="296"/>
      <c r="C439" s="118" t="s">
        <v>160</v>
      </c>
      <c r="D439" s="135">
        <v>70</v>
      </c>
      <c r="E439" s="119">
        <v>37661</v>
      </c>
      <c r="F439" s="136">
        <v>2636270</v>
      </c>
    </row>
    <row r="440" spans="1:6">
      <c r="A440" s="204" t="s">
        <v>184</v>
      </c>
      <c r="B440" s="204"/>
      <c r="C440" s="91" t="s">
        <v>143</v>
      </c>
      <c r="D440" s="120">
        <v>4</v>
      </c>
      <c r="E440" s="92">
        <v>320600</v>
      </c>
      <c r="F440" s="137">
        <v>1282400</v>
      </c>
    </row>
    <row r="441" spans="1:6">
      <c r="A441" s="204" t="s">
        <v>168</v>
      </c>
      <c r="B441" s="204"/>
      <c r="C441" s="123" t="s">
        <v>121</v>
      </c>
      <c r="D441" s="124">
        <v>1</v>
      </c>
      <c r="E441" s="125">
        <v>115385</v>
      </c>
      <c r="F441" s="138">
        <v>115385</v>
      </c>
    </row>
    <row r="442" spans="1:6">
      <c r="A442" s="95"/>
      <c r="B442" s="96"/>
      <c r="C442" s="97"/>
      <c r="D442" s="96"/>
      <c r="E442" s="98" t="s">
        <v>146</v>
      </c>
      <c r="F442" s="99">
        <v>6650058</v>
      </c>
    </row>
    <row r="443" spans="1:6">
      <c r="A443" s="87"/>
      <c r="B443" s="93"/>
      <c r="C443" s="93"/>
      <c r="D443" s="93"/>
      <c r="E443" s="93"/>
      <c r="F443" s="94"/>
    </row>
    <row r="444" spans="1:6">
      <c r="A444" s="205" t="s">
        <v>147</v>
      </c>
      <c r="B444" s="206"/>
      <c r="C444" s="84" t="s">
        <v>143</v>
      </c>
      <c r="D444" s="84" t="s">
        <v>113</v>
      </c>
      <c r="E444" s="84" t="s">
        <v>144</v>
      </c>
      <c r="F444" s="100" t="s">
        <v>145</v>
      </c>
    </row>
    <row r="445" spans="1:6">
      <c r="A445" s="207" t="s">
        <v>158</v>
      </c>
      <c r="B445" s="208"/>
      <c r="C445" s="88" t="s">
        <v>148</v>
      </c>
      <c r="D445" s="89">
        <v>10</v>
      </c>
      <c r="E445" s="90">
        <v>235270</v>
      </c>
      <c r="F445" s="90">
        <v>2352700</v>
      </c>
    </row>
    <row r="446" spans="1:6">
      <c r="A446" s="209"/>
      <c r="B446" s="210"/>
      <c r="C446" s="88"/>
      <c r="D446" s="89"/>
      <c r="E446" s="90"/>
      <c r="F446" s="90"/>
    </row>
    <row r="447" spans="1:6">
      <c r="A447" s="189"/>
      <c r="B447" s="190"/>
      <c r="C447" s="88"/>
      <c r="D447" s="89"/>
      <c r="E447" s="90"/>
      <c r="F447" s="90"/>
    </row>
    <row r="448" spans="1:6">
      <c r="A448" s="95"/>
      <c r="B448" s="96"/>
      <c r="C448" s="97"/>
      <c r="D448" s="96"/>
      <c r="E448" s="98" t="s">
        <v>146</v>
      </c>
      <c r="F448" s="99">
        <v>2352700</v>
      </c>
    </row>
    <row r="449" spans="1:6">
      <c r="A449" s="87"/>
      <c r="B449" s="93"/>
      <c r="C449" s="93"/>
      <c r="D449" s="93"/>
      <c r="E449" s="93"/>
      <c r="F449" s="94"/>
    </row>
    <row r="450" spans="1:6">
      <c r="A450" s="191" t="s">
        <v>149</v>
      </c>
      <c r="B450" s="192"/>
      <c r="C450" s="101" t="s">
        <v>143</v>
      </c>
      <c r="D450" s="101" t="s">
        <v>113</v>
      </c>
      <c r="E450" s="101" t="s">
        <v>144</v>
      </c>
      <c r="F450" s="101" t="s">
        <v>145</v>
      </c>
    </row>
    <row r="451" spans="1:6">
      <c r="A451" s="87"/>
      <c r="B451" s="93"/>
      <c r="C451" s="93"/>
      <c r="D451" s="93"/>
      <c r="E451" s="93"/>
      <c r="F451" s="94"/>
    </row>
    <row r="452" spans="1:6">
      <c r="A452" s="193" t="s">
        <v>150</v>
      </c>
      <c r="B452" s="194"/>
      <c r="C452" s="102" t="s">
        <v>151</v>
      </c>
      <c r="D452" s="103">
        <v>0.05</v>
      </c>
      <c r="E452" s="104">
        <v>2352700</v>
      </c>
      <c r="F452" s="105">
        <v>117635</v>
      </c>
    </row>
    <row r="453" spans="1:6">
      <c r="A453" s="87"/>
      <c r="B453" s="93"/>
      <c r="C453" s="93"/>
      <c r="D453" s="93"/>
      <c r="E453" s="93"/>
      <c r="F453" s="94"/>
    </row>
    <row r="454" spans="1:6">
      <c r="A454" s="95"/>
      <c r="B454" s="96"/>
      <c r="C454" s="97"/>
      <c r="D454" s="96"/>
      <c r="E454" s="98" t="s">
        <v>146</v>
      </c>
      <c r="F454" s="99">
        <v>117635</v>
      </c>
    </row>
    <row r="455" spans="1:6">
      <c r="A455" s="87"/>
      <c r="B455" s="93"/>
      <c r="C455" s="93"/>
      <c r="D455" s="93"/>
      <c r="E455" s="93"/>
      <c r="F455" s="94"/>
    </row>
    <row r="456" spans="1:6">
      <c r="A456" s="195" t="s">
        <v>152</v>
      </c>
      <c r="B456" s="196"/>
      <c r="C456" s="84" t="s">
        <v>143</v>
      </c>
      <c r="D456" s="84" t="s">
        <v>113</v>
      </c>
      <c r="E456" s="84" t="s">
        <v>144</v>
      </c>
      <c r="F456" s="106" t="s">
        <v>145</v>
      </c>
    </row>
    <row r="457" spans="1:6">
      <c r="A457" s="197"/>
      <c r="B457" s="198"/>
      <c r="C457" s="88"/>
      <c r="D457" s="89"/>
      <c r="E457" s="90"/>
      <c r="F457" s="107"/>
    </row>
    <row r="458" spans="1:6">
      <c r="A458" s="197"/>
      <c r="B458" s="198"/>
      <c r="C458" s="88"/>
      <c r="D458" s="89"/>
      <c r="E458" s="90"/>
      <c r="F458" s="107"/>
    </row>
    <row r="459" spans="1:6" ht="15" thickBot="1">
      <c r="A459" s="87"/>
      <c r="B459" s="93"/>
      <c r="C459" s="93"/>
      <c r="D459" s="93"/>
      <c r="E459" s="93"/>
      <c r="F459" s="94"/>
    </row>
    <row r="460" spans="1:6" ht="15" thickBot="1">
      <c r="A460" s="95"/>
      <c r="B460" s="96"/>
      <c r="C460" s="97"/>
      <c r="D460" s="96"/>
      <c r="E460" s="108" t="s">
        <v>146</v>
      </c>
      <c r="F460" s="109">
        <v>0</v>
      </c>
    </row>
    <row r="461" spans="1:6">
      <c r="A461" s="87"/>
      <c r="B461" s="93"/>
      <c r="C461" s="93"/>
      <c r="D461" s="93"/>
      <c r="E461" s="93"/>
      <c r="F461" s="94"/>
    </row>
    <row r="462" spans="1:6">
      <c r="A462" s="199" t="s">
        <v>153</v>
      </c>
      <c r="B462" s="200"/>
      <c r="C462" s="84" t="s">
        <v>143</v>
      </c>
      <c r="D462" s="84" t="s">
        <v>113</v>
      </c>
      <c r="E462" s="84" t="s">
        <v>144</v>
      </c>
      <c r="F462" s="100" t="s">
        <v>145</v>
      </c>
    </row>
    <row r="463" spans="1:6">
      <c r="A463" s="201"/>
      <c r="B463" s="202"/>
      <c r="C463" s="93"/>
      <c r="D463" s="93"/>
      <c r="E463" s="93"/>
      <c r="F463" s="94"/>
    </row>
    <row r="464" spans="1:6">
      <c r="A464" s="197" t="s">
        <v>162</v>
      </c>
      <c r="B464" s="198"/>
      <c r="C464" s="128" t="s">
        <v>163</v>
      </c>
      <c r="D464" s="110">
        <v>30</v>
      </c>
      <c r="E464" s="90">
        <v>4200</v>
      </c>
      <c r="F464" s="111">
        <v>126000</v>
      </c>
    </row>
    <row r="465" spans="1:7">
      <c r="A465" s="291" t="s">
        <v>179</v>
      </c>
      <c r="B465" s="292"/>
      <c r="C465" s="127" t="s">
        <v>121</v>
      </c>
      <c r="D465" s="93">
        <v>1</v>
      </c>
      <c r="E465" s="90">
        <v>1678500</v>
      </c>
      <c r="F465" s="111">
        <v>1678500</v>
      </c>
    </row>
    <row r="466" spans="1:7">
      <c r="A466" s="291" t="s">
        <v>185</v>
      </c>
      <c r="B466" s="292"/>
      <c r="C466" s="127" t="s">
        <v>121</v>
      </c>
      <c r="D466" s="93">
        <v>1</v>
      </c>
      <c r="E466" s="90">
        <v>363107</v>
      </c>
      <c r="F466" s="111">
        <v>363107</v>
      </c>
    </row>
    <row r="467" spans="1:7">
      <c r="A467" s="129" t="s">
        <v>167</v>
      </c>
      <c r="B467" s="130"/>
      <c r="C467" s="127" t="s">
        <v>121</v>
      </c>
      <c r="D467" s="93">
        <v>1</v>
      </c>
      <c r="E467" s="134">
        <v>187000</v>
      </c>
      <c r="F467" s="111">
        <v>187000</v>
      </c>
    </row>
    <row r="468" spans="1:7">
      <c r="A468" s="95"/>
      <c r="B468" s="96"/>
      <c r="C468" s="97"/>
      <c r="D468" s="96"/>
      <c r="E468" s="98" t="s">
        <v>146</v>
      </c>
      <c r="F468" s="99">
        <v>2354607</v>
      </c>
      <c r="G468" s="116"/>
    </row>
    <row r="469" spans="1:7" ht="15" thickBot="1">
      <c r="A469" s="112"/>
      <c r="B469" s="113"/>
      <c r="C469" s="114"/>
      <c r="D469" s="113"/>
      <c r="E469" s="115"/>
    </row>
    <row r="470" spans="1:7" ht="15" thickBot="1">
      <c r="A470" s="184" t="s">
        <v>154</v>
      </c>
      <c r="B470" s="185"/>
      <c r="C470" s="185"/>
      <c r="D470" s="186"/>
      <c r="E470" s="187">
        <v>11475000</v>
      </c>
      <c r="F470" s="188"/>
    </row>
    <row r="471" spans="1:7" ht="15" thickBot="1"/>
    <row r="472" spans="1:7">
      <c r="A472" s="211" t="s">
        <v>138</v>
      </c>
      <c r="B472" s="212"/>
      <c r="C472" s="213"/>
      <c r="D472" s="214"/>
      <c r="E472" s="214"/>
      <c r="F472" s="215"/>
    </row>
    <row r="473" spans="1:7">
      <c r="A473" s="222" t="s">
        <v>139</v>
      </c>
      <c r="B473" s="223"/>
      <c r="C473" s="216"/>
      <c r="D473" s="217"/>
      <c r="E473" s="217"/>
      <c r="F473" s="218"/>
    </row>
    <row r="474" spans="1:7" ht="15" thickBot="1">
      <c r="A474" s="224" t="s">
        <v>140</v>
      </c>
      <c r="B474" s="225"/>
      <c r="C474" s="219"/>
      <c r="D474" s="220"/>
      <c r="E474" s="220"/>
      <c r="F474" s="221"/>
    </row>
    <row r="475" spans="1:7">
      <c r="A475" s="226" t="s">
        <v>141</v>
      </c>
      <c r="B475" s="227"/>
      <c r="C475" s="227"/>
      <c r="D475" s="227"/>
      <c r="E475" s="227"/>
      <c r="F475" s="228"/>
    </row>
    <row r="476" spans="1:7">
      <c r="A476" s="229" t="s">
        <v>132</v>
      </c>
      <c r="B476" s="229"/>
      <c r="C476" s="229"/>
      <c r="D476" s="229"/>
      <c r="E476" s="80"/>
      <c r="F476" s="81"/>
    </row>
    <row r="477" spans="1:7">
      <c r="A477" s="230"/>
      <c r="B477" s="230"/>
      <c r="C477" s="230"/>
      <c r="D477" s="230"/>
      <c r="E477" s="82">
        <v>1.1000000000000001</v>
      </c>
      <c r="F477" s="83" t="s">
        <v>2</v>
      </c>
    </row>
    <row r="478" spans="1:7">
      <c r="A478" s="205" t="s">
        <v>142</v>
      </c>
      <c r="B478" s="206"/>
      <c r="C478" s="84" t="s">
        <v>143</v>
      </c>
      <c r="D478" s="84" t="s">
        <v>113</v>
      </c>
      <c r="E478" s="85" t="s">
        <v>144</v>
      </c>
      <c r="F478" s="86" t="s">
        <v>145</v>
      </c>
    </row>
    <row r="479" spans="1:7">
      <c r="A479" s="295" t="s">
        <v>183</v>
      </c>
      <c r="B479" s="295"/>
      <c r="C479" s="91" t="s">
        <v>155</v>
      </c>
      <c r="D479" s="120">
        <v>3</v>
      </c>
      <c r="E479" s="92">
        <v>18600</v>
      </c>
      <c r="F479" s="117">
        <v>55800</v>
      </c>
    </row>
    <row r="480" spans="1:7">
      <c r="A480" s="295" t="s">
        <v>170</v>
      </c>
      <c r="B480" s="295"/>
      <c r="C480" s="91" t="s">
        <v>155</v>
      </c>
      <c r="D480" s="120">
        <v>30</v>
      </c>
      <c r="E480" s="92">
        <v>14221</v>
      </c>
      <c r="F480" s="117">
        <v>426630</v>
      </c>
    </row>
    <row r="481" spans="1:6">
      <c r="A481" s="295" t="s">
        <v>171</v>
      </c>
      <c r="B481" s="295"/>
      <c r="C481" s="91" t="s">
        <v>155</v>
      </c>
      <c r="D481" s="120">
        <v>6</v>
      </c>
      <c r="E481" s="92">
        <v>7500</v>
      </c>
      <c r="F481" s="117">
        <v>45000</v>
      </c>
    </row>
    <row r="482" spans="1:6">
      <c r="A482" s="295" t="s">
        <v>172</v>
      </c>
      <c r="B482" s="295"/>
      <c r="C482" s="91" t="s">
        <v>156</v>
      </c>
      <c r="D482" s="120">
        <v>0.1</v>
      </c>
      <c r="E482" s="92">
        <v>54700</v>
      </c>
      <c r="F482" s="117">
        <v>5470</v>
      </c>
    </row>
    <row r="483" spans="1:6">
      <c r="A483" s="295" t="s">
        <v>172</v>
      </c>
      <c r="B483" s="295"/>
      <c r="C483" s="91" t="s">
        <v>157</v>
      </c>
      <c r="D483" s="120">
        <v>0.1</v>
      </c>
      <c r="E483" s="92">
        <v>30900</v>
      </c>
      <c r="F483" s="117">
        <v>3090</v>
      </c>
    </row>
    <row r="484" spans="1:6">
      <c r="A484" s="203" t="s">
        <v>177</v>
      </c>
      <c r="B484" s="203"/>
      <c r="C484" s="91">
        <v>1</v>
      </c>
      <c r="D484" s="120">
        <v>1</v>
      </c>
      <c r="E484" s="92">
        <v>30813</v>
      </c>
      <c r="F484" s="117">
        <v>30813</v>
      </c>
    </row>
    <row r="485" spans="1:6">
      <c r="A485" s="203" t="s">
        <v>164</v>
      </c>
      <c r="B485" s="203"/>
      <c r="C485" s="91">
        <v>1</v>
      </c>
      <c r="D485" s="120">
        <v>2</v>
      </c>
      <c r="E485" s="92">
        <v>63560</v>
      </c>
      <c r="F485" s="117">
        <v>127120</v>
      </c>
    </row>
    <row r="486" spans="1:6">
      <c r="A486" s="204" t="s">
        <v>178</v>
      </c>
      <c r="B486" s="204"/>
      <c r="C486" s="91">
        <v>1</v>
      </c>
      <c r="D486" s="120">
        <v>2</v>
      </c>
      <c r="E486" s="92">
        <v>69800</v>
      </c>
      <c r="F486" s="117">
        <v>139600</v>
      </c>
    </row>
    <row r="487" spans="1:6">
      <c r="A487" s="296" t="s">
        <v>175</v>
      </c>
      <c r="B487" s="296"/>
      <c r="C487" s="118" t="s">
        <v>160</v>
      </c>
      <c r="D487" s="135">
        <v>30</v>
      </c>
      <c r="E487" s="119">
        <v>37661</v>
      </c>
      <c r="F487" s="136">
        <v>1129830</v>
      </c>
    </row>
    <row r="488" spans="1:6">
      <c r="A488" s="204" t="s">
        <v>168</v>
      </c>
      <c r="B488" s="204"/>
      <c r="C488" s="123" t="s">
        <v>121</v>
      </c>
      <c r="D488" s="124">
        <v>1</v>
      </c>
      <c r="E488" s="125">
        <v>296145</v>
      </c>
      <c r="F488" s="138">
        <v>296145</v>
      </c>
    </row>
    <row r="489" spans="1:6">
      <c r="A489" s="95"/>
      <c r="B489" s="96"/>
      <c r="C489" s="97"/>
      <c r="D489" s="96"/>
      <c r="E489" s="98" t="s">
        <v>146</v>
      </c>
      <c r="F489" s="99">
        <v>2259498</v>
      </c>
    </row>
    <row r="490" spans="1:6">
      <c r="A490" s="87"/>
      <c r="B490" s="93"/>
      <c r="C490" s="93"/>
      <c r="D490" s="93"/>
      <c r="E490" s="93"/>
      <c r="F490" s="94"/>
    </row>
    <row r="491" spans="1:6">
      <c r="A491" s="205" t="s">
        <v>147</v>
      </c>
      <c r="B491" s="206"/>
      <c r="C491" s="84" t="s">
        <v>143</v>
      </c>
      <c r="D491" s="84" t="s">
        <v>113</v>
      </c>
      <c r="E491" s="84" t="s">
        <v>144</v>
      </c>
      <c r="F491" s="100" t="s">
        <v>145</v>
      </c>
    </row>
    <row r="492" spans="1:6">
      <c r="A492" s="207" t="s">
        <v>158</v>
      </c>
      <c r="B492" s="208"/>
      <c r="C492" s="88" t="s">
        <v>148</v>
      </c>
      <c r="D492" s="89">
        <v>12</v>
      </c>
      <c r="E492" s="90">
        <v>235270</v>
      </c>
      <c r="F492" s="90">
        <v>2823240</v>
      </c>
    </row>
    <row r="493" spans="1:6">
      <c r="A493" s="209"/>
      <c r="B493" s="210"/>
      <c r="C493" s="88"/>
      <c r="D493" s="89"/>
      <c r="E493" s="90"/>
      <c r="F493" s="90"/>
    </row>
    <row r="494" spans="1:6">
      <c r="A494" s="189"/>
      <c r="B494" s="190"/>
      <c r="C494" s="88"/>
      <c r="D494" s="89"/>
      <c r="E494" s="90"/>
      <c r="F494" s="90"/>
    </row>
    <row r="495" spans="1:6">
      <c r="A495" s="95"/>
      <c r="B495" s="96"/>
      <c r="C495" s="97"/>
      <c r="D495" s="96"/>
      <c r="E495" s="98" t="s">
        <v>146</v>
      </c>
      <c r="F495" s="99">
        <v>2823240</v>
      </c>
    </row>
    <row r="496" spans="1:6">
      <c r="A496" s="87"/>
      <c r="B496" s="93"/>
      <c r="C496" s="93"/>
      <c r="D496" s="93"/>
      <c r="E496" s="93"/>
      <c r="F496" s="94"/>
    </row>
    <row r="497" spans="1:6">
      <c r="A497" s="191" t="s">
        <v>149</v>
      </c>
      <c r="B497" s="192"/>
      <c r="C497" s="101" t="s">
        <v>143</v>
      </c>
      <c r="D497" s="101" t="s">
        <v>113</v>
      </c>
      <c r="E497" s="101" t="s">
        <v>144</v>
      </c>
      <c r="F497" s="101" t="s">
        <v>145</v>
      </c>
    </row>
    <row r="498" spans="1:6">
      <c r="A498" s="87"/>
      <c r="B498" s="93"/>
      <c r="C498" s="93"/>
      <c r="D498" s="93"/>
      <c r="E498" s="93"/>
      <c r="F498" s="94"/>
    </row>
    <row r="499" spans="1:6">
      <c r="A499" s="193" t="s">
        <v>150</v>
      </c>
      <c r="B499" s="194"/>
      <c r="C499" s="102" t="s">
        <v>151</v>
      </c>
      <c r="D499" s="103">
        <v>0.05</v>
      </c>
      <c r="E499" s="104">
        <v>2823240</v>
      </c>
      <c r="F499" s="105">
        <v>141162</v>
      </c>
    </row>
    <row r="500" spans="1:6">
      <c r="A500" s="87"/>
      <c r="B500" s="93"/>
      <c r="C500" s="93"/>
      <c r="D500" s="93"/>
      <c r="E500" s="93"/>
      <c r="F500" s="94"/>
    </row>
    <row r="501" spans="1:6">
      <c r="A501" s="95"/>
      <c r="B501" s="96"/>
      <c r="C501" s="97"/>
      <c r="D501" s="96"/>
      <c r="E501" s="98" t="s">
        <v>146</v>
      </c>
      <c r="F501" s="99">
        <v>141162</v>
      </c>
    </row>
    <row r="502" spans="1:6">
      <c r="A502" s="87"/>
      <c r="B502" s="93"/>
      <c r="C502" s="93"/>
      <c r="D502" s="93"/>
      <c r="E502" s="93"/>
      <c r="F502" s="94"/>
    </row>
    <row r="503" spans="1:6">
      <c r="A503" s="195" t="s">
        <v>152</v>
      </c>
      <c r="B503" s="196"/>
      <c r="C503" s="84" t="s">
        <v>143</v>
      </c>
      <c r="D503" s="84" t="s">
        <v>113</v>
      </c>
      <c r="E503" s="84" t="s">
        <v>144</v>
      </c>
      <c r="F503" s="106" t="s">
        <v>145</v>
      </c>
    </row>
    <row r="504" spans="1:6">
      <c r="A504" s="197"/>
      <c r="B504" s="198"/>
      <c r="C504" s="88"/>
      <c r="D504" s="89"/>
      <c r="E504" s="90"/>
      <c r="F504" s="107"/>
    </row>
    <row r="505" spans="1:6">
      <c r="A505" s="197"/>
      <c r="B505" s="198"/>
      <c r="C505" s="88"/>
      <c r="D505" s="89"/>
      <c r="E505" s="90"/>
      <c r="F505" s="107"/>
    </row>
    <row r="506" spans="1:6" ht="15" thickBot="1">
      <c r="A506" s="87"/>
      <c r="B506" s="93"/>
      <c r="C506" s="93"/>
      <c r="D506" s="93"/>
      <c r="E506" s="93"/>
      <c r="F506" s="94"/>
    </row>
    <row r="507" spans="1:6" ht="15" thickBot="1">
      <c r="A507" s="95"/>
      <c r="B507" s="96"/>
      <c r="C507" s="97"/>
      <c r="D507" s="96"/>
      <c r="E507" s="108" t="s">
        <v>146</v>
      </c>
      <c r="F507" s="109">
        <v>0</v>
      </c>
    </row>
    <row r="508" spans="1:6">
      <c r="A508" s="87"/>
      <c r="B508" s="93"/>
      <c r="C508" s="93"/>
      <c r="D508" s="93"/>
      <c r="E508" s="93"/>
      <c r="F508" s="94"/>
    </row>
    <row r="509" spans="1:6">
      <c r="A509" s="199" t="s">
        <v>153</v>
      </c>
      <c r="B509" s="200"/>
      <c r="C509" s="84" t="s">
        <v>143</v>
      </c>
      <c r="D509" s="84" t="s">
        <v>113</v>
      </c>
      <c r="E509" s="84" t="s">
        <v>144</v>
      </c>
      <c r="F509" s="100" t="s">
        <v>145</v>
      </c>
    </row>
    <row r="510" spans="1:6">
      <c r="A510" s="201"/>
      <c r="B510" s="202"/>
      <c r="C510" s="93"/>
      <c r="D510" s="93"/>
      <c r="E510" s="93"/>
      <c r="F510" s="94"/>
    </row>
    <row r="511" spans="1:6">
      <c r="A511" s="197" t="s">
        <v>162</v>
      </c>
      <c r="B511" s="198"/>
      <c r="C511" s="128" t="s">
        <v>163</v>
      </c>
      <c r="D511" s="110">
        <v>30</v>
      </c>
      <c r="E511" s="90">
        <v>4200</v>
      </c>
      <c r="F511" s="111">
        <v>126000</v>
      </c>
    </row>
    <row r="512" spans="1:6">
      <c r="A512" s="291" t="s">
        <v>179</v>
      </c>
      <c r="B512" s="292"/>
      <c r="C512" s="127" t="s">
        <v>121</v>
      </c>
      <c r="D512" s="93">
        <v>1</v>
      </c>
      <c r="E512" s="90">
        <v>1007100</v>
      </c>
      <c r="F512" s="111">
        <v>1007100</v>
      </c>
    </row>
    <row r="513" spans="1:6">
      <c r="A513" s="291"/>
      <c r="B513" s="292"/>
      <c r="C513" s="127"/>
      <c r="D513" s="93"/>
      <c r="E513" s="90"/>
      <c r="F513" s="111"/>
    </row>
    <row r="514" spans="1:6">
      <c r="A514" s="129"/>
      <c r="B514" s="130"/>
      <c r="C514" s="127"/>
      <c r="D514" s="93"/>
      <c r="E514" s="134"/>
      <c r="F514" s="111"/>
    </row>
    <row r="515" spans="1:6">
      <c r="A515" s="95"/>
      <c r="B515" s="96"/>
      <c r="C515" s="97"/>
      <c r="D515" s="96"/>
      <c r="E515" s="98" t="s">
        <v>146</v>
      </c>
      <c r="F515" s="99">
        <v>1133100</v>
      </c>
    </row>
    <row r="516" spans="1:6" ht="15" thickBot="1">
      <c r="A516" s="112"/>
      <c r="B516" s="113"/>
      <c r="C516" s="114"/>
      <c r="D516" s="113"/>
      <c r="E516" s="115"/>
    </row>
    <row r="517" spans="1:6" ht="15" thickBot="1">
      <c r="A517" s="184" t="s">
        <v>154</v>
      </c>
      <c r="B517" s="185"/>
      <c r="C517" s="185"/>
      <c r="D517" s="186"/>
      <c r="E517" s="187">
        <v>6357000</v>
      </c>
      <c r="F517" s="188"/>
    </row>
    <row r="518" spans="1:6" ht="15" thickBot="1"/>
    <row r="519" spans="1:6">
      <c r="A519" s="211" t="s">
        <v>138</v>
      </c>
      <c r="B519" s="212"/>
      <c r="C519" s="213"/>
      <c r="D519" s="214"/>
      <c r="E519" s="214"/>
      <c r="F519" s="215"/>
    </row>
    <row r="520" spans="1:6">
      <c r="A520" s="222" t="s">
        <v>139</v>
      </c>
      <c r="B520" s="223"/>
      <c r="C520" s="216"/>
      <c r="D520" s="217"/>
      <c r="E520" s="217"/>
      <c r="F520" s="218"/>
    </row>
    <row r="521" spans="1:6" ht="15" thickBot="1">
      <c r="A521" s="224" t="s">
        <v>140</v>
      </c>
      <c r="B521" s="225"/>
      <c r="C521" s="219"/>
      <c r="D521" s="220"/>
      <c r="E521" s="220"/>
      <c r="F521" s="221"/>
    </row>
    <row r="522" spans="1:6">
      <c r="A522" s="226" t="s">
        <v>141</v>
      </c>
      <c r="B522" s="227"/>
      <c r="C522" s="227"/>
      <c r="D522" s="227"/>
      <c r="E522" s="227"/>
      <c r="F522" s="228"/>
    </row>
    <row r="523" spans="1:6">
      <c r="A523" s="229" t="s">
        <v>187</v>
      </c>
      <c r="B523" s="229"/>
      <c r="C523" s="229"/>
      <c r="D523" s="229"/>
      <c r="E523" s="80"/>
      <c r="F523" s="81"/>
    </row>
    <row r="524" spans="1:6">
      <c r="A524" s="230"/>
      <c r="B524" s="230"/>
      <c r="C524" s="230"/>
      <c r="D524" s="230"/>
      <c r="E524" s="82">
        <v>1.1100000000000001</v>
      </c>
      <c r="F524" s="83" t="s">
        <v>2</v>
      </c>
    </row>
    <row r="525" spans="1:6">
      <c r="A525" s="205" t="s">
        <v>142</v>
      </c>
      <c r="B525" s="206"/>
      <c r="C525" s="84" t="s">
        <v>143</v>
      </c>
      <c r="D525" s="84" t="s">
        <v>113</v>
      </c>
      <c r="E525" s="85" t="s">
        <v>144</v>
      </c>
      <c r="F525" s="86" t="s">
        <v>145</v>
      </c>
    </row>
    <row r="526" spans="1:6">
      <c r="A526" s="287" t="s">
        <v>188</v>
      </c>
      <c r="B526" s="288"/>
      <c r="C526" s="88" t="s">
        <v>189</v>
      </c>
      <c r="D526" s="89">
        <v>1</v>
      </c>
      <c r="E526" s="90">
        <v>402</v>
      </c>
      <c r="F526" s="90">
        <v>402</v>
      </c>
    </row>
    <row r="527" spans="1:6">
      <c r="A527" s="142"/>
      <c r="B527" s="143"/>
      <c r="C527" s="91"/>
      <c r="D527" s="144"/>
      <c r="E527" s="92"/>
      <c r="F527" s="145">
        <v>0</v>
      </c>
    </row>
    <row r="528" spans="1:6">
      <c r="A528" s="87"/>
      <c r="B528" s="93"/>
      <c r="C528" s="93"/>
      <c r="D528" s="93"/>
      <c r="E528" s="93"/>
      <c r="F528" s="94"/>
    </row>
    <row r="529" spans="1:6">
      <c r="A529" s="95"/>
      <c r="B529" s="96"/>
      <c r="C529" s="97"/>
      <c r="D529" s="96"/>
      <c r="E529" s="98" t="s">
        <v>146</v>
      </c>
      <c r="F529" s="99">
        <v>402</v>
      </c>
    </row>
    <row r="530" spans="1:6">
      <c r="A530" s="87"/>
      <c r="B530" s="93"/>
      <c r="C530" s="93"/>
      <c r="D530" s="93"/>
      <c r="E530" s="93"/>
      <c r="F530" s="94"/>
    </row>
    <row r="531" spans="1:6">
      <c r="A531" s="205" t="s">
        <v>147</v>
      </c>
      <c r="B531" s="206"/>
      <c r="C531" s="84" t="s">
        <v>143</v>
      </c>
      <c r="D531" s="84" t="s">
        <v>113</v>
      </c>
      <c r="E531" s="84" t="s">
        <v>144</v>
      </c>
      <c r="F531" s="100" t="s">
        <v>145</v>
      </c>
    </row>
    <row r="532" spans="1:6">
      <c r="A532" s="87"/>
      <c r="B532" s="146"/>
      <c r="C532" s="88"/>
      <c r="D532" s="89"/>
      <c r="E532" s="90"/>
      <c r="F532" s="90"/>
    </row>
    <row r="533" spans="1:6">
      <c r="A533" s="189" t="s">
        <v>190</v>
      </c>
      <c r="B533" s="190"/>
      <c r="C533" s="88" t="s">
        <v>148</v>
      </c>
      <c r="D533" s="89">
        <v>9.5000000000000001E-2</v>
      </c>
      <c r="E533" s="90">
        <v>82255</v>
      </c>
      <c r="F533" s="90">
        <v>7814.2250000000004</v>
      </c>
    </row>
    <row r="534" spans="1:6">
      <c r="A534" s="189"/>
      <c r="B534" s="190"/>
      <c r="C534" s="88"/>
      <c r="D534" s="89"/>
      <c r="E534" s="90"/>
      <c r="F534" s="90"/>
    </row>
    <row r="535" spans="1:6">
      <c r="A535" s="189"/>
      <c r="B535" s="190"/>
      <c r="C535" s="88"/>
      <c r="D535" s="89"/>
      <c r="E535" s="90"/>
      <c r="F535" s="90"/>
    </row>
    <row r="536" spans="1:6">
      <c r="A536" s="189"/>
      <c r="B536" s="190"/>
      <c r="C536" s="88"/>
      <c r="D536" s="89"/>
      <c r="E536" s="90"/>
      <c r="F536" s="90"/>
    </row>
    <row r="537" spans="1:6">
      <c r="A537" s="95"/>
      <c r="B537" s="96"/>
      <c r="C537" s="97"/>
      <c r="D537" s="96"/>
      <c r="E537" s="98" t="s">
        <v>146</v>
      </c>
      <c r="F537" s="99">
        <v>7814.2250000000004</v>
      </c>
    </row>
    <row r="538" spans="1:6">
      <c r="A538" s="87"/>
      <c r="B538" s="93"/>
      <c r="C538" s="93"/>
      <c r="D538" s="93"/>
      <c r="E538" s="93"/>
      <c r="F538" s="94"/>
    </row>
    <row r="539" spans="1:6">
      <c r="A539" s="191" t="s">
        <v>149</v>
      </c>
      <c r="B539" s="192"/>
      <c r="C539" s="101" t="s">
        <v>143</v>
      </c>
      <c r="D539" s="101" t="s">
        <v>113</v>
      </c>
      <c r="E539" s="101" t="s">
        <v>144</v>
      </c>
      <c r="F539" s="101" t="s">
        <v>145</v>
      </c>
    </row>
    <row r="540" spans="1:6">
      <c r="A540" s="87"/>
      <c r="B540" s="93"/>
      <c r="C540" s="93"/>
      <c r="D540" s="93"/>
      <c r="E540" s="93"/>
      <c r="F540" s="94"/>
    </row>
    <row r="541" spans="1:6">
      <c r="A541" s="193" t="s">
        <v>150</v>
      </c>
      <c r="B541" s="194"/>
      <c r="C541" s="102" t="s">
        <v>151</v>
      </c>
      <c r="D541" s="103">
        <v>0.05</v>
      </c>
      <c r="E541" s="104">
        <v>7814.2250000000004</v>
      </c>
      <c r="F541" s="105">
        <v>391</v>
      </c>
    </row>
    <row r="542" spans="1:6">
      <c r="A542" s="87"/>
      <c r="B542" s="93"/>
      <c r="C542" s="93"/>
      <c r="D542" s="93"/>
      <c r="E542" s="93"/>
      <c r="F542" s="94"/>
    </row>
    <row r="543" spans="1:6">
      <c r="A543" s="95"/>
      <c r="B543" s="96"/>
      <c r="C543" s="97"/>
      <c r="D543" s="96"/>
      <c r="E543" s="98" t="s">
        <v>146</v>
      </c>
      <c r="F543" s="99">
        <v>391</v>
      </c>
    </row>
    <row r="544" spans="1:6">
      <c r="A544" s="87"/>
      <c r="B544" s="93"/>
      <c r="C544" s="93"/>
      <c r="D544" s="93"/>
      <c r="E544" s="93"/>
      <c r="F544" s="94"/>
    </row>
    <row r="545" spans="1:6">
      <c r="A545" s="195" t="s">
        <v>152</v>
      </c>
      <c r="B545" s="196"/>
      <c r="C545" s="84" t="s">
        <v>143</v>
      </c>
      <c r="D545" s="84" t="s">
        <v>113</v>
      </c>
      <c r="E545" s="84" t="s">
        <v>144</v>
      </c>
      <c r="F545" s="106" t="s">
        <v>145</v>
      </c>
    </row>
    <row r="546" spans="1:6">
      <c r="A546" s="197"/>
      <c r="B546" s="198"/>
      <c r="C546" s="88"/>
      <c r="D546" s="89"/>
      <c r="E546" s="90"/>
      <c r="F546" s="107"/>
    </row>
    <row r="547" spans="1:6">
      <c r="A547" s="197"/>
      <c r="B547" s="198"/>
      <c r="C547" s="88"/>
      <c r="D547" s="89"/>
      <c r="E547" s="90"/>
      <c r="F547" s="107"/>
    </row>
    <row r="548" spans="1:6" ht="15" thickBot="1">
      <c r="A548" s="87"/>
      <c r="B548" s="93"/>
      <c r="C548" s="93"/>
      <c r="D548" s="93"/>
      <c r="E548" s="93"/>
      <c r="F548" s="94"/>
    </row>
    <row r="549" spans="1:6" ht="15" thickBot="1">
      <c r="A549" s="95"/>
      <c r="B549" s="96"/>
      <c r="C549" s="97"/>
      <c r="D549" s="96"/>
      <c r="E549" s="108" t="s">
        <v>146</v>
      </c>
      <c r="F549" s="109">
        <v>0</v>
      </c>
    </row>
    <row r="550" spans="1:6">
      <c r="A550" s="87"/>
      <c r="B550" s="93"/>
      <c r="C550" s="93"/>
      <c r="D550" s="93"/>
      <c r="E550" s="93"/>
      <c r="F550" s="94"/>
    </row>
    <row r="551" spans="1:6">
      <c r="A551" s="199" t="s">
        <v>153</v>
      </c>
      <c r="B551" s="200"/>
      <c r="C551" s="84" t="s">
        <v>143</v>
      </c>
      <c r="D551" s="84" t="s">
        <v>113</v>
      </c>
      <c r="E551" s="84" t="s">
        <v>144</v>
      </c>
      <c r="F551" s="100" t="s">
        <v>145</v>
      </c>
    </row>
    <row r="552" spans="1:6">
      <c r="A552" s="87"/>
      <c r="B552" s="93"/>
      <c r="C552" s="93"/>
      <c r="D552" s="93"/>
      <c r="E552" s="93"/>
      <c r="F552" s="94"/>
    </row>
    <row r="553" spans="1:6">
      <c r="A553" s="197" t="s">
        <v>191</v>
      </c>
      <c r="B553" s="198"/>
      <c r="C553" s="89" t="s">
        <v>192</v>
      </c>
      <c r="D553" s="110">
        <v>0.29499999999999998</v>
      </c>
      <c r="E553" s="90">
        <v>24676</v>
      </c>
      <c r="F553" s="111">
        <v>7279.4199999999992</v>
      </c>
    </row>
    <row r="554" spans="1:6">
      <c r="A554" s="87"/>
      <c r="B554" s="93"/>
      <c r="C554" s="93"/>
      <c r="D554" s="93"/>
      <c r="E554" s="93"/>
      <c r="F554" s="94"/>
    </row>
    <row r="555" spans="1:6">
      <c r="A555" s="95"/>
      <c r="B555" s="96"/>
      <c r="C555" s="97"/>
      <c r="D555" s="96"/>
      <c r="E555" s="98" t="s">
        <v>146</v>
      </c>
      <c r="F555" s="99">
        <v>7279.4199999999992</v>
      </c>
    </row>
    <row r="556" spans="1:6" ht="15" thickBot="1">
      <c r="A556" s="112"/>
      <c r="B556" s="113"/>
      <c r="C556" s="114"/>
      <c r="D556" s="113"/>
      <c r="E556" s="115"/>
    </row>
    <row r="557" spans="1:6" ht="15" thickBot="1">
      <c r="A557" s="184" t="s">
        <v>154</v>
      </c>
      <c r="B557" s="185"/>
      <c r="C557" s="185"/>
      <c r="D557" s="186"/>
      <c r="E557" s="187">
        <v>15887</v>
      </c>
      <c r="F557" s="188"/>
    </row>
    <row r="558" spans="1:6" ht="15" thickBot="1">
      <c r="A558" s="147"/>
      <c r="B558" s="147"/>
      <c r="C558" s="147"/>
      <c r="D558" s="147"/>
      <c r="E558" s="147"/>
      <c r="F558" s="147"/>
    </row>
    <row r="559" spans="1:6">
      <c r="A559" s="211" t="s">
        <v>138</v>
      </c>
      <c r="B559" s="212"/>
      <c r="C559" s="213"/>
      <c r="D559" s="214"/>
      <c r="E559" s="214"/>
      <c r="F559" s="215"/>
    </row>
    <row r="560" spans="1:6">
      <c r="A560" s="222" t="s">
        <v>139</v>
      </c>
      <c r="B560" s="223"/>
      <c r="C560" s="216"/>
      <c r="D560" s="217"/>
      <c r="E560" s="217"/>
      <c r="F560" s="218"/>
    </row>
    <row r="561" spans="1:6" ht="15" thickBot="1">
      <c r="A561" s="224" t="s">
        <v>140</v>
      </c>
      <c r="B561" s="225"/>
      <c r="C561" s="219"/>
      <c r="D561" s="220"/>
      <c r="E561" s="220"/>
      <c r="F561" s="221"/>
    </row>
    <row r="562" spans="1:6">
      <c r="A562" s="226" t="s">
        <v>141</v>
      </c>
      <c r="B562" s="227"/>
      <c r="C562" s="227"/>
      <c r="D562" s="227"/>
      <c r="E562" s="227"/>
      <c r="F562" s="228"/>
    </row>
    <row r="563" spans="1:6">
      <c r="A563" s="229" t="s">
        <v>193</v>
      </c>
      <c r="B563" s="229"/>
      <c r="C563" s="229"/>
      <c r="D563" s="229"/>
      <c r="E563" s="80"/>
      <c r="F563" s="81"/>
    </row>
    <row r="564" spans="1:6">
      <c r="A564" s="230"/>
      <c r="B564" s="230"/>
      <c r="C564" s="230"/>
      <c r="D564" s="230"/>
      <c r="E564" s="82"/>
      <c r="F564" s="83" t="s">
        <v>2</v>
      </c>
    </row>
    <row r="565" spans="1:6">
      <c r="A565" s="205" t="s">
        <v>142</v>
      </c>
      <c r="B565" s="206"/>
      <c r="C565" s="84" t="s">
        <v>143</v>
      </c>
      <c r="D565" s="84" t="s">
        <v>113</v>
      </c>
      <c r="E565" s="85" t="s">
        <v>144</v>
      </c>
      <c r="F565" s="86" t="s">
        <v>145</v>
      </c>
    </row>
    <row r="566" spans="1:6">
      <c r="A566" s="287" t="s">
        <v>188</v>
      </c>
      <c r="B566" s="288"/>
      <c r="C566" s="88" t="s">
        <v>189</v>
      </c>
      <c r="D566" s="89">
        <v>1</v>
      </c>
      <c r="E566" s="90">
        <v>402</v>
      </c>
      <c r="F566" s="90">
        <v>402</v>
      </c>
    </row>
    <row r="567" spans="1:6">
      <c r="A567" s="142"/>
      <c r="B567" s="143"/>
      <c r="C567" s="91"/>
      <c r="D567" s="144"/>
      <c r="E567" s="92"/>
      <c r="F567" s="145">
        <v>0</v>
      </c>
    </row>
    <row r="568" spans="1:6">
      <c r="A568" s="87"/>
      <c r="B568" s="93"/>
      <c r="C568" s="93"/>
      <c r="D568" s="93"/>
      <c r="E568" s="93"/>
      <c r="F568" s="94"/>
    </row>
    <row r="569" spans="1:6">
      <c r="A569" s="95"/>
      <c r="B569" s="96"/>
      <c r="C569" s="97"/>
      <c r="D569" s="96"/>
      <c r="E569" s="98" t="s">
        <v>146</v>
      </c>
      <c r="F569" s="99">
        <v>402</v>
      </c>
    </row>
    <row r="570" spans="1:6">
      <c r="A570" s="87"/>
      <c r="B570" s="93"/>
      <c r="C570" s="93"/>
      <c r="D570" s="93"/>
      <c r="E570" s="93"/>
      <c r="F570" s="94"/>
    </row>
    <row r="571" spans="1:6">
      <c r="A571" s="205" t="s">
        <v>147</v>
      </c>
      <c r="B571" s="206"/>
      <c r="C571" s="84" t="s">
        <v>143</v>
      </c>
      <c r="D571" s="84" t="s">
        <v>113</v>
      </c>
      <c r="E571" s="84" t="s">
        <v>144</v>
      </c>
      <c r="F571" s="100" t="s">
        <v>145</v>
      </c>
    </row>
    <row r="572" spans="1:6">
      <c r="A572" s="250" t="s">
        <v>194</v>
      </c>
      <c r="B572" s="251"/>
      <c r="C572" s="88" t="s">
        <v>195</v>
      </c>
      <c r="D572" s="89">
        <v>0.25411</v>
      </c>
      <c r="E572" s="90">
        <v>164510</v>
      </c>
      <c r="F572" s="90">
        <v>41803.636100000003</v>
      </c>
    </row>
    <row r="573" spans="1:6">
      <c r="A573" s="289" t="s">
        <v>196</v>
      </c>
      <c r="B573" s="290"/>
      <c r="C573" s="88" t="s">
        <v>148</v>
      </c>
      <c r="D573" s="89">
        <v>0.18779999999999999</v>
      </c>
      <c r="E573" s="90">
        <v>82255</v>
      </c>
      <c r="F573" s="90">
        <v>15447.489</v>
      </c>
    </row>
    <row r="574" spans="1:6">
      <c r="A574" s="189"/>
      <c r="B574" s="190"/>
      <c r="C574" s="88"/>
      <c r="D574" s="89"/>
      <c r="E574" s="90"/>
      <c r="F574" s="90"/>
    </row>
    <row r="575" spans="1:6">
      <c r="A575" s="189"/>
      <c r="B575" s="190"/>
      <c r="C575" s="88"/>
      <c r="D575" s="89"/>
      <c r="E575" s="90"/>
      <c r="F575" s="90"/>
    </row>
    <row r="576" spans="1:6">
      <c r="A576" s="95"/>
      <c r="B576" s="96"/>
      <c r="C576" s="97"/>
      <c r="D576" s="96"/>
      <c r="E576" s="98" t="s">
        <v>146</v>
      </c>
      <c r="F576" s="99">
        <v>57251.125100000005</v>
      </c>
    </row>
    <row r="577" spans="1:6">
      <c r="A577" s="87"/>
      <c r="B577" s="93"/>
      <c r="C577" s="93"/>
      <c r="D577" s="93"/>
      <c r="E577" s="93"/>
      <c r="F577" s="94"/>
    </row>
    <row r="578" spans="1:6">
      <c r="A578" s="191" t="s">
        <v>149</v>
      </c>
      <c r="B578" s="192"/>
      <c r="C578" s="101" t="s">
        <v>143</v>
      </c>
      <c r="D578" s="101" t="s">
        <v>113</v>
      </c>
      <c r="E578" s="101" t="s">
        <v>144</v>
      </c>
      <c r="F578" s="101" t="s">
        <v>145</v>
      </c>
    </row>
    <row r="579" spans="1:6">
      <c r="A579" s="87"/>
      <c r="B579" s="93"/>
      <c r="C579" s="93"/>
      <c r="D579" s="93"/>
      <c r="E579" s="93"/>
      <c r="F579" s="94"/>
    </row>
    <row r="580" spans="1:6">
      <c r="A580" s="193" t="s">
        <v>150</v>
      </c>
      <c r="B580" s="194"/>
      <c r="C580" s="102" t="s">
        <v>151</v>
      </c>
      <c r="D580" s="103">
        <v>0.05</v>
      </c>
      <c r="E580" s="104">
        <v>57251.125100000005</v>
      </c>
      <c r="F580" s="105">
        <v>2863</v>
      </c>
    </row>
    <row r="581" spans="1:6">
      <c r="A581" s="87"/>
      <c r="B581" s="93"/>
      <c r="C581" s="93"/>
      <c r="D581" s="93"/>
      <c r="E581" s="93"/>
      <c r="F581" s="94"/>
    </row>
    <row r="582" spans="1:6">
      <c r="A582" s="95"/>
      <c r="B582" s="96"/>
      <c r="C582" s="97"/>
      <c r="D582" s="96"/>
      <c r="E582" s="98" t="s">
        <v>146</v>
      </c>
      <c r="F582" s="99">
        <v>2863</v>
      </c>
    </row>
    <row r="583" spans="1:6">
      <c r="A583" s="87"/>
      <c r="B583" s="93"/>
      <c r="C583" s="93"/>
      <c r="D583" s="93"/>
      <c r="E583" s="93"/>
      <c r="F583" s="94"/>
    </row>
    <row r="584" spans="1:6">
      <c r="A584" s="195" t="s">
        <v>152</v>
      </c>
      <c r="B584" s="196"/>
      <c r="C584" s="84" t="s">
        <v>143</v>
      </c>
      <c r="D584" s="84" t="s">
        <v>113</v>
      </c>
      <c r="E584" s="84" t="s">
        <v>144</v>
      </c>
      <c r="F584" s="106" t="s">
        <v>145</v>
      </c>
    </row>
    <row r="585" spans="1:6">
      <c r="A585" s="197" t="s">
        <v>197</v>
      </c>
      <c r="B585" s="198"/>
      <c r="C585" s="88" t="s">
        <v>195</v>
      </c>
      <c r="D585" s="89">
        <v>0.57142000000000004</v>
      </c>
      <c r="E585" s="90">
        <v>666</v>
      </c>
      <c r="F585" s="107">
        <v>380.56572</v>
      </c>
    </row>
    <row r="586" spans="1:6">
      <c r="A586" s="197"/>
      <c r="B586" s="198"/>
      <c r="C586" s="88"/>
      <c r="D586" s="89"/>
      <c r="E586" s="90"/>
      <c r="F586" s="107"/>
    </row>
    <row r="587" spans="1:6" ht="15" thickBot="1">
      <c r="A587" s="87"/>
      <c r="B587" s="93"/>
      <c r="C587" s="93"/>
      <c r="D587" s="93"/>
      <c r="E587" s="93"/>
      <c r="F587" s="94"/>
    </row>
    <row r="588" spans="1:6" ht="15" thickBot="1">
      <c r="A588" s="95"/>
      <c r="B588" s="96"/>
      <c r="C588" s="97"/>
      <c r="D588" s="96"/>
      <c r="E588" s="108" t="s">
        <v>146</v>
      </c>
      <c r="F588" s="109">
        <v>380.56572</v>
      </c>
    </row>
    <row r="589" spans="1:6">
      <c r="A589" s="87"/>
      <c r="B589" s="93"/>
      <c r="C589" s="93"/>
      <c r="D589" s="93"/>
      <c r="E589" s="93"/>
      <c r="F589" s="94"/>
    </row>
    <row r="590" spans="1:6">
      <c r="A590" s="199" t="s">
        <v>153</v>
      </c>
      <c r="B590" s="200"/>
      <c r="C590" s="84" t="s">
        <v>143</v>
      </c>
      <c r="D590" s="84" t="s">
        <v>113</v>
      </c>
      <c r="E590" s="84" t="s">
        <v>144</v>
      </c>
      <c r="F590" s="100" t="s">
        <v>145</v>
      </c>
    </row>
    <row r="591" spans="1:6">
      <c r="A591" s="87"/>
      <c r="B591" s="93"/>
      <c r="C591" s="93"/>
      <c r="D591" s="93"/>
      <c r="E591" s="93"/>
      <c r="F591" s="94"/>
    </row>
    <row r="592" spans="1:6">
      <c r="A592" s="197" t="s">
        <v>191</v>
      </c>
      <c r="B592" s="198"/>
      <c r="C592" s="89" t="s">
        <v>192</v>
      </c>
      <c r="D592" s="110">
        <v>0.27165</v>
      </c>
      <c r="E592" s="90">
        <v>24676</v>
      </c>
      <c r="F592" s="111">
        <v>6703.2354000000005</v>
      </c>
    </row>
    <row r="593" spans="1:6">
      <c r="A593" s="87"/>
      <c r="B593" s="93"/>
      <c r="C593" s="93"/>
      <c r="D593" s="93"/>
      <c r="E593" s="93"/>
      <c r="F593" s="94"/>
    </row>
    <row r="594" spans="1:6">
      <c r="A594" s="95"/>
      <c r="B594" s="96"/>
      <c r="C594" s="97"/>
      <c r="D594" s="96"/>
      <c r="E594" s="98" t="s">
        <v>146</v>
      </c>
      <c r="F594" s="99">
        <v>6703.2354000000005</v>
      </c>
    </row>
    <row r="595" spans="1:6" ht="15" thickBot="1">
      <c r="A595" s="112"/>
      <c r="B595" s="113"/>
      <c r="C595" s="114"/>
      <c r="D595" s="113"/>
      <c r="E595" s="115"/>
    </row>
    <row r="596" spans="1:6" ht="15" thickBot="1">
      <c r="A596" s="184" t="s">
        <v>154</v>
      </c>
      <c r="B596" s="185"/>
      <c r="C596" s="185"/>
      <c r="D596" s="186"/>
      <c r="E596" s="187">
        <v>67600</v>
      </c>
      <c r="F596" s="188"/>
    </row>
    <row r="597" spans="1:6" ht="15" thickBot="1">
      <c r="A597" s="147"/>
      <c r="B597" s="147"/>
      <c r="C597" s="147"/>
      <c r="D597" s="147"/>
      <c r="E597" s="147"/>
      <c r="F597" s="147"/>
    </row>
    <row r="598" spans="1:6">
      <c r="A598" s="252" t="s">
        <v>138</v>
      </c>
      <c r="B598" s="253"/>
      <c r="C598" s="254"/>
      <c r="D598" s="254"/>
      <c r="E598" s="254"/>
      <c r="F598" s="255"/>
    </row>
    <row r="599" spans="1:6">
      <c r="A599" s="260" t="s">
        <v>139</v>
      </c>
      <c r="B599" s="261"/>
      <c r="C599" s="256"/>
      <c r="D599" s="256"/>
      <c r="E599" s="256"/>
      <c r="F599" s="257"/>
    </row>
    <row r="600" spans="1:6" ht="15" thickBot="1">
      <c r="A600" s="262" t="s">
        <v>198</v>
      </c>
      <c r="B600" s="263"/>
      <c r="C600" s="258"/>
      <c r="D600" s="258"/>
      <c r="E600" s="258"/>
      <c r="F600" s="259"/>
    </row>
    <row r="601" spans="1:6">
      <c r="A601" s="247" t="s">
        <v>141</v>
      </c>
      <c r="B601" s="247"/>
      <c r="C601" s="247"/>
      <c r="D601" s="247"/>
      <c r="E601" s="247"/>
      <c r="F601" s="247"/>
    </row>
    <row r="602" spans="1:6">
      <c r="A602" s="273" t="s">
        <v>4</v>
      </c>
      <c r="B602" s="273"/>
      <c r="C602" s="273"/>
      <c r="D602" s="273"/>
      <c r="E602" s="80" t="s">
        <v>199</v>
      </c>
      <c r="F602" s="81" t="s">
        <v>143</v>
      </c>
    </row>
    <row r="603" spans="1:6">
      <c r="A603" s="230"/>
      <c r="B603" s="230"/>
      <c r="C603" s="230"/>
      <c r="D603" s="230"/>
      <c r="E603" s="82" t="s">
        <v>200</v>
      </c>
      <c r="F603" s="83" t="s">
        <v>192</v>
      </c>
    </row>
    <row r="604" spans="1:6">
      <c r="A604" s="199" t="s">
        <v>142</v>
      </c>
      <c r="B604" s="200"/>
      <c r="C604" s="84" t="s">
        <v>143</v>
      </c>
      <c r="D604" s="84" t="s">
        <v>113</v>
      </c>
      <c r="E604" s="85" t="s">
        <v>144</v>
      </c>
      <c r="F604" s="86" t="s">
        <v>145</v>
      </c>
    </row>
    <row r="605" spans="1:6">
      <c r="A605" s="274" t="s">
        <v>201</v>
      </c>
      <c r="B605" s="275"/>
      <c r="C605" s="88" t="s">
        <v>192</v>
      </c>
      <c r="D605" s="89">
        <v>1.3</v>
      </c>
      <c r="E605" s="90">
        <v>46400</v>
      </c>
      <c r="F605" s="148">
        <v>60320</v>
      </c>
    </row>
    <row r="606" spans="1:6">
      <c r="A606" s="276"/>
      <c r="B606" s="277"/>
      <c r="C606" s="91"/>
      <c r="D606" s="144"/>
      <c r="E606" s="92"/>
      <c r="F606" s="145"/>
    </row>
    <row r="607" spans="1:6">
      <c r="A607" s="87"/>
      <c r="B607" s="93"/>
      <c r="C607" s="93"/>
      <c r="D607" s="93"/>
      <c r="E607" s="93"/>
      <c r="F607" s="94"/>
    </row>
    <row r="608" spans="1:6">
      <c r="A608" s="191"/>
      <c r="B608" s="278"/>
      <c r="C608" s="97"/>
      <c r="D608" s="96"/>
      <c r="E608" s="98" t="s">
        <v>146</v>
      </c>
      <c r="F608" s="99">
        <v>60320</v>
      </c>
    </row>
    <row r="609" spans="1:6">
      <c r="A609" s="87"/>
      <c r="B609" s="93"/>
      <c r="C609" s="93"/>
      <c r="D609" s="93"/>
      <c r="E609" s="93"/>
      <c r="F609" s="94"/>
    </row>
    <row r="610" spans="1:6">
      <c r="A610" s="199" t="s">
        <v>147</v>
      </c>
      <c r="B610" s="200"/>
      <c r="C610" s="84" t="s">
        <v>143</v>
      </c>
      <c r="D610" s="84" t="s">
        <v>113</v>
      </c>
      <c r="E610" s="84" t="s">
        <v>144</v>
      </c>
      <c r="F610" s="100" t="s">
        <v>145</v>
      </c>
    </row>
    <row r="611" spans="1:6">
      <c r="A611" s="207" t="s">
        <v>158</v>
      </c>
      <c r="B611" s="208"/>
      <c r="C611" s="88" t="s">
        <v>148</v>
      </c>
      <c r="D611" s="89">
        <v>0.15497</v>
      </c>
      <c r="E611" s="90">
        <v>235270</v>
      </c>
      <c r="F611" s="90">
        <v>36459.791899999997</v>
      </c>
    </row>
    <row r="612" spans="1:6">
      <c r="A612" s="239"/>
      <c r="B612" s="240"/>
      <c r="C612" s="88"/>
      <c r="D612" s="149"/>
      <c r="E612" s="134"/>
      <c r="F612" s="90"/>
    </row>
    <row r="613" spans="1:6">
      <c r="A613" s="241" t="s">
        <v>202</v>
      </c>
      <c r="B613" s="242"/>
      <c r="C613" s="150"/>
      <c r="D613" s="151"/>
      <c r="E613" s="152"/>
      <c r="F613" s="153">
        <v>36459.791899999997</v>
      </c>
    </row>
    <row r="614" spans="1:6">
      <c r="A614" s="87"/>
      <c r="B614" s="93"/>
      <c r="C614" s="93"/>
      <c r="D614" s="93"/>
      <c r="E614" s="93"/>
      <c r="F614" s="94"/>
    </row>
    <row r="615" spans="1:6">
      <c r="A615" s="95"/>
      <c r="B615" s="96"/>
      <c r="C615" s="97"/>
      <c r="D615" s="96"/>
      <c r="E615" s="98" t="s">
        <v>146</v>
      </c>
      <c r="F615" s="99">
        <v>36459.791899999997</v>
      </c>
    </row>
    <row r="616" spans="1:6">
      <c r="A616" s="87"/>
      <c r="B616" s="93"/>
      <c r="C616" s="93"/>
      <c r="D616" s="93"/>
      <c r="E616" s="93"/>
      <c r="F616" s="94"/>
    </row>
    <row r="617" spans="1:6">
      <c r="A617" s="191" t="s">
        <v>149</v>
      </c>
      <c r="B617" s="192"/>
      <c r="C617" s="101" t="s">
        <v>143</v>
      </c>
      <c r="D617" s="101" t="s">
        <v>113</v>
      </c>
      <c r="E617" s="101" t="s">
        <v>144</v>
      </c>
      <c r="F617" s="101" t="s">
        <v>145</v>
      </c>
    </row>
    <row r="618" spans="1:6">
      <c r="A618" s="243"/>
      <c r="B618" s="244"/>
      <c r="C618" s="93"/>
      <c r="D618" s="93"/>
      <c r="E618" s="93"/>
      <c r="F618" s="94"/>
    </row>
    <row r="619" spans="1:6">
      <c r="A619" s="245" t="s">
        <v>150</v>
      </c>
      <c r="B619" s="246"/>
      <c r="C619" s="102" t="s">
        <v>151</v>
      </c>
      <c r="D619" s="103">
        <v>0.05</v>
      </c>
      <c r="E619" s="104">
        <v>36459.791899999997</v>
      </c>
      <c r="F619" s="105">
        <v>1823</v>
      </c>
    </row>
    <row r="620" spans="1:6">
      <c r="A620" s="243"/>
      <c r="B620" s="244"/>
      <c r="C620" s="93"/>
      <c r="D620" s="93"/>
      <c r="E620" s="93"/>
      <c r="F620" s="94"/>
    </row>
    <row r="621" spans="1:6">
      <c r="A621" s="243"/>
      <c r="B621" s="244"/>
      <c r="C621" s="97"/>
      <c r="D621" s="96"/>
      <c r="E621" s="98" t="s">
        <v>146</v>
      </c>
      <c r="F621" s="99">
        <v>1823</v>
      </c>
    </row>
    <row r="622" spans="1:6">
      <c r="A622" s="87"/>
      <c r="B622" s="93"/>
      <c r="C622" s="93"/>
      <c r="D622" s="93"/>
      <c r="E622" s="93"/>
      <c r="F622" s="94"/>
    </row>
    <row r="623" spans="1:6">
      <c r="A623" s="233" t="s">
        <v>152</v>
      </c>
      <c r="B623" s="234"/>
      <c r="C623" s="84" t="s">
        <v>143</v>
      </c>
      <c r="D623" s="84" t="s">
        <v>113</v>
      </c>
      <c r="E623" s="84" t="s">
        <v>144</v>
      </c>
      <c r="F623" s="106" t="s">
        <v>145</v>
      </c>
    </row>
    <row r="624" spans="1:6">
      <c r="A624" s="235"/>
      <c r="B624" s="236"/>
      <c r="C624" s="88" t="s">
        <v>203</v>
      </c>
      <c r="D624" s="89"/>
      <c r="E624" s="90"/>
      <c r="F624" s="154">
        <v>0</v>
      </c>
    </row>
    <row r="625" spans="1:6">
      <c r="A625" s="282"/>
      <c r="B625" s="286"/>
      <c r="C625" s="88"/>
      <c r="D625" s="89"/>
      <c r="E625" s="90"/>
      <c r="F625" s="107"/>
    </row>
    <row r="626" spans="1:6" ht="15" thickBot="1">
      <c r="A626" s="284"/>
      <c r="B626" s="285"/>
      <c r="C626" s="88"/>
      <c r="D626" s="89"/>
      <c r="E626" s="90"/>
      <c r="F626" s="107"/>
    </row>
    <row r="627" spans="1:6" ht="15" thickBot="1">
      <c r="A627" s="95"/>
      <c r="B627" s="96"/>
      <c r="C627" s="97"/>
      <c r="D627" s="96"/>
      <c r="E627" s="108" t="s">
        <v>146</v>
      </c>
      <c r="F627" s="109">
        <v>0</v>
      </c>
    </row>
    <row r="628" spans="1:6">
      <c r="A628" s="87"/>
      <c r="B628" s="93"/>
      <c r="C628" s="93"/>
      <c r="D628" s="93"/>
      <c r="E628" s="93"/>
      <c r="F628" s="94"/>
    </row>
    <row r="629" spans="1:6">
      <c r="A629" s="199" t="s">
        <v>153</v>
      </c>
      <c r="B629" s="200"/>
      <c r="C629" s="84" t="s">
        <v>143</v>
      </c>
      <c r="D629" s="84" t="s">
        <v>113</v>
      </c>
      <c r="E629" s="84" t="s">
        <v>144</v>
      </c>
      <c r="F629" s="100" t="s">
        <v>145</v>
      </c>
    </row>
    <row r="630" spans="1:6">
      <c r="A630" s="87"/>
      <c r="B630" s="93"/>
      <c r="C630" s="93"/>
      <c r="D630" s="93"/>
      <c r="E630" s="93"/>
      <c r="F630" s="94"/>
    </row>
    <row r="631" spans="1:6">
      <c r="A631" s="197" t="s">
        <v>191</v>
      </c>
      <c r="B631" s="198"/>
      <c r="C631" s="89" t="s">
        <v>192</v>
      </c>
      <c r="D631" s="155">
        <v>1.3</v>
      </c>
      <c r="E631" s="90">
        <v>12721</v>
      </c>
      <c r="F631" s="111">
        <v>16537.3</v>
      </c>
    </row>
    <row r="632" spans="1:6">
      <c r="A632" s="197"/>
      <c r="B632" s="198"/>
      <c r="C632" s="89"/>
      <c r="D632" s="155"/>
      <c r="E632" s="90"/>
      <c r="F632" s="156">
        <v>0</v>
      </c>
    </row>
    <row r="633" spans="1:6">
      <c r="A633" s="87"/>
      <c r="B633" s="93"/>
      <c r="C633" s="93"/>
      <c r="D633" s="93"/>
      <c r="E633" s="93"/>
      <c r="F633" s="94"/>
    </row>
    <row r="634" spans="1:6">
      <c r="A634" s="95"/>
      <c r="B634" s="96"/>
      <c r="C634" s="97"/>
      <c r="D634" s="96"/>
      <c r="E634" s="157">
        <v>0</v>
      </c>
      <c r="F634" s="99">
        <v>16537.3</v>
      </c>
    </row>
    <row r="635" spans="1:6" ht="15" thickBot="1">
      <c r="A635" s="93"/>
      <c r="B635" s="93"/>
      <c r="C635" s="93"/>
      <c r="D635" s="93"/>
      <c r="E635" s="93"/>
      <c r="F635" s="93"/>
    </row>
    <row r="636" spans="1:6" ht="15" thickBot="1">
      <c r="A636" s="184" t="s">
        <v>154</v>
      </c>
      <c r="B636" s="185"/>
      <c r="C636" s="185"/>
      <c r="D636" s="186"/>
      <c r="E636" s="187">
        <v>115140</v>
      </c>
      <c r="F636" s="188"/>
    </row>
    <row r="637" spans="1:6" ht="15" thickBot="1"/>
    <row r="638" spans="1:6">
      <c r="A638" s="252" t="s">
        <v>138</v>
      </c>
      <c r="B638" s="253"/>
      <c r="C638" s="254"/>
      <c r="D638" s="254"/>
      <c r="E638" s="254"/>
      <c r="F638" s="255"/>
    </row>
    <row r="639" spans="1:6">
      <c r="A639" s="260" t="s">
        <v>139</v>
      </c>
      <c r="B639" s="261"/>
      <c r="C639" s="256"/>
      <c r="D639" s="256"/>
      <c r="E639" s="256"/>
      <c r="F639" s="257"/>
    </row>
    <row r="640" spans="1:6" ht="15" thickBot="1">
      <c r="A640" s="262" t="s">
        <v>198</v>
      </c>
      <c r="B640" s="263"/>
      <c r="C640" s="258"/>
      <c r="D640" s="258"/>
      <c r="E640" s="258"/>
      <c r="F640" s="259"/>
    </row>
    <row r="641" spans="1:6">
      <c r="A641" s="247" t="s">
        <v>141</v>
      </c>
      <c r="B641" s="247"/>
      <c r="C641" s="247"/>
      <c r="D641" s="247"/>
      <c r="E641" s="247"/>
      <c r="F641" s="247"/>
    </row>
    <row r="642" spans="1:6">
      <c r="A642" s="248" t="s">
        <v>204</v>
      </c>
      <c r="B642" s="248"/>
      <c r="C642" s="248"/>
      <c r="D642" s="248"/>
      <c r="E642" s="80" t="s">
        <v>199</v>
      </c>
      <c r="F642" s="81" t="s">
        <v>143</v>
      </c>
    </row>
    <row r="643" spans="1:6">
      <c r="A643" s="249"/>
      <c r="B643" s="249"/>
      <c r="C643" s="249"/>
      <c r="D643" s="249"/>
      <c r="E643" s="82" t="s">
        <v>205</v>
      </c>
      <c r="F643" s="83" t="s">
        <v>192</v>
      </c>
    </row>
    <row r="644" spans="1:6">
      <c r="A644" s="199" t="s">
        <v>142</v>
      </c>
      <c r="B644" s="200"/>
      <c r="C644" s="84" t="s">
        <v>143</v>
      </c>
      <c r="D644" s="84" t="s">
        <v>113</v>
      </c>
      <c r="E644" s="85" t="s">
        <v>144</v>
      </c>
      <c r="F644" s="86" t="s">
        <v>145</v>
      </c>
    </row>
    <row r="645" spans="1:6">
      <c r="A645" s="274"/>
      <c r="B645" s="275"/>
      <c r="C645" s="88"/>
      <c r="D645" s="89"/>
      <c r="E645" s="90"/>
      <c r="F645" s="148">
        <v>0</v>
      </c>
    </row>
    <row r="646" spans="1:6">
      <c r="A646" s="276"/>
      <c r="B646" s="277"/>
      <c r="C646" s="91"/>
      <c r="D646" s="144"/>
      <c r="E646" s="92"/>
      <c r="F646" s="145"/>
    </row>
    <row r="647" spans="1:6">
      <c r="A647" s="87"/>
      <c r="B647" s="93"/>
      <c r="C647" s="93"/>
      <c r="D647" s="93"/>
      <c r="E647" s="93"/>
      <c r="F647" s="94"/>
    </row>
    <row r="648" spans="1:6">
      <c r="A648" s="191"/>
      <c r="B648" s="278"/>
      <c r="C648" s="97"/>
      <c r="D648" s="96"/>
      <c r="E648" s="98" t="s">
        <v>146</v>
      </c>
      <c r="F648" s="99">
        <v>0</v>
      </c>
    </row>
    <row r="649" spans="1:6">
      <c r="A649" s="87"/>
      <c r="B649" s="93"/>
      <c r="C649" s="93"/>
      <c r="D649" s="93"/>
      <c r="E649" s="93"/>
      <c r="F649" s="94"/>
    </row>
    <row r="650" spans="1:6">
      <c r="A650" s="199" t="s">
        <v>147</v>
      </c>
      <c r="B650" s="200"/>
      <c r="C650" s="84" t="s">
        <v>143</v>
      </c>
      <c r="D650" s="84" t="s">
        <v>113</v>
      </c>
      <c r="E650" s="84" t="s">
        <v>144</v>
      </c>
      <c r="F650" s="100" t="s">
        <v>145</v>
      </c>
    </row>
    <row r="651" spans="1:6">
      <c r="A651" s="207" t="s">
        <v>158</v>
      </c>
      <c r="B651" s="208"/>
      <c r="C651" s="88" t="s">
        <v>148</v>
      </c>
      <c r="D651" s="89">
        <v>8.7999999999999995E-2</v>
      </c>
      <c r="E651" s="90">
        <v>235270</v>
      </c>
      <c r="F651" s="90">
        <v>20703.759999999998</v>
      </c>
    </row>
    <row r="652" spans="1:6">
      <c r="A652" s="282" t="s">
        <v>206</v>
      </c>
      <c r="B652" s="283"/>
      <c r="C652" s="88" t="s">
        <v>148</v>
      </c>
      <c r="D652" s="149">
        <v>6.1249999999999999E-2</v>
      </c>
      <c r="E652" s="90">
        <v>82255</v>
      </c>
      <c r="F652" s="90">
        <v>5038.1187499999996</v>
      </c>
    </row>
    <row r="653" spans="1:6">
      <c r="A653" s="241" t="s">
        <v>202</v>
      </c>
      <c r="B653" s="242"/>
      <c r="C653" s="150"/>
      <c r="D653" s="151"/>
      <c r="E653" s="152"/>
      <c r="F653" s="153">
        <v>25741.878749999996</v>
      </c>
    </row>
    <row r="654" spans="1:6">
      <c r="A654" s="87"/>
      <c r="B654" s="93"/>
      <c r="C654" s="93"/>
      <c r="D654" s="93"/>
      <c r="E654" s="93"/>
      <c r="F654" s="94"/>
    </row>
    <row r="655" spans="1:6">
      <c r="A655" s="95"/>
      <c r="B655" s="96"/>
      <c r="C655" s="97"/>
      <c r="D655" s="96"/>
      <c r="E655" s="98" t="s">
        <v>146</v>
      </c>
      <c r="F655" s="99">
        <v>25741.878749999996</v>
      </c>
    </row>
    <row r="656" spans="1:6">
      <c r="A656" s="87"/>
      <c r="B656" s="93"/>
      <c r="C656" s="93"/>
      <c r="D656" s="93"/>
      <c r="E656" s="93"/>
      <c r="F656" s="94"/>
    </row>
    <row r="657" spans="1:6">
      <c r="A657" s="191" t="s">
        <v>149</v>
      </c>
      <c r="B657" s="192"/>
      <c r="C657" s="101" t="s">
        <v>143</v>
      </c>
      <c r="D657" s="101" t="s">
        <v>113</v>
      </c>
      <c r="E657" s="101" t="s">
        <v>144</v>
      </c>
      <c r="F657" s="101" t="s">
        <v>145</v>
      </c>
    </row>
    <row r="658" spans="1:6">
      <c r="A658" s="243"/>
      <c r="B658" s="244"/>
      <c r="C658" s="93"/>
      <c r="D658" s="93"/>
      <c r="E658" s="93"/>
      <c r="F658" s="94"/>
    </row>
    <row r="659" spans="1:6">
      <c r="A659" s="245" t="s">
        <v>150</v>
      </c>
      <c r="B659" s="246"/>
      <c r="C659" s="102" t="s">
        <v>151</v>
      </c>
      <c r="D659" s="103">
        <v>0.05</v>
      </c>
      <c r="E659" s="104">
        <v>25741.878749999996</v>
      </c>
      <c r="F659" s="105">
        <v>1287</v>
      </c>
    </row>
    <row r="660" spans="1:6">
      <c r="A660" s="243"/>
      <c r="B660" s="244"/>
      <c r="C660" s="93"/>
      <c r="D660" s="93"/>
      <c r="E660" s="93"/>
      <c r="F660" s="94"/>
    </row>
    <row r="661" spans="1:6">
      <c r="A661" s="243"/>
      <c r="B661" s="244"/>
      <c r="C661" s="97"/>
      <c r="D661" s="96"/>
      <c r="E661" s="98" t="s">
        <v>146</v>
      </c>
      <c r="F661" s="99">
        <v>1287</v>
      </c>
    </row>
    <row r="662" spans="1:6">
      <c r="A662" s="87"/>
      <c r="B662" s="93"/>
      <c r="C662" s="93"/>
      <c r="D662" s="93"/>
      <c r="E662" s="93"/>
      <c r="F662" s="94"/>
    </row>
    <row r="663" spans="1:6">
      <c r="A663" s="233" t="s">
        <v>152</v>
      </c>
      <c r="B663" s="234"/>
      <c r="C663" s="84" t="s">
        <v>143</v>
      </c>
      <c r="D663" s="84" t="s">
        <v>113</v>
      </c>
      <c r="E663" s="84" t="s">
        <v>144</v>
      </c>
      <c r="F663" s="106" t="s">
        <v>145</v>
      </c>
    </row>
    <row r="664" spans="1:6">
      <c r="A664" s="235" t="s">
        <v>207</v>
      </c>
      <c r="B664" s="236"/>
      <c r="C664" s="88" t="s">
        <v>195</v>
      </c>
      <c r="D664" s="89">
        <v>8.1890000000000004E-2</v>
      </c>
      <c r="E664" s="90">
        <v>54364</v>
      </c>
      <c r="F664" s="154">
        <v>4451.8679600000005</v>
      </c>
    </row>
    <row r="665" spans="1:6">
      <c r="A665" s="237"/>
      <c r="B665" s="237"/>
      <c r="C665" s="88"/>
      <c r="D665" s="89"/>
      <c r="E665" s="90"/>
      <c r="F665" s="107"/>
    </row>
    <row r="666" spans="1:6" ht="15" thickBot="1">
      <c r="A666" s="238"/>
      <c r="B666" s="238"/>
      <c r="C666" s="88"/>
      <c r="D666" s="89"/>
      <c r="E666" s="90"/>
      <c r="F666" s="107"/>
    </row>
    <row r="667" spans="1:6" ht="15" thickBot="1">
      <c r="A667" s="95"/>
      <c r="B667" s="96"/>
      <c r="C667" s="97"/>
      <c r="D667" s="96"/>
      <c r="E667" s="108" t="s">
        <v>146</v>
      </c>
      <c r="F667" s="109">
        <v>4451.8679600000005</v>
      </c>
    </row>
    <row r="668" spans="1:6">
      <c r="A668" s="87"/>
      <c r="B668" s="93"/>
      <c r="C668" s="93"/>
      <c r="D668" s="93"/>
      <c r="E668" s="93"/>
      <c r="F668" s="94"/>
    </row>
    <row r="669" spans="1:6">
      <c r="A669" s="199" t="s">
        <v>153</v>
      </c>
      <c r="B669" s="200"/>
      <c r="C669" s="84" t="s">
        <v>143</v>
      </c>
      <c r="D669" s="84" t="s">
        <v>113</v>
      </c>
      <c r="E669" s="84" t="s">
        <v>144</v>
      </c>
      <c r="F669" s="100" t="s">
        <v>145</v>
      </c>
    </row>
    <row r="670" spans="1:6">
      <c r="A670" s="87"/>
      <c r="B670" s="93"/>
      <c r="C670" s="93"/>
      <c r="D670" s="93"/>
      <c r="E670" s="93"/>
      <c r="F670" s="94"/>
    </row>
    <row r="671" spans="1:6">
      <c r="A671" s="197" t="s">
        <v>191</v>
      </c>
      <c r="B671" s="198"/>
      <c r="C671" s="89" t="s">
        <v>192</v>
      </c>
      <c r="D671" s="155">
        <v>1.3</v>
      </c>
      <c r="E671" s="90">
        <v>12721</v>
      </c>
      <c r="F671" s="111">
        <v>16537.3</v>
      </c>
    </row>
    <row r="672" spans="1:6">
      <c r="A672" s="197"/>
      <c r="B672" s="198"/>
      <c r="C672" s="89"/>
      <c r="D672" s="155"/>
      <c r="E672" s="90"/>
      <c r="F672" s="156">
        <v>0</v>
      </c>
    </row>
    <row r="673" spans="1:6">
      <c r="A673" s="87"/>
      <c r="B673" s="93"/>
      <c r="C673" s="93"/>
      <c r="D673" s="93"/>
      <c r="E673" s="93"/>
      <c r="F673" s="94"/>
    </row>
    <row r="674" spans="1:6">
      <c r="A674" s="95"/>
      <c r="B674" s="96"/>
      <c r="C674" s="97"/>
      <c r="D674" s="96"/>
      <c r="E674" s="157">
        <v>18800</v>
      </c>
      <c r="F674" s="99">
        <v>16537.3</v>
      </c>
    </row>
    <row r="675" spans="1:6" ht="15" thickBot="1">
      <c r="A675" s="93"/>
      <c r="B675" s="93"/>
      <c r="C675" s="93"/>
      <c r="D675" s="93"/>
      <c r="E675" s="93"/>
      <c r="F675" s="93"/>
    </row>
    <row r="676" spans="1:6" ht="15" thickBot="1">
      <c r="A676" s="184" t="s">
        <v>154</v>
      </c>
      <c r="B676" s="185"/>
      <c r="C676" s="185"/>
      <c r="D676" s="186"/>
      <c r="E676" s="187">
        <v>48018</v>
      </c>
      <c r="F676" s="188"/>
    </row>
    <row r="677" spans="1:6" ht="15" thickBot="1"/>
    <row r="678" spans="1:6">
      <c r="A678" s="252" t="s">
        <v>138</v>
      </c>
      <c r="B678" s="253"/>
      <c r="C678" s="254"/>
      <c r="D678" s="254"/>
      <c r="E678" s="254"/>
      <c r="F678" s="255"/>
    </row>
    <row r="679" spans="1:6">
      <c r="A679" s="260" t="s">
        <v>139</v>
      </c>
      <c r="B679" s="261"/>
      <c r="C679" s="256"/>
      <c r="D679" s="256"/>
      <c r="E679" s="256"/>
      <c r="F679" s="257"/>
    </row>
    <row r="680" spans="1:6" ht="15" thickBot="1">
      <c r="A680" s="262" t="s">
        <v>198</v>
      </c>
      <c r="B680" s="263"/>
      <c r="C680" s="258"/>
      <c r="D680" s="258"/>
      <c r="E680" s="258"/>
      <c r="F680" s="259"/>
    </row>
    <row r="681" spans="1:6">
      <c r="A681" s="247" t="s">
        <v>141</v>
      </c>
      <c r="B681" s="247"/>
      <c r="C681" s="247"/>
      <c r="D681" s="247"/>
      <c r="E681" s="247"/>
      <c r="F681" s="247"/>
    </row>
    <row r="682" spans="1:6">
      <c r="A682" s="248" t="s">
        <v>208</v>
      </c>
      <c r="B682" s="248"/>
      <c r="C682" s="248"/>
      <c r="D682" s="248"/>
      <c r="E682" s="80" t="s">
        <v>199</v>
      </c>
      <c r="F682" s="81" t="s">
        <v>143</v>
      </c>
    </row>
    <row r="683" spans="1:6">
      <c r="A683" s="249"/>
      <c r="B683" s="249"/>
      <c r="C683" s="249"/>
      <c r="D683" s="249"/>
      <c r="E683" s="82" t="s">
        <v>209</v>
      </c>
      <c r="F683" s="83" t="s">
        <v>192</v>
      </c>
    </row>
    <row r="684" spans="1:6">
      <c r="A684" s="205" t="s">
        <v>142</v>
      </c>
      <c r="B684" s="206"/>
      <c r="C684" s="158" t="s">
        <v>143</v>
      </c>
      <c r="D684" s="158" t="s">
        <v>113</v>
      </c>
      <c r="E684" s="159" t="s">
        <v>144</v>
      </c>
      <c r="F684" s="86" t="s">
        <v>145</v>
      </c>
    </row>
    <row r="685" spans="1:6">
      <c r="A685" s="279" t="s">
        <v>210</v>
      </c>
      <c r="B685" s="279"/>
      <c r="C685" s="160" t="s">
        <v>192</v>
      </c>
      <c r="D685" s="161">
        <v>1.06</v>
      </c>
      <c r="E685" s="162">
        <v>489326</v>
      </c>
      <c r="F685" s="148">
        <v>518685.56</v>
      </c>
    </row>
    <row r="686" spans="1:6">
      <c r="A686" s="280"/>
      <c r="B686" s="281"/>
      <c r="C686" s="163"/>
      <c r="D686" s="164"/>
      <c r="E686" s="165"/>
      <c r="F686" s="145"/>
    </row>
    <row r="687" spans="1:6">
      <c r="A687" s="87"/>
      <c r="B687" s="93"/>
      <c r="C687" s="93"/>
      <c r="D687" s="93"/>
      <c r="E687" s="93"/>
      <c r="F687" s="94"/>
    </row>
    <row r="688" spans="1:6">
      <c r="A688" s="191"/>
      <c r="B688" s="278"/>
      <c r="C688" s="97"/>
      <c r="D688" s="96"/>
      <c r="E688" s="98" t="s">
        <v>146</v>
      </c>
      <c r="F688" s="99">
        <v>518685.56</v>
      </c>
    </row>
    <row r="689" spans="1:6">
      <c r="A689" s="87"/>
      <c r="B689" s="93"/>
      <c r="C689" s="93"/>
      <c r="D689" s="93"/>
      <c r="E689" s="93"/>
      <c r="F689" s="94"/>
    </row>
    <row r="690" spans="1:6">
      <c r="A690" s="199" t="s">
        <v>147</v>
      </c>
      <c r="B690" s="200"/>
      <c r="C690" s="84" t="s">
        <v>143</v>
      </c>
      <c r="D690" s="84" t="s">
        <v>113</v>
      </c>
      <c r="E690" s="84" t="s">
        <v>144</v>
      </c>
      <c r="F690" s="100" t="s">
        <v>145</v>
      </c>
    </row>
    <row r="691" spans="1:6">
      <c r="A691" s="235" t="s">
        <v>158</v>
      </c>
      <c r="B691" s="236"/>
      <c r="C691" s="166" t="s">
        <v>148</v>
      </c>
      <c r="D691" s="89">
        <v>0.625</v>
      </c>
      <c r="E691" s="90">
        <v>235281</v>
      </c>
      <c r="F691" s="90">
        <v>147050.625</v>
      </c>
    </row>
    <row r="692" spans="1:6">
      <c r="A692" s="237" t="s">
        <v>190</v>
      </c>
      <c r="B692" s="237"/>
      <c r="C692" s="166" t="s">
        <v>148</v>
      </c>
      <c r="D692" s="149">
        <v>0.56000000000000005</v>
      </c>
      <c r="E692" s="90">
        <v>82255</v>
      </c>
      <c r="F692" s="90">
        <v>46062.8</v>
      </c>
    </row>
    <row r="693" spans="1:6">
      <c r="A693" s="241" t="s">
        <v>202</v>
      </c>
      <c r="B693" s="242"/>
      <c r="C693" s="150"/>
      <c r="D693" s="151"/>
      <c r="E693" s="152"/>
      <c r="F693" s="153">
        <v>193113.42499999999</v>
      </c>
    </row>
    <row r="694" spans="1:6">
      <c r="A694" s="243"/>
      <c r="B694" s="244"/>
      <c r="C694" s="93"/>
      <c r="D694" s="93"/>
      <c r="E694" s="93"/>
      <c r="F694" s="94"/>
    </row>
    <row r="695" spans="1:6">
      <c r="A695" s="95"/>
      <c r="B695" s="96"/>
      <c r="C695" s="97"/>
      <c r="D695" s="96"/>
      <c r="E695" s="98" t="s">
        <v>146</v>
      </c>
      <c r="F695" s="99">
        <v>193113.42499999999</v>
      </c>
    </row>
    <row r="696" spans="1:6">
      <c r="A696" s="87"/>
      <c r="B696" s="93"/>
      <c r="C696" s="93"/>
      <c r="D696" s="93"/>
      <c r="E696" s="93"/>
      <c r="F696" s="94"/>
    </row>
    <row r="697" spans="1:6">
      <c r="A697" s="191" t="s">
        <v>149</v>
      </c>
      <c r="B697" s="192"/>
      <c r="C697" s="101" t="s">
        <v>143</v>
      </c>
      <c r="D697" s="101" t="s">
        <v>113</v>
      </c>
      <c r="E697" s="101" t="s">
        <v>144</v>
      </c>
      <c r="F697" s="101" t="s">
        <v>145</v>
      </c>
    </row>
    <row r="698" spans="1:6">
      <c r="A698" s="243"/>
      <c r="B698" s="244"/>
      <c r="C698" s="93"/>
      <c r="D698" s="93"/>
      <c r="E698" s="93"/>
      <c r="F698" s="94"/>
    </row>
    <row r="699" spans="1:6">
      <c r="A699" s="245" t="s">
        <v>150</v>
      </c>
      <c r="B699" s="246"/>
      <c r="C699" s="102" t="s">
        <v>151</v>
      </c>
      <c r="D699" s="103">
        <v>0.05</v>
      </c>
      <c r="E699" s="104">
        <v>193113.42499999999</v>
      </c>
      <c r="F699" s="105">
        <v>9656</v>
      </c>
    </row>
    <row r="700" spans="1:6">
      <c r="A700" s="243"/>
      <c r="B700" s="244"/>
      <c r="C700" s="93"/>
      <c r="D700" s="93"/>
      <c r="E700" s="93"/>
      <c r="F700" s="94"/>
    </row>
    <row r="701" spans="1:6">
      <c r="A701" s="243"/>
      <c r="B701" s="244"/>
      <c r="C701" s="97"/>
      <c r="D701" s="96"/>
      <c r="E701" s="98" t="s">
        <v>146</v>
      </c>
      <c r="F701" s="99">
        <v>9656</v>
      </c>
    </row>
    <row r="702" spans="1:6">
      <c r="A702" s="87"/>
      <c r="B702" s="93"/>
      <c r="C702" s="93"/>
      <c r="D702" s="93"/>
      <c r="E702" s="93"/>
      <c r="F702" s="94"/>
    </row>
    <row r="703" spans="1:6">
      <c r="A703" s="233" t="s">
        <v>152</v>
      </c>
      <c r="B703" s="234"/>
      <c r="C703" s="84" t="s">
        <v>143</v>
      </c>
      <c r="D703" s="84" t="s">
        <v>113</v>
      </c>
      <c r="E703" s="84" t="s">
        <v>144</v>
      </c>
      <c r="F703" s="106" t="s">
        <v>145</v>
      </c>
    </row>
    <row r="704" spans="1:6">
      <c r="A704" s="235" t="s">
        <v>211</v>
      </c>
      <c r="B704" s="236"/>
      <c r="C704" s="88" t="s">
        <v>195</v>
      </c>
      <c r="D704" s="89">
        <v>0.25414999999999999</v>
      </c>
      <c r="E704" s="90">
        <v>54364</v>
      </c>
      <c r="F704" s="154">
        <v>13816.6106</v>
      </c>
    </row>
    <row r="705" spans="1:6">
      <c r="A705" s="237"/>
      <c r="B705" s="237"/>
      <c r="C705" s="88"/>
      <c r="D705" s="89"/>
      <c r="E705" s="90"/>
      <c r="F705" s="107"/>
    </row>
    <row r="706" spans="1:6" ht="15" thickBot="1">
      <c r="A706" s="238"/>
      <c r="B706" s="238"/>
      <c r="C706" s="88"/>
      <c r="D706" s="89"/>
      <c r="E706" s="90"/>
      <c r="F706" s="107"/>
    </row>
    <row r="707" spans="1:6" ht="15" thickBot="1">
      <c r="A707" s="95"/>
      <c r="B707" s="96"/>
      <c r="C707" s="97"/>
      <c r="D707" s="96"/>
      <c r="E707" s="108" t="s">
        <v>146</v>
      </c>
      <c r="F707" s="109">
        <v>13816.6106</v>
      </c>
    </row>
    <row r="708" spans="1:6">
      <c r="A708" s="87"/>
      <c r="B708" s="93"/>
      <c r="C708" s="93"/>
      <c r="D708" s="93"/>
      <c r="E708" s="93"/>
      <c r="F708" s="94"/>
    </row>
    <row r="709" spans="1:6">
      <c r="A709" s="199" t="s">
        <v>153</v>
      </c>
      <c r="B709" s="200"/>
      <c r="C709" s="84" t="s">
        <v>143</v>
      </c>
      <c r="D709" s="84" t="s">
        <v>113</v>
      </c>
      <c r="E709" s="84" t="s">
        <v>144</v>
      </c>
      <c r="F709" s="100" t="s">
        <v>145</v>
      </c>
    </row>
    <row r="710" spans="1:6">
      <c r="A710" s="87"/>
      <c r="B710" s="93"/>
      <c r="C710" s="93"/>
      <c r="D710" s="93"/>
      <c r="E710" s="93"/>
      <c r="F710" s="94"/>
    </row>
    <row r="711" spans="1:6">
      <c r="A711" s="197" t="s">
        <v>191</v>
      </c>
      <c r="B711" s="198"/>
      <c r="C711" s="88" t="s">
        <v>192</v>
      </c>
      <c r="D711" s="89">
        <v>1.0549999999999999</v>
      </c>
      <c r="E711" s="90">
        <v>24676</v>
      </c>
      <c r="F711" s="111">
        <v>26033.179999999997</v>
      </c>
    </row>
    <row r="712" spans="1:6">
      <c r="A712" s="197"/>
      <c r="B712" s="198"/>
      <c r="C712" s="89"/>
      <c r="D712" s="155"/>
      <c r="E712" s="90"/>
      <c r="F712" s="156">
        <v>0</v>
      </c>
    </row>
    <row r="713" spans="1:6">
      <c r="A713" s="87"/>
      <c r="B713" s="93"/>
      <c r="C713" s="93"/>
      <c r="D713" s="93"/>
      <c r="E713" s="93"/>
      <c r="F713" s="94"/>
    </row>
    <row r="714" spans="1:6">
      <c r="A714" s="95"/>
      <c r="B714" s="96"/>
      <c r="C714" s="97"/>
      <c r="D714" s="96"/>
      <c r="E714" s="157">
        <v>2333</v>
      </c>
      <c r="F714" s="99">
        <v>26033.179999999997</v>
      </c>
    </row>
    <row r="715" spans="1:6" ht="15" thickBot="1">
      <c r="A715" s="93"/>
      <c r="B715" s="93"/>
      <c r="C715" s="93"/>
      <c r="D715" s="93"/>
      <c r="E715" s="93"/>
      <c r="F715" s="93"/>
    </row>
    <row r="716" spans="1:6" ht="15" thickBot="1">
      <c r="A716" s="184" t="s">
        <v>154</v>
      </c>
      <c r="B716" s="185"/>
      <c r="C716" s="185"/>
      <c r="D716" s="186"/>
      <c r="E716" s="187">
        <v>761305</v>
      </c>
      <c r="F716" s="188"/>
    </row>
    <row r="717" spans="1:6" ht="15" thickBot="1"/>
    <row r="718" spans="1:6">
      <c r="A718" s="252" t="s">
        <v>138</v>
      </c>
      <c r="B718" s="253"/>
      <c r="C718" s="254"/>
      <c r="D718" s="254"/>
      <c r="E718" s="254"/>
      <c r="F718" s="255"/>
    </row>
    <row r="719" spans="1:6">
      <c r="A719" s="260" t="s">
        <v>139</v>
      </c>
      <c r="B719" s="261"/>
      <c r="C719" s="256"/>
      <c r="D719" s="256"/>
      <c r="E719" s="256"/>
      <c r="F719" s="257"/>
    </row>
    <row r="720" spans="1:6" ht="15" thickBot="1">
      <c r="A720" s="262" t="s">
        <v>198</v>
      </c>
      <c r="B720" s="263"/>
      <c r="C720" s="258"/>
      <c r="D720" s="258"/>
      <c r="E720" s="258"/>
      <c r="F720" s="259"/>
    </row>
    <row r="721" spans="1:6">
      <c r="A721" s="247" t="s">
        <v>141</v>
      </c>
      <c r="B721" s="247"/>
      <c r="C721" s="247"/>
      <c r="D721" s="247"/>
      <c r="E721" s="247"/>
      <c r="F721" s="247"/>
    </row>
    <row r="722" spans="1:6">
      <c r="A722" s="248" t="s">
        <v>212</v>
      </c>
      <c r="B722" s="248"/>
      <c r="C722" s="248"/>
      <c r="D722" s="248"/>
      <c r="E722" s="80" t="s">
        <v>199</v>
      </c>
      <c r="F722" s="81" t="s">
        <v>143</v>
      </c>
    </row>
    <row r="723" spans="1:6">
      <c r="A723" s="249"/>
      <c r="B723" s="249"/>
      <c r="C723" s="249"/>
      <c r="D723" s="249"/>
      <c r="E723" s="82" t="s">
        <v>213</v>
      </c>
      <c r="F723" s="83" t="s">
        <v>192</v>
      </c>
    </row>
    <row r="724" spans="1:6">
      <c r="A724" s="199" t="s">
        <v>142</v>
      </c>
      <c r="B724" s="200"/>
      <c r="C724" s="84" t="s">
        <v>143</v>
      </c>
      <c r="D724" s="158" t="s">
        <v>113</v>
      </c>
      <c r="E724" s="159" t="s">
        <v>144</v>
      </c>
      <c r="F724" s="167" t="s">
        <v>145</v>
      </c>
    </row>
    <row r="725" spans="1:6">
      <c r="A725" s="264" t="s">
        <v>214</v>
      </c>
      <c r="B725" s="265"/>
      <c r="C725" s="168" t="s">
        <v>215</v>
      </c>
      <c r="D725" s="161">
        <v>0.42</v>
      </c>
      <c r="E725" s="162">
        <v>6076</v>
      </c>
      <c r="F725" s="107">
        <v>2551.92</v>
      </c>
    </row>
    <row r="726" spans="1:6">
      <c r="A726" s="250" t="s">
        <v>216</v>
      </c>
      <c r="B726" s="266"/>
      <c r="C726" s="168" t="s">
        <v>189</v>
      </c>
      <c r="D726" s="161">
        <v>5.0529999999999999</v>
      </c>
      <c r="E726" s="162">
        <v>7050</v>
      </c>
      <c r="F726" s="107">
        <v>35623.65</v>
      </c>
    </row>
    <row r="727" spans="1:6">
      <c r="A727" s="250" t="s">
        <v>217</v>
      </c>
      <c r="B727" s="250"/>
      <c r="C727" s="168" t="s">
        <v>189</v>
      </c>
      <c r="D727" s="161">
        <v>0.42</v>
      </c>
      <c r="E727" s="162">
        <v>9615</v>
      </c>
      <c r="F727" s="107">
        <v>4038.2999999999997</v>
      </c>
    </row>
    <row r="728" spans="1:6">
      <c r="A728" s="267" t="s">
        <v>218</v>
      </c>
      <c r="B728" s="267"/>
      <c r="C728" s="169" t="s">
        <v>219</v>
      </c>
      <c r="D728" s="170">
        <v>0.41199999999999998</v>
      </c>
      <c r="E728" s="171">
        <v>5000</v>
      </c>
      <c r="F728" s="172">
        <v>2060</v>
      </c>
    </row>
    <row r="729" spans="1:6">
      <c r="A729" s="268" t="s">
        <v>220</v>
      </c>
      <c r="B729" s="268"/>
      <c r="C729" s="88" t="s">
        <v>192</v>
      </c>
      <c r="D729" s="89">
        <v>1.05</v>
      </c>
      <c r="E729" s="90">
        <v>563227</v>
      </c>
      <c r="F729" s="172">
        <v>591388.35</v>
      </c>
    </row>
    <row r="730" spans="1:6">
      <c r="A730" s="173"/>
      <c r="B730" s="173"/>
      <c r="C730" s="114"/>
      <c r="D730" s="113"/>
      <c r="E730" s="174" t="s">
        <v>146</v>
      </c>
      <c r="F730" s="175">
        <v>635662.22</v>
      </c>
    </row>
    <row r="731" spans="1:6">
      <c r="A731" s="243"/>
      <c r="B731" s="244"/>
      <c r="C731" s="93"/>
      <c r="D731" s="93"/>
      <c r="E731" s="93"/>
      <c r="F731" s="94"/>
    </row>
    <row r="732" spans="1:6">
      <c r="A732" s="199" t="s">
        <v>147</v>
      </c>
      <c r="B732" s="200"/>
      <c r="C732" s="84" t="s">
        <v>143</v>
      </c>
      <c r="D732" s="84" t="s">
        <v>113</v>
      </c>
      <c r="E732" s="84" t="s">
        <v>144</v>
      </c>
      <c r="F732" s="100" t="s">
        <v>145</v>
      </c>
    </row>
    <row r="733" spans="1:6">
      <c r="A733" s="207" t="s">
        <v>158</v>
      </c>
      <c r="B733" s="208"/>
      <c r="C733" s="88" t="s">
        <v>148</v>
      </c>
      <c r="D733" s="89">
        <v>0.45379999999999998</v>
      </c>
      <c r="E733" s="90">
        <v>377094</v>
      </c>
      <c r="F733" s="90">
        <v>171125.25719999999</v>
      </c>
    </row>
    <row r="734" spans="1:6">
      <c r="A734" s="239"/>
      <c r="B734" s="240"/>
      <c r="C734" s="88"/>
      <c r="D734" s="149"/>
      <c r="E734" s="134"/>
      <c r="F734" s="90"/>
    </row>
    <row r="735" spans="1:6">
      <c r="A735" s="241" t="s">
        <v>202</v>
      </c>
      <c r="B735" s="242"/>
      <c r="C735" s="150"/>
      <c r="D735" s="151"/>
      <c r="E735" s="152"/>
      <c r="F735" s="153">
        <v>171125.25719999999</v>
      </c>
    </row>
    <row r="736" spans="1:6">
      <c r="A736" s="87"/>
      <c r="B736" s="93"/>
      <c r="C736" s="93"/>
      <c r="D736" s="93"/>
      <c r="E736" s="93"/>
      <c r="F736" s="94"/>
    </row>
    <row r="737" spans="1:6">
      <c r="A737" s="95"/>
      <c r="B737" s="96"/>
      <c r="C737" s="97"/>
      <c r="D737" s="96"/>
      <c r="E737" s="98" t="s">
        <v>146</v>
      </c>
      <c r="F737" s="99">
        <v>171125.25719999999</v>
      </c>
    </row>
    <row r="738" spans="1:6">
      <c r="A738" s="87"/>
      <c r="B738" s="93"/>
      <c r="C738" s="93"/>
      <c r="D738" s="93"/>
      <c r="E738" s="93"/>
      <c r="F738" s="94"/>
    </row>
    <row r="739" spans="1:6">
      <c r="A739" s="191" t="s">
        <v>149</v>
      </c>
      <c r="B739" s="192"/>
      <c r="C739" s="101" t="s">
        <v>143</v>
      </c>
      <c r="D739" s="101" t="s">
        <v>113</v>
      </c>
      <c r="E739" s="101" t="s">
        <v>144</v>
      </c>
      <c r="F739" s="101" t="s">
        <v>145</v>
      </c>
    </row>
    <row r="740" spans="1:6">
      <c r="A740" s="243"/>
      <c r="B740" s="244"/>
      <c r="C740" s="93"/>
      <c r="D740" s="93"/>
      <c r="E740" s="93"/>
      <c r="F740" s="94"/>
    </row>
    <row r="741" spans="1:6">
      <c r="A741" s="245" t="s">
        <v>150</v>
      </c>
      <c r="B741" s="246"/>
      <c r="C741" s="102" t="s">
        <v>151</v>
      </c>
      <c r="D741" s="103">
        <v>0.05</v>
      </c>
      <c r="E741" s="104">
        <v>171125.25719999999</v>
      </c>
      <c r="F741" s="105">
        <v>8556</v>
      </c>
    </row>
    <row r="742" spans="1:6">
      <c r="A742" s="243"/>
      <c r="B742" s="244"/>
      <c r="C742" s="93"/>
      <c r="D742" s="93"/>
      <c r="E742" s="93"/>
      <c r="F742" s="94"/>
    </row>
    <row r="743" spans="1:6">
      <c r="A743" s="243"/>
      <c r="B743" s="244"/>
      <c r="C743" s="97"/>
      <c r="D743" s="96"/>
      <c r="E743" s="98" t="s">
        <v>146</v>
      </c>
      <c r="F743" s="99">
        <v>8556</v>
      </c>
    </row>
    <row r="744" spans="1:6">
      <c r="A744" s="87"/>
      <c r="B744" s="93"/>
      <c r="C744" s="93"/>
      <c r="D744" s="93"/>
      <c r="E744" s="93"/>
      <c r="F744" s="94"/>
    </row>
    <row r="745" spans="1:6">
      <c r="A745" s="233" t="s">
        <v>152</v>
      </c>
      <c r="B745" s="234"/>
      <c r="C745" s="84" t="s">
        <v>143</v>
      </c>
      <c r="D745" s="84" t="s">
        <v>113</v>
      </c>
      <c r="E745" s="84" t="s">
        <v>144</v>
      </c>
      <c r="F745" s="106" t="s">
        <v>145</v>
      </c>
    </row>
    <row r="746" spans="1:6">
      <c r="A746" s="235" t="s">
        <v>221</v>
      </c>
      <c r="B746" s="236"/>
      <c r="C746" s="88" t="s">
        <v>195</v>
      </c>
      <c r="D746" s="89">
        <v>0.1111</v>
      </c>
      <c r="E746" s="90">
        <v>26925</v>
      </c>
      <c r="F746" s="154">
        <v>2991.3675000000003</v>
      </c>
    </row>
    <row r="747" spans="1:6">
      <c r="A747" s="237"/>
      <c r="B747" s="237"/>
      <c r="C747" s="88"/>
      <c r="D747" s="89"/>
      <c r="E747" s="90"/>
      <c r="F747" s="107"/>
    </row>
    <row r="748" spans="1:6" ht="15" thickBot="1">
      <c r="A748" s="238"/>
      <c r="B748" s="238"/>
      <c r="C748" s="88"/>
      <c r="D748" s="89"/>
      <c r="E748" s="90"/>
      <c r="F748" s="107"/>
    </row>
    <row r="749" spans="1:6" ht="15" thickBot="1">
      <c r="A749" s="95"/>
      <c r="B749" s="96"/>
      <c r="C749" s="97"/>
      <c r="D749" s="96"/>
      <c r="E749" s="108" t="s">
        <v>146</v>
      </c>
      <c r="F749" s="109">
        <v>2991.3675000000003</v>
      </c>
    </row>
    <row r="750" spans="1:6">
      <c r="A750" s="87"/>
      <c r="B750" s="93"/>
      <c r="C750" s="93"/>
      <c r="D750" s="93"/>
      <c r="E750" s="93"/>
      <c r="F750" s="94"/>
    </row>
    <row r="751" spans="1:6">
      <c r="A751" s="199" t="s">
        <v>153</v>
      </c>
      <c r="B751" s="200"/>
      <c r="C751" s="84" t="s">
        <v>143</v>
      </c>
      <c r="D751" s="84" t="s">
        <v>113</v>
      </c>
      <c r="E751" s="84" t="s">
        <v>144</v>
      </c>
      <c r="F751" s="100" t="s">
        <v>145</v>
      </c>
    </row>
    <row r="752" spans="1:6">
      <c r="A752" s="87"/>
      <c r="B752" s="93"/>
      <c r="C752" s="93"/>
      <c r="D752" s="93"/>
      <c r="E752" s="93"/>
      <c r="F752" s="94"/>
    </row>
    <row r="753" spans="1:6">
      <c r="A753" s="197" t="s">
        <v>191</v>
      </c>
      <c r="B753" s="198"/>
      <c r="C753" s="88" t="s">
        <v>192</v>
      </c>
      <c r="D753" s="89">
        <v>1.05</v>
      </c>
      <c r="E753" s="90">
        <v>24676</v>
      </c>
      <c r="F753" s="111">
        <v>25909.800000000003</v>
      </c>
    </row>
    <row r="754" spans="1:6">
      <c r="A754" s="197"/>
      <c r="B754" s="198"/>
      <c r="C754" s="89"/>
      <c r="D754" s="155"/>
      <c r="E754" s="90"/>
      <c r="F754" s="156">
        <v>0</v>
      </c>
    </row>
    <row r="755" spans="1:6">
      <c r="A755" s="87"/>
      <c r="B755" s="93"/>
      <c r="C755" s="93"/>
      <c r="D755" s="93"/>
      <c r="E755" s="93"/>
      <c r="F755" s="94"/>
    </row>
    <row r="756" spans="1:6">
      <c r="A756" s="95"/>
      <c r="B756" s="96"/>
      <c r="C756" s="97"/>
      <c r="D756" s="96"/>
      <c r="E756" s="157">
        <v>300</v>
      </c>
      <c r="F756" s="99">
        <v>25909.800000000003</v>
      </c>
    </row>
    <row r="757" spans="1:6" ht="15" thickBot="1">
      <c r="A757" s="93"/>
      <c r="B757" s="93"/>
      <c r="C757" s="93"/>
      <c r="D757" s="93"/>
      <c r="E757" s="93"/>
      <c r="F757" s="93"/>
    </row>
    <row r="758" spans="1:6" ht="15" thickBot="1">
      <c r="A758" s="184" t="s">
        <v>154</v>
      </c>
      <c r="B758" s="185"/>
      <c r="C758" s="185"/>
      <c r="D758" s="186"/>
      <c r="E758" s="187">
        <v>844245</v>
      </c>
      <c r="F758" s="188"/>
    </row>
    <row r="759" spans="1:6" ht="15" thickBot="1"/>
    <row r="760" spans="1:6">
      <c r="A760" s="252" t="s">
        <v>138</v>
      </c>
      <c r="B760" s="253"/>
      <c r="C760" s="254"/>
      <c r="D760" s="254"/>
      <c r="E760" s="254"/>
      <c r="F760" s="255"/>
    </row>
    <row r="761" spans="1:6">
      <c r="A761" s="260" t="s">
        <v>139</v>
      </c>
      <c r="B761" s="261"/>
      <c r="C761" s="256"/>
      <c r="D761" s="256"/>
      <c r="E761" s="256"/>
      <c r="F761" s="257"/>
    </row>
    <row r="762" spans="1:6" ht="15" thickBot="1">
      <c r="A762" s="262" t="s">
        <v>198</v>
      </c>
      <c r="B762" s="263"/>
      <c r="C762" s="258"/>
      <c r="D762" s="258"/>
      <c r="E762" s="258"/>
      <c r="F762" s="259"/>
    </row>
    <row r="763" spans="1:6">
      <c r="A763" s="247" t="s">
        <v>141</v>
      </c>
      <c r="B763" s="247"/>
      <c r="C763" s="247"/>
      <c r="D763" s="247"/>
      <c r="E763" s="247"/>
      <c r="F763" s="247"/>
    </row>
    <row r="764" spans="1:6">
      <c r="A764" s="248" t="s">
        <v>222</v>
      </c>
      <c r="B764" s="248"/>
      <c r="C764" s="248"/>
      <c r="D764" s="248"/>
      <c r="E764" s="80" t="s">
        <v>199</v>
      </c>
      <c r="F764" s="81" t="s">
        <v>143</v>
      </c>
    </row>
    <row r="765" spans="1:6">
      <c r="A765" s="249"/>
      <c r="B765" s="249"/>
      <c r="C765" s="249"/>
      <c r="D765" s="249"/>
      <c r="E765" s="82" t="s">
        <v>223</v>
      </c>
      <c r="F765" s="83" t="s">
        <v>224</v>
      </c>
    </row>
    <row r="766" spans="1:6">
      <c r="A766" s="199" t="s">
        <v>142</v>
      </c>
      <c r="B766" s="200"/>
      <c r="C766" s="84" t="s">
        <v>143</v>
      </c>
      <c r="D766" s="158" t="s">
        <v>113</v>
      </c>
      <c r="E766" s="159" t="s">
        <v>144</v>
      </c>
      <c r="F766" s="167" t="s">
        <v>145</v>
      </c>
    </row>
    <row r="767" spans="1:6">
      <c r="A767" s="264" t="s">
        <v>214</v>
      </c>
      <c r="B767" s="265"/>
      <c r="C767" s="168" t="s">
        <v>215</v>
      </c>
      <c r="D767" s="89">
        <v>0.03</v>
      </c>
      <c r="E767" s="90">
        <v>6076</v>
      </c>
      <c r="F767" s="107">
        <v>182.28</v>
      </c>
    </row>
    <row r="768" spans="1:6">
      <c r="A768" s="250" t="s">
        <v>225</v>
      </c>
      <c r="B768" s="266"/>
      <c r="C768" s="88" t="s">
        <v>215</v>
      </c>
      <c r="D768" s="89">
        <v>1</v>
      </c>
      <c r="E768" s="90">
        <v>4952</v>
      </c>
      <c r="F768" s="107">
        <v>4952</v>
      </c>
    </row>
    <row r="769" spans="1:6">
      <c r="A769" s="250"/>
      <c r="B769" s="250"/>
      <c r="C769" s="168"/>
      <c r="D769" s="161"/>
      <c r="E769" s="162"/>
      <c r="F769" s="107"/>
    </row>
    <row r="770" spans="1:6">
      <c r="A770" s="267"/>
      <c r="B770" s="267"/>
      <c r="C770" s="169"/>
      <c r="D770" s="170"/>
      <c r="E770" s="171"/>
      <c r="F770" s="172"/>
    </row>
    <row r="771" spans="1:6">
      <c r="A771" s="268"/>
      <c r="B771" s="268"/>
      <c r="C771" s="88"/>
      <c r="D771" s="89"/>
      <c r="E771" s="90"/>
      <c r="F771" s="172"/>
    </row>
    <row r="772" spans="1:6">
      <c r="A772" s="173"/>
      <c r="B772" s="173"/>
      <c r="C772" s="114"/>
      <c r="D772" s="113"/>
      <c r="E772" s="174" t="s">
        <v>146</v>
      </c>
      <c r="F772" s="175">
        <v>5134.28</v>
      </c>
    </row>
    <row r="773" spans="1:6">
      <c r="A773" s="243"/>
      <c r="B773" s="244"/>
      <c r="C773" s="93"/>
      <c r="D773" s="93"/>
      <c r="E773" s="93"/>
      <c r="F773" s="94"/>
    </row>
    <row r="774" spans="1:6">
      <c r="A774" s="199" t="s">
        <v>147</v>
      </c>
      <c r="B774" s="200"/>
      <c r="C774" s="84" t="s">
        <v>143</v>
      </c>
      <c r="D774" s="84" t="s">
        <v>113</v>
      </c>
      <c r="E774" s="84" t="s">
        <v>144</v>
      </c>
      <c r="F774" s="100" t="s">
        <v>145</v>
      </c>
    </row>
    <row r="775" spans="1:6">
      <c r="A775" s="207" t="s">
        <v>158</v>
      </c>
      <c r="B775" s="208"/>
      <c r="C775" s="88" t="s">
        <v>148</v>
      </c>
      <c r="D775" s="89">
        <v>4.0000000000000001E-3</v>
      </c>
      <c r="E775" s="90">
        <v>235281</v>
      </c>
      <c r="F775" s="90">
        <v>941.12400000000002</v>
      </c>
    </row>
    <row r="776" spans="1:6">
      <c r="A776" s="239"/>
      <c r="B776" s="240"/>
      <c r="C776" s="88"/>
      <c r="D776" s="149"/>
      <c r="E776" s="134"/>
      <c r="F776" s="90"/>
    </row>
    <row r="777" spans="1:6">
      <c r="A777" s="241" t="s">
        <v>202</v>
      </c>
      <c r="B777" s="242"/>
      <c r="C777" s="150"/>
      <c r="D777" s="151"/>
      <c r="E777" s="152"/>
      <c r="F777" s="153">
        <v>941.12400000000002</v>
      </c>
    </row>
    <row r="778" spans="1:6">
      <c r="A778" s="87"/>
      <c r="B778" s="93"/>
      <c r="C778" s="93"/>
      <c r="D778" s="93"/>
      <c r="E778" s="93"/>
      <c r="F778" s="94"/>
    </row>
    <row r="779" spans="1:6">
      <c r="A779" s="95"/>
      <c r="B779" s="96"/>
      <c r="C779" s="97"/>
      <c r="D779" s="96"/>
      <c r="E779" s="98" t="s">
        <v>146</v>
      </c>
      <c r="F779" s="99">
        <v>941.12400000000002</v>
      </c>
    </row>
    <row r="780" spans="1:6">
      <c r="A780" s="87"/>
      <c r="B780" s="93"/>
      <c r="C780" s="93"/>
      <c r="D780" s="93"/>
      <c r="E780" s="93"/>
      <c r="F780" s="94"/>
    </row>
    <row r="781" spans="1:6">
      <c r="A781" s="191" t="s">
        <v>149</v>
      </c>
      <c r="B781" s="192"/>
      <c r="C781" s="101" t="s">
        <v>143</v>
      </c>
      <c r="D781" s="101" t="s">
        <v>113</v>
      </c>
      <c r="E781" s="101" t="s">
        <v>144</v>
      </c>
      <c r="F781" s="101" t="s">
        <v>145</v>
      </c>
    </row>
    <row r="782" spans="1:6">
      <c r="A782" s="243"/>
      <c r="B782" s="244"/>
      <c r="C782" s="93"/>
      <c r="D782" s="93"/>
      <c r="E782" s="93"/>
      <c r="F782" s="94"/>
    </row>
    <row r="783" spans="1:6">
      <c r="A783" s="245" t="s">
        <v>150</v>
      </c>
      <c r="B783" s="246"/>
      <c r="C783" s="102" t="s">
        <v>151</v>
      </c>
      <c r="D783" s="103">
        <v>0.05</v>
      </c>
      <c r="E783" s="104">
        <v>941.12400000000002</v>
      </c>
      <c r="F783" s="105">
        <v>47</v>
      </c>
    </row>
    <row r="784" spans="1:6">
      <c r="A784" s="243"/>
      <c r="B784" s="244"/>
      <c r="C784" s="93"/>
      <c r="D784" s="93"/>
      <c r="E784" s="93"/>
      <c r="F784" s="94"/>
    </row>
    <row r="785" spans="1:6">
      <c r="A785" s="243"/>
      <c r="B785" s="244"/>
      <c r="C785" s="97"/>
      <c r="D785" s="96"/>
      <c r="E785" s="98" t="s">
        <v>146</v>
      </c>
      <c r="F785" s="99">
        <v>47</v>
      </c>
    </row>
    <row r="786" spans="1:6">
      <c r="A786" s="87"/>
      <c r="B786" s="93"/>
      <c r="C786" s="93"/>
      <c r="D786" s="93"/>
      <c r="E786" s="93"/>
      <c r="F786" s="94"/>
    </row>
    <row r="787" spans="1:6">
      <c r="A787" s="233" t="s">
        <v>152</v>
      </c>
      <c r="B787" s="234"/>
      <c r="C787" s="84" t="s">
        <v>143</v>
      </c>
      <c r="D787" s="84" t="s">
        <v>113</v>
      </c>
      <c r="E787" s="84" t="s">
        <v>144</v>
      </c>
      <c r="F787" s="106" t="s">
        <v>145</v>
      </c>
    </row>
    <row r="788" spans="1:6">
      <c r="A788" s="235"/>
      <c r="B788" s="236"/>
      <c r="C788" s="88"/>
      <c r="D788" s="89"/>
      <c r="E788" s="90"/>
      <c r="F788" s="154">
        <v>0</v>
      </c>
    </row>
    <row r="789" spans="1:6">
      <c r="A789" s="237"/>
      <c r="B789" s="237"/>
      <c r="C789" s="88"/>
      <c r="D789" s="89"/>
      <c r="E789" s="90"/>
      <c r="F789" s="107"/>
    </row>
    <row r="790" spans="1:6" ht="15" thickBot="1">
      <c r="A790" s="238"/>
      <c r="B790" s="238"/>
      <c r="C790" s="88"/>
      <c r="D790" s="89"/>
      <c r="E790" s="90"/>
      <c r="F790" s="107"/>
    </row>
    <row r="791" spans="1:6" ht="15" thickBot="1">
      <c r="A791" s="95"/>
      <c r="B791" s="96"/>
      <c r="C791" s="97"/>
      <c r="D791" s="96"/>
      <c r="E791" s="108" t="s">
        <v>146</v>
      </c>
      <c r="F791" s="109">
        <v>0</v>
      </c>
    </row>
    <row r="792" spans="1:6">
      <c r="A792" s="87"/>
      <c r="B792" s="93"/>
      <c r="C792" s="93"/>
      <c r="D792" s="93"/>
      <c r="E792" s="93"/>
      <c r="F792" s="94"/>
    </row>
    <row r="793" spans="1:6">
      <c r="A793" s="199" t="s">
        <v>153</v>
      </c>
      <c r="B793" s="200"/>
      <c r="C793" s="84" t="s">
        <v>143</v>
      </c>
      <c r="D793" s="84" t="s">
        <v>113</v>
      </c>
      <c r="E793" s="84" t="s">
        <v>144</v>
      </c>
      <c r="F793" s="100" t="s">
        <v>145</v>
      </c>
    </row>
    <row r="794" spans="1:6">
      <c r="A794" s="87"/>
      <c r="B794" s="93"/>
      <c r="C794" s="93"/>
      <c r="D794" s="93"/>
      <c r="E794" s="93"/>
      <c r="F794" s="94"/>
    </row>
    <row r="795" spans="1:6">
      <c r="A795" s="197" t="s">
        <v>191</v>
      </c>
      <c r="B795" s="198"/>
      <c r="C795" s="88" t="s">
        <v>215</v>
      </c>
      <c r="D795" s="89">
        <v>1</v>
      </c>
      <c r="E795" s="90">
        <v>282</v>
      </c>
      <c r="F795" s="111">
        <v>282</v>
      </c>
    </row>
    <row r="796" spans="1:6">
      <c r="A796" s="197"/>
      <c r="B796" s="198"/>
      <c r="C796" s="89"/>
      <c r="D796" s="155"/>
      <c r="E796" s="90"/>
      <c r="F796" s="156">
        <v>0</v>
      </c>
    </row>
    <row r="797" spans="1:6">
      <c r="A797" s="87"/>
      <c r="B797" s="93"/>
      <c r="C797" s="93"/>
      <c r="D797" s="93"/>
      <c r="E797" s="93"/>
      <c r="F797" s="94"/>
    </row>
    <row r="798" spans="1:6">
      <c r="A798" s="95"/>
      <c r="B798" s="96"/>
      <c r="C798" s="97"/>
      <c r="D798" s="96"/>
      <c r="E798" s="157">
        <v>0</v>
      </c>
      <c r="F798" s="99">
        <v>282</v>
      </c>
    </row>
    <row r="799" spans="1:6" ht="15" thickBot="1">
      <c r="A799" s="93"/>
      <c r="B799" s="93"/>
      <c r="C799" s="93"/>
      <c r="D799" s="93"/>
      <c r="E799" s="93"/>
      <c r="F799" s="93"/>
    </row>
    <row r="800" spans="1:6" ht="15" thickBot="1">
      <c r="A800" s="184" t="s">
        <v>154</v>
      </c>
      <c r="B800" s="185"/>
      <c r="C800" s="185"/>
      <c r="D800" s="186"/>
      <c r="E800" s="187">
        <v>6404</v>
      </c>
      <c r="F800" s="188"/>
    </row>
    <row r="801" spans="1:6" ht="15" thickBot="1"/>
    <row r="802" spans="1:6">
      <c r="A802" s="252" t="s">
        <v>138</v>
      </c>
      <c r="B802" s="253"/>
      <c r="C802" s="254"/>
      <c r="D802" s="254"/>
      <c r="E802" s="254"/>
      <c r="F802" s="255"/>
    </row>
    <row r="803" spans="1:6">
      <c r="A803" s="260" t="s">
        <v>139</v>
      </c>
      <c r="B803" s="261"/>
      <c r="C803" s="256"/>
      <c r="D803" s="256"/>
      <c r="E803" s="256"/>
      <c r="F803" s="257"/>
    </row>
    <row r="804" spans="1:6" ht="15" thickBot="1">
      <c r="A804" s="262" t="s">
        <v>198</v>
      </c>
      <c r="B804" s="263"/>
      <c r="C804" s="258"/>
      <c r="D804" s="258"/>
      <c r="E804" s="258"/>
      <c r="F804" s="259"/>
    </row>
    <row r="805" spans="1:6">
      <c r="A805" s="247" t="s">
        <v>141</v>
      </c>
      <c r="B805" s="247"/>
      <c r="C805" s="247"/>
      <c r="D805" s="247"/>
      <c r="E805" s="247"/>
      <c r="F805" s="247"/>
    </row>
    <row r="806" spans="1:6">
      <c r="A806" s="273" t="s">
        <v>226</v>
      </c>
      <c r="B806" s="273"/>
      <c r="C806" s="273"/>
      <c r="D806" s="273"/>
      <c r="E806" s="80" t="s">
        <v>199</v>
      </c>
      <c r="F806" s="81" t="s">
        <v>143</v>
      </c>
    </row>
    <row r="807" spans="1:6">
      <c r="A807" s="230"/>
      <c r="B807" s="230"/>
      <c r="C807" s="230"/>
      <c r="D807" s="230"/>
      <c r="E807" s="82" t="s">
        <v>227</v>
      </c>
      <c r="F807" s="83" t="s">
        <v>192</v>
      </c>
    </row>
    <row r="808" spans="1:6">
      <c r="A808" s="199" t="s">
        <v>142</v>
      </c>
      <c r="B808" s="200"/>
      <c r="C808" s="84" t="s">
        <v>143</v>
      </c>
      <c r="D808" s="84" t="s">
        <v>113</v>
      </c>
      <c r="E808" s="85" t="s">
        <v>144</v>
      </c>
      <c r="F808" s="86" t="s">
        <v>145</v>
      </c>
    </row>
    <row r="809" spans="1:6">
      <c r="A809" s="274" t="s">
        <v>228</v>
      </c>
      <c r="B809" s="275"/>
      <c r="C809" s="88" t="s">
        <v>192</v>
      </c>
      <c r="D809" s="89">
        <v>1.3</v>
      </c>
      <c r="E809" s="90">
        <v>83585</v>
      </c>
      <c r="F809" s="148">
        <v>108660.5</v>
      </c>
    </row>
    <row r="810" spans="1:6">
      <c r="A810" s="276"/>
      <c r="B810" s="277"/>
      <c r="C810" s="91"/>
      <c r="D810" s="144"/>
      <c r="E810" s="92"/>
      <c r="F810" s="145"/>
    </row>
    <row r="811" spans="1:6">
      <c r="A811" s="87"/>
      <c r="B811" s="93"/>
      <c r="C811" s="93"/>
      <c r="D811" s="93"/>
      <c r="E811" s="93"/>
      <c r="F811" s="94"/>
    </row>
    <row r="812" spans="1:6">
      <c r="A812" s="191"/>
      <c r="B812" s="278"/>
      <c r="C812" s="97"/>
      <c r="D812" s="96"/>
      <c r="E812" s="98" t="s">
        <v>146</v>
      </c>
      <c r="F812" s="99">
        <v>108660.5</v>
      </c>
    </row>
    <row r="813" spans="1:6">
      <c r="A813" s="87"/>
      <c r="B813" s="93"/>
      <c r="C813" s="93"/>
      <c r="D813" s="93"/>
      <c r="E813" s="93"/>
      <c r="F813" s="94"/>
    </row>
    <row r="814" spans="1:6">
      <c r="A814" s="199" t="s">
        <v>147</v>
      </c>
      <c r="B814" s="200"/>
      <c r="C814" s="84" t="s">
        <v>143</v>
      </c>
      <c r="D814" s="84" t="s">
        <v>113</v>
      </c>
      <c r="E814" s="84" t="s">
        <v>144</v>
      </c>
      <c r="F814" s="100" t="s">
        <v>145</v>
      </c>
    </row>
    <row r="815" spans="1:6">
      <c r="A815" s="207" t="s">
        <v>229</v>
      </c>
      <c r="B815" s="208"/>
      <c r="C815" s="88" t="s">
        <v>148</v>
      </c>
      <c r="D815" s="89">
        <v>6.1499999999999999E-2</v>
      </c>
      <c r="E815" s="90">
        <v>317536</v>
      </c>
      <c r="F815" s="90">
        <v>19528.464</v>
      </c>
    </row>
    <row r="816" spans="1:6">
      <c r="A816" s="239"/>
      <c r="B816" s="240"/>
      <c r="C816" s="88"/>
      <c r="D816" s="149"/>
      <c r="E816" s="134"/>
      <c r="F816" s="90"/>
    </row>
    <row r="817" spans="1:6">
      <c r="A817" s="241" t="s">
        <v>202</v>
      </c>
      <c r="B817" s="242"/>
      <c r="C817" s="150"/>
      <c r="D817" s="151"/>
      <c r="E817" s="152"/>
      <c r="F817" s="153">
        <v>19528.464</v>
      </c>
    </row>
    <row r="818" spans="1:6">
      <c r="A818" s="87"/>
      <c r="B818" s="93"/>
      <c r="C818" s="93"/>
      <c r="D818" s="93"/>
      <c r="E818" s="93"/>
      <c r="F818" s="94"/>
    </row>
    <row r="819" spans="1:6">
      <c r="A819" s="95"/>
      <c r="B819" s="96"/>
      <c r="C819" s="97"/>
      <c r="D819" s="96"/>
      <c r="E819" s="98" t="s">
        <v>146</v>
      </c>
      <c r="F819" s="99">
        <v>19528.464</v>
      </c>
    </row>
    <row r="820" spans="1:6">
      <c r="A820" s="87"/>
      <c r="B820" s="93"/>
      <c r="C820" s="93"/>
      <c r="D820" s="93"/>
      <c r="E820" s="93"/>
      <c r="F820" s="94"/>
    </row>
    <row r="821" spans="1:6">
      <c r="A821" s="191" t="s">
        <v>149</v>
      </c>
      <c r="B821" s="192"/>
      <c r="C821" s="101" t="s">
        <v>143</v>
      </c>
      <c r="D821" s="101" t="s">
        <v>113</v>
      </c>
      <c r="E821" s="101" t="s">
        <v>144</v>
      </c>
      <c r="F821" s="101" t="s">
        <v>145</v>
      </c>
    </row>
    <row r="822" spans="1:6">
      <c r="A822" s="243"/>
      <c r="B822" s="244"/>
      <c r="C822" s="93"/>
      <c r="D822" s="93"/>
      <c r="E822" s="93"/>
      <c r="F822" s="94"/>
    </row>
    <row r="823" spans="1:6">
      <c r="A823" s="245" t="s">
        <v>150</v>
      </c>
      <c r="B823" s="246"/>
      <c r="C823" s="102" t="s">
        <v>151</v>
      </c>
      <c r="D823" s="103">
        <v>0.04</v>
      </c>
      <c r="E823" s="104">
        <v>19528.464</v>
      </c>
      <c r="F823" s="105">
        <v>781</v>
      </c>
    </row>
    <row r="824" spans="1:6">
      <c r="A824" s="243"/>
      <c r="B824" s="244"/>
      <c r="C824" s="93"/>
      <c r="D824" s="93"/>
      <c r="E824" s="93"/>
      <c r="F824" s="94"/>
    </row>
    <row r="825" spans="1:6">
      <c r="A825" s="243"/>
      <c r="B825" s="244"/>
      <c r="C825" s="97"/>
      <c r="D825" s="96"/>
      <c r="E825" s="98" t="s">
        <v>146</v>
      </c>
      <c r="F825" s="99">
        <v>781</v>
      </c>
    </row>
    <row r="826" spans="1:6">
      <c r="A826" s="87"/>
      <c r="B826" s="93"/>
      <c r="C826" s="93"/>
      <c r="D826" s="93"/>
      <c r="E826" s="93"/>
      <c r="F826" s="94"/>
    </row>
    <row r="827" spans="1:6">
      <c r="A827" s="233" t="s">
        <v>152</v>
      </c>
      <c r="B827" s="234"/>
      <c r="C827" s="84" t="s">
        <v>143</v>
      </c>
      <c r="D827" s="84" t="s">
        <v>113</v>
      </c>
      <c r="E827" s="84" t="s">
        <v>144</v>
      </c>
      <c r="F827" s="106" t="s">
        <v>145</v>
      </c>
    </row>
    <row r="828" spans="1:6">
      <c r="A828" s="269" t="s">
        <v>230</v>
      </c>
      <c r="B828" s="270"/>
      <c r="C828" s="88" t="s">
        <v>109</v>
      </c>
      <c r="D828" s="89">
        <v>1.7500000000000002E-2</v>
      </c>
      <c r="E828" s="90">
        <v>118002</v>
      </c>
      <c r="F828" s="154">
        <v>2065.0350000000003</v>
      </c>
    </row>
    <row r="829" spans="1:6">
      <c r="A829" s="271" t="s">
        <v>231</v>
      </c>
      <c r="B829" s="272"/>
      <c r="C829" s="88" t="s">
        <v>109</v>
      </c>
      <c r="D829" s="89">
        <v>3.8129999999999997E-2</v>
      </c>
      <c r="E829" s="90">
        <v>58240</v>
      </c>
      <c r="F829" s="154">
        <v>2220.6911999999998</v>
      </c>
    </row>
    <row r="830" spans="1:6" ht="15" thickBot="1">
      <c r="A830" s="238"/>
      <c r="B830" s="238"/>
      <c r="C830" s="88"/>
      <c r="D830" s="89"/>
      <c r="E830" s="90"/>
      <c r="F830" s="107"/>
    </row>
    <row r="831" spans="1:6" ht="15" thickBot="1">
      <c r="A831" s="95"/>
      <c r="B831" s="96"/>
      <c r="C831" s="97"/>
      <c r="D831" s="96"/>
      <c r="E831" s="108" t="s">
        <v>146</v>
      </c>
      <c r="F831" s="109">
        <v>4285.7262000000001</v>
      </c>
    </row>
    <row r="832" spans="1:6">
      <c r="A832" s="87"/>
      <c r="B832" s="93"/>
      <c r="C832" s="93"/>
      <c r="D832" s="93"/>
      <c r="E832" s="93"/>
      <c r="F832" s="94"/>
    </row>
    <row r="833" spans="1:6">
      <c r="A833" s="199" t="s">
        <v>153</v>
      </c>
      <c r="B833" s="200"/>
      <c r="C833" s="84" t="s">
        <v>143</v>
      </c>
      <c r="D833" s="84" t="s">
        <v>113</v>
      </c>
      <c r="E833" s="84" t="s">
        <v>144</v>
      </c>
      <c r="F833" s="100" t="s">
        <v>145</v>
      </c>
    </row>
    <row r="834" spans="1:6">
      <c r="A834" s="87"/>
      <c r="B834" s="93"/>
      <c r="C834" s="93"/>
      <c r="D834" s="93"/>
      <c r="E834" s="93"/>
      <c r="F834" s="94"/>
    </row>
    <row r="835" spans="1:6">
      <c r="A835" s="197"/>
      <c r="B835" s="198"/>
      <c r="C835" s="89"/>
      <c r="D835" s="155"/>
      <c r="E835" s="90"/>
      <c r="F835" s="111"/>
    </row>
    <row r="836" spans="1:6">
      <c r="A836" s="197"/>
      <c r="B836" s="198"/>
      <c r="C836" s="89"/>
      <c r="D836" s="155"/>
      <c r="E836" s="90"/>
      <c r="F836" s="156">
        <v>0</v>
      </c>
    </row>
    <row r="837" spans="1:6">
      <c r="A837" s="87"/>
      <c r="B837" s="93"/>
      <c r="C837" s="93"/>
      <c r="D837" s="93"/>
      <c r="E837" s="93"/>
      <c r="F837" s="94"/>
    </row>
    <row r="838" spans="1:6">
      <c r="A838" s="95"/>
      <c r="B838" s="96"/>
      <c r="C838" s="97"/>
      <c r="D838" s="96"/>
      <c r="E838" s="157">
        <v>0</v>
      </c>
      <c r="F838" s="99">
        <v>0</v>
      </c>
    </row>
    <row r="839" spans="1:6" ht="15" thickBot="1">
      <c r="A839" s="93"/>
      <c r="B839" s="93"/>
      <c r="C839" s="93"/>
      <c r="D839" s="93"/>
      <c r="E839" s="93"/>
      <c r="F839" s="93"/>
    </row>
    <row r="840" spans="1:6" ht="15" thickBot="1">
      <c r="A840" s="184" t="s">
        <v>154</v>
      </c>
      <c r="B840" s="185"/>
      <c r="C840" s="185"/>
      <c r="D840" s="186"/>
      <c r="E840" s="187">
        <v>133256</v>
      </c>
      <c r="F840" s="188"/>
    </row>
    <row r="841" spans="1:6" ht="15" thickBot="1"/>
    <row r="842" spans="1:6">
      <c r="A842" s="252" t="s">
        <v>138</v>
      </c>
      <c r="B842" s="253"/>
      <c r="C842" s="254"/>
      <c r="D842" s="254"/>
      <c r="E842" s="254"/>
      <c r="F842" s="255"/>
    </row>
    <row r="843" spans="1:6">
      <c r="A843" s="260" t="s">
        <v>139</v>
      </c>
      <c r="B843" s="261"/>
      <c r="C843" s="256"/>
      <c r="D843" s="256"/>
      <c r="E843" s="256"/>
      <c r="F843" s="257"/>
    </row>
    <row r="844" spans="1:6" ht="15" thickBot="1">
      <c r="A844" s="262" t="s">
        <v>198</v>
      </c>
      <c r="B844" s="263"/>
      <c r="C844" s="258"/>
      <c r="D844" s="258"/>
      <c r="E844" s="258"/>
      <c r="F844" s="259"/>
    </row>
    <row r="845" spans="1:6">
      <c r="A845" s="247" t="s">
        <v>141</v>
      </c>
      <c r="B845" s="247"/>
      <c r="C845" s="247"/>
      <c r="D845" s="247"/>
      <c r="E845" s="247"/>
      <c r="F845" s="247"/>
    </row>
    <row r="846" spans="1:6">
      <c r="A846" s="248" t="s">
        <v>232</v>
      </c>
      <c r="B846" s="248"/>
      <c r="C846" s="248"/>
      <c r="D846" s="248"/>
      <c r="E846" s="80" t="s">
        <v>199</v>
      </c>
      <c r="F846" s="81" t="s">
        <v>143</v>
      </c>
    </row>
    <row r="847" spans="1:6">
      <c r="A847" s="249"/>
      <c r="B847" s="249"/>
      <c r="C847" s="249"/>
      <c r="D847" s="249"/>
      <c r="E847" s="82" t="s">
        <v>233</v>
      </c>
      <c r="F847" s="83" t="s">
        <v>192</v>
      </c>
    </row>
    <row r="848" spans="1:6">
      <c r="A848" s="199" t="s">
        <v>142</v>
      </c>
      <c r="B848" s="200"/>
      <c r="C848" s="84" t="s">
        <v>143</v>
      </c>
      <c r="D848" s="158" t="s">
        <v>113</v>
      </c>
      <c r="E848" s="159" t="s">
        <v>144</v>
      </c>
      <c r="F848" s="167" t="s">
        <v>145</v>
      </c>
    </row>
    <row r="849" spans="1:6">
      <c r="A849" s="264" t="s">
        <v>214</v>
      </c>
      <c r="B849" s="265"/>
      <c r="C849" s="168" t="s">
        <v>215</v>
      </c>
      <c r="D849" s="161">
        <v>4.5</v>
      </c>
      <c r="E849" s="162">
        <v>6076</v>
      </c>
      <c r="F849" s="107">
        <v>27342</v>
      </c>
    </row>
    <row r="850" spans="1:6">
      <c r="A850" s="250" t="s">
        <v>216</v>
      </c>
      <c r="B850" s="266"/>
      <c r="C850" s="168" t="s">
        <v>189</v>
      </c>
      <c r="D850" s="161">
        <v>18</v>
      </c>
      <c r="E850" s="162">
        <v>7050</v>
      </c>
      <c r="F850" s="107">
        <v>126900</v>
      </c>
    </row>
    <row r="851" spans="1:6">
      <c r="A851" s="250" t="s">
        <v>217</v>
      </c>
      <c r="B851" s="250"/>
      <c r="C851" s="168" t="s">
        <v>189</v>
      </c>
      <c r="D851" s="161">
        <v>10</v>
      </c>
      <c r="E851" s="162">
        <v>9615</v>
      </c>
      <c r="F851" s="107">
        <v>96150</v>
      </c>
    </row>
    <row r="852" spans="1:6">
      <c r="A852" s="267" t="s">
        <v>218</v>
      </c>
      <c r="B852" s="267"/>
      <c r="C852" s="169" t="s">
        <v>219</v>
      </c>
      <c r="D852" s="170">
        <v>3.0495999999999999</v>
      </c>
      <c r="E852" s="171">
        <v>5000</v>
      </c>
      <c r="F852" s="172">
        <v>15248</v>
      </c>
    </row>
    <row r="853" spans="1:6">
      <c r="A853" s="268" t="s">
        <v>220</v>
      </c>
      <c r="B853" s="268"/>
      <c r="C853" s="88" t="s">
        <v>192</v>
      </c>
      <c r="D853" s="89">
        <v>1.06</v>
      </c>
      <c r="E853" s="90">
        <v>563227</v>
      </c>
      <c r="F853" s="172">
        <v>597020.62</v>
      </c>
    </row>
    <row r="854" spans="1:6">
      <c r="A854" s="173"/>
      <c r="B854" s="173"/>
      <c r="C854" s="114"/>
      <c r="D854" s="113"/>
      <c r="E854" s="174" t="s">
        <v>146</v>
      </c>
      <c r="F854" s="175">
        <v>862660.62</v>
      </c>
    </row>
    <row r="855" spans="1:6">
      <c r="A855" s="243"/>
      <c r="B855" s="244"/>
      <c r="C855" s="93"/>
      <c r="D855" s="93"/>
      <c r="E855" s="93"/>
      <c r="F855" s="94"/>
    </row>
    <row r="856" spans="1:6">
      <c r="A856" s="199" t="s">
        <v>147</v>
      </c>
      <c r="B856" s="200"/>
      <c r="C856" s="84" t="s">
        <v>143</v>
      </c>
      <c r="D856" s="84" t="s">
        <v>113</v>
      </c>
      <c r="E856" s="84" t="s">
        <v>144</v>
      </c>
      <c r="F856" s="100" t="s">
        <v>145</v>
      </c>
    </row>
    <row r="857" spans="1:6">
      <c r="A857" s="207" t="s">
        <v>158</v>
      </c>
      <c r="B857" s="208"/>
      <c r="C857" s="88" t="s">
        <v>148</v>
      </c>
      <c r="D857" s="89">
        <v>1.1000000000000001</v>
      </c>
      <c r="E857" s="90">
        <v>377094</v>
      </c>
      <c r="F857" s="90">
        <v>414803.4</v>
      </c>
    </row>
    <row r="858" spans="1:6">
      <c r="A858" s="239"/>
      <c r="B858" s="240"/>
      <c r="C858" s="88"/>
      <c r="D858" s="149"/>
      <c r="E858" s="134"/>
      <c r="F858" s="90"/>
    </row>
    <row r="859" spans="1:6">
      <c r="A859" s="241" t="s">
        <v>202</v>
      </c>
      <c r="B859" s="242"/>
      <c r="C859" s="150"/>
      <c r="D859" s="151"/>
      <c r="E859" s="152"/>
      <c r="F859" s="153">
        <v>414803.4</v>
      </c>
    </row>
    <row r="860" spans="1:6">
      <c r="A860" s="87"/>
      <c r="B860" s="93"/>
      <c r="C860" s="93"/>
      <c r="D860" s="93"/>
      <c r="E860" s="93"/>
      <c r="F860" s="94"/>
    </row>
    <row r="861" spans="1:6">
      <c r="A861" s="95"/>
      <c r="B861" s="96"/>
      <c r="C861" s="97"/>
      <c r="D861" s="96"/>
      <c r="E861" s="98" t="s">
        <v>146</v>
      </c>
      <c r="F861" s="99">
        <v>414803.4</v>
      </c>
    </row>
    <row r="862" spans="1:6">
      <c r="A862" s="87"/>
      <c r="B862" s="93"/>
      <c r="C862" s="93"/>
      <c r="D862" s="93"/>
      <c r="E862" s="93"/>
      <c r="F862" s="94"/>
    </row>
    <row r="863" spans="1:6">
      <c r="A863" s="191" t="s">
        <v>149</v>
      </c>
      <c r="B863" s="192"/>
      <c r="C863" s="101" t="s">
        <v>143</v>
      </c>
      <c r="D863" s="101" t="s">
        <v>113</v>
      </c>
      <c r="E863" s="101" t="s">
        <v>144</v>
      </c>
      <c r="F863" s="101" t="s">
        <v>145</v>
      </c>
    </row>
    <row r="864" spans="1:6">
      <c r="A864" s="243"/>
      <c r="B864" s="244"/>
      <c r="C864" s="93"/>
      <c r="D864" s="93"/>
      <c r="E864" s="93"/>
      <c r="F864" s="94"/>
    </row>
    <row r="865" spans="1:6">
      <c r="A865" s="245" t="s">
        <v>150</v>
      </c>
      <c r="B865" s="246"/>
      <c r="C865" s="102" t="s">
        <v>151</v>
      </c>
      <c r="D865" s="103">
        <v>0.05</v>
      </c>
      <c r="E865" s="104">
        <v>414803.4</v>
      </c>
      <c r="F865" s="105">
        <v>20740</v>
      </c>
    </row>
    <row r="866" spans="1:6">
      <c r="A866" s="243"/>
      <c r="B866" s="244"/>
      <c r="C866" s="93"/>
      <c r="D866" s="93"/>
      <c r="E866" s="93"/>
      <c r="F866" s="94"/>
    </row>
    <row r="867" spans="1:6">
      <c r="A867" s="243"/>
      <c r="B867" s="244"/>
      <c r="C867" s="97"/>
      <c r="D867" s="96"/>
      <c r="E867" s="98" t="s">
        <v>146</v>
      </c>
      <c r="F867" s="99">
        <v>20740</v>
      </c>
    </row>
    <row r="868" spans="1:6">
      <c r="A868" s="87"/>
      <c r="B868" s="93"/>
      <c r="C868" s="93"/>
      <c r="D868" s="93"/>
      <c r="E868" s="93"/>
      <c r="F868" s="94"/>
    </row>
    <row r="869" spans="1:6">
      <c r="A869" s="233" t="s">
        <v>152</v>
      </c>
      <c r="B869" s="234"/>
      <c r="C869" s="84" t="s">
        <v>143</v>
      </c>
      <c r="D869" s="84" t="s">
        <v>113</v>
      </c>
      <c r="E869" s="84" t="s">
        <v>144</v>
      </c>
      <c r="F869" s="106" t="s">
        <v>145</v>
      </c>
    </row>
    <row r="870" spans="1:6">
      <c r="A870" s="235" t="s">
        <v>221</v>
      </c>
      <c r="B870" s="236"/>
      <c r="C870" s="88" t="s">
        <v>195</v>
      </c>
      <c r="D870" s="89">
        <v>0.95511100000000004</v>
      </c>
      <c r="E870" s="90">
        <v>26925</v>
      </c>
      <c r="F870" s="154">
        <v>25716.363675000001</v>
      </c>
    </row>
    <row r="871" spans="1:6">
      <c r="A871" s="237"/>
      <c r="B871" s="237"/>
      <c r="C871" s="88"/>
      <c r="D871" s="89"/>
      <c r="E871" s="90"/>
      <c r="F871" s="107"/>
    </row>
    <row r="872" spans="1:6" ht="15" thickBot="1">
      <c r="A872" s="238"/>
      <c r="B872" s="238"/>
      <c r="C872" s="88"/>
      <c r="D872" s="89"/>
      <c r="E872" s="90"/>
      <c r="F872" s="107"/>
    </row>
    <row r="873" spans="1:6" ht="15" thickBot="1">
      <c r="A873" s="95"/>
      <c r="B873" s="96"/>
      <c r="C873" s="97"/>
      <c r="D873" s="96"/>
      <c r="E873" s="108" t="s">
        <v>146</v>
      </c>
      <c r="F873" s="109">
        <v>25716.363675000001</v>
      </c>
    </row>
    <row r="874" spans="1:6">
      <c r="A874" s="87"/>
      <c r="B874" s="93"/>
      <c r="C874" s="93"/>
      <c r="D874" s="93"/>
      <c r="E874" s="93"/>
      <c r="F874" s="94"/>
    </row>
    <row r="875" spans="1:6">
      <c r="A875" s="199" t="s">
        <v>153</v>
      </c>
      <c r="B875" s="200"/>
      <c r="C875" s="84" t="s">
        <v>143</v>
      </c>
      <c r="D875" s="84" t="s">
        <v>113</v>
      </c>
      <c r="E875" s="84" t="s">
        <v>144</v>
      </c>
      <c r="F875" s="100" t="s">
        <v>145</v>
      </c>
    </row>
    <row r="876" spans="1:6">
      <c r="A876" s="87"/>
      <c r="B876" s="93"/>
      <c r="C876" s="93"/>
      <c r="D876" s="93"/>
      <c r="E876" s="93"/>
      <c r="F876" s="94"/>
    </row>
    <row r="877" spans="1:6">
      <c r="A877" s="197" t="s">
        <v>191</v>
      </c>
      <c r="B877" s="198"/>
      <c r="C877" s="88" t="s">
        <v>192</v>
      </c>
      <c r="D877" s="89">
        <v>1.05</v>
      </c>
      <c r="E877" s="90">
        <v>24676</v>
      </c>
      <c r="F877" s="111">
        <v>25909.800000000003</v>
      </c>
    </row>
    <row r="878" spans="1:6">
      <c r="A878" s="197"/>
      <c r="B878" s="198"/>
      <c r="C878" s="89"/>
      <c r="D878" s="155"/>
      <c r="E878" s="90"/>
      <c r="F878" s="156">
        <v>0</v>
      </c>
    </row>
    <row r="879" spans="1:6">
      <c r="A879" s="87"/>
      <c r="B879" s="93"/>
      <c r="C879" s="93"/>
      <c r="D879" s="93"/>
      <c r="E879" s="93"/>
      <c r="F879" s="94"/>
    </row>
    <row r="880" spans="1:6">
      <c r="A880" s="95"/>
      <c r="B880" s="96"/>
      <c r="C880" s="97"/>
      <c r="D880" s="96"/>
      <c r="E880" s="157" t="s">
        <v>144</v>
      </c>
      <c r="F880" s="99">
        <v>25909.800000000003</v>
      </c>
    </row>
    <row r="881" spans="1:6" ht="15" thickBot="1">
      <c r="A881" s="93"/>
      <c r="B881" s="93"/>
      <c r="C881" s="93"/>
      <c r="D881" s="93"/>
      <c r="E881" s="93"/>
      <c r="F881" s="93"/>
    </row>
    <row r="882" spans="1:6" ht="15" thickBot="1">
      <c r="A882" s="184" t="s">
        <v>154</v>
      </c>
      <c r="B882" s="185"/>
      <c r="C882" s="185"/>
      <c r="D882" s="186"/>
      <c r="E882" s="187">
        <v>1349830</v>
      </c>
      <c r="F882" s="188"/>
    </row>
    <row r="883" spans="1:6" ht="15" thickBot="1"/>
    <row r="884" spans="1:6">
      <c r="A884" s="252" t="s">
        <v>138</v>
      </c>
      <c r="B884" s="253"/>
      <c r="C884" s="254"/>
      <c r="D884" s="254"/>
      <c r="E884" s="254"/>
      <c r="F884" s="255"/>
    </row>
    <row r="885" spans="1:6">
      <c r="A885" s="260" t="s">
        <v>139</v>
      </c>
      <c r="B885" s="261"/>
      <c r="C885" s="256"/>
      <c r="D885" s="256"/>
      <c r="E885" s="256"/>
      <c r="F885" s="257"/>
    </row>
    <row r="886" spans="1:6" ht="15" thickBot="1">
      <c r="A886" s="262" t="s">
        <v>198</v>
      </c>
      <c r="B886" s="263"/>
      <c r="C886" s="258"/>
      <c r="D886" s="258"/>
      <c r="E886" s="258"/>
      <c r="F886" s="259"/>
    </row>
    <row r="887" spans="1:6">
      <c r="A887" s="247" t="s">
        <v>141</v>
      </c>
      <c r="B887" s="247"/>
      <c r="C887" s="247"/>
      <c r="D887" s="247"/>
      <c r="E887" s="247"/>
      <c r="F887" s="247"/>
    </row>
    <row r="888" spans="1:6">
      <c r="A888" s="248" t="s">
        <v>234</v>
      </c>
      <c r="B888" s="248"/>
      <c r="C888" s="248"/>
      <c r="D888" s="248"/>
      <c r="E888" s="80" t="s">
        <v>199</v>
      </c>
      <c r="F888" s="81" t="s">
        <v>143</v>
      </c>
    </row>
    <row r="889" spans="1:6">
      <c r="A889" s="249"/>
      <c r="B889" s="249"/>
      <c r="C889" s="249"/>
      <c r="D889" s="249"/>
      <c r="E889" s="82">
        <v>22.3</v>
      </c>
      <c r="F889" s="83" t="s">
        <v>235</v>
      </c>
    </row>
    <row r="890" spans="1:6">
      <c r="A890" s="199" t="s">
        <v>142</v>
      </c>
      <c r="B890" s="200"/>
      <c r="C890" s="84" t="s">
        <v>143</v>
      </c>
      <c r="D890" s="158" t="s">
        <v>113</v>
      </c>
      <c r="E890" s="159" t="s">
        <v>144</v>
      </c>
      <c r="F890" s="167" t="s">
        <v>145</v>
      </c>
    </row>
    <row r="891" spans="1:6">
      <c r="A891" s="264"/>
      <c r="B891" s="265"/>
      <c r="C891" s="168"/>
      <c r="D891" s="161"/>
      <c r="E891" s="162"/>
      <c r="F891" s="107"/>
    </row>
    <row r="892" spans="1:6">
      <c r="A892" s="250"/>
      <c r="B892" s="266"/>
      <c r="C892" s="168"/>
      <c r="D892" s="161"/>
      <c r="E892" s="162"/>
      <c r="F892" s="107"/>
    </row>
    <row r="893" spans="1:6">
      <c r="A893" s="250"/>
      <c r="B893" s="250"/>
      <c r="C893" s="168"/>
      <c r="D893" s="161"/>
      <c r="E893" s="162"/>
      <c r="F893" s="107"/>
    </row>
    <row r="894" spans="1:6">
      <c r="A894" s="267"/>
      <c r="B894" s="267"/>
      <c r="C894" s="169"/>
      <c r="D894" s="170"/>
      <c r="E894" s="171"/>
      <c r="F894" s="172"/>
    </row>
    <row r="895" spans="1:6">
      <c r="A895" s="268"/>
      <c r="B895" s="268"/>
      <c r="C895" s="88"/>
      <c r="D895" s="89"/>
      <c r="E895" s="90"/>
      <c r="F895" s="172"/>
    </row>
    <row r="896" spans="1:6">
      <c r="A896" s="173"/>
      <c r="B896" s="173"/>
      <c r="C896" s="114"/>
      <c r="D896" s="113"/>
      <c r="E896" s="174" t="s">
        <v>146</v>
      </c>
      <c r="F896" s="175">
        <v>0</v>
      </c>
    </row>
    <row r="897" spans="1:6">
      <c r="A897" s="243"/>
      <c r="B897" s="244"/>
      <c r="C897" s="93"/>
      <c r="D897" s="93"/>
      <c r="E897" s="93"/>
      <c r="F897" s="94"/>
    </row>
    <row r="898" spans="1:6">
      <c r="A898" s="199" t="s">
        <v>147</v>
      </c>
      <c r="B898" s="200"/>
      <c r="C898" s="84" t="s">
        <v>143</v>
      </c>
      <c r="D898" s="84" t="s">
        <v>113</v>
      </c>
      <c r="E898" s="84" t="s">
        <v>144</v>
      </c>
      <c r="F898" s="100" t="s">
        <v>145</v>
      </c>
    </row>
    <row r="899" spans="1:6">
      <c r="A899" s="207" t="s">
        <v>190</v>
      </c>
      <c r="B899" s="208"/>
      <c r="C899" s="88" t="s">
        <v>148</v>
      </c>
      <c r="D899" s="89">
        <v>3.4958999999999997E-2</v>
      </c>
      <c r="E899" s="90">
        <v>82225</v>
      </c>
      <c r="F899" s="90">
        <v>2874.5037749999997</v>
      </c>
    </row>
    <row r="900" spans="1:6">
      <c r="A900" s="239"/>
      <c r="B900" s="240"/>
      <c r="C900" s="88"/>
      <c r="D900" s="149"/>
      <c r="E900" s="134"/>
      <c r="F900" s="90"/>
    </row>
    <row r="901" spans="1:6">
      <c r="A901" s="241" t="s">
        <v>202</v>
      </c>
      <c r="B901" s="242"/>
      <c r="C901" s="150"/>
      <c r="D901" s="151"/>
      <c r="E901" s="152"/>
      <c r="F901" s="153">
        <v>2874.5037749999997</v>
      </c>
    </row>
    <row r="902" spans="1:6">
      <c r="A902" s="87"/>
      <c r="B902" s="93"/>
      <c r="C902" s="93"/>
      <c r="D902" s="93"/>
      <c r="E902" s="93"/>
      <c r="F902" s="94"/>
    </row>
    <row r="903" spans="1:6">
      <c r="A903" s="95"/>
      <c r="B903" s="96"/>
      <c r="C903" s="97"/>
      <c r="D903" s="96"/>
      <c r="E903" s="98" t="s">
        <v>146</v>
      </c>
      <c r="F903" s="99">
        <v>2874.5037749999997</v>
      </c>
    </row>
    <row r="904" spans="1:6">
      <c r="A904" s="87"/>
      <c r="B904" s="93"/>
      <c r="C904" s="93"/>
      <c r="D904" s="93"/>
      <c r="E904" s="93"/>
      <c r="F904" s="94"/>
    </row>
    <row r="905" spans="1:6">
      <c r="A905" s="191" t="s">
        <v>149</v>
      </c>
      <c r="B905" s="192"/>
      <c r="C905" s="101" t="s">
        <v>143</v>
      </c>
      <c r="D905" s="101" t="s">
        <v>113</v>
      </c>
      <c r="E905" s="101" t="s">
        <v>144</v>
      </c>
      <c r="F905" s="101" t="s">
        <v>145</v>
      </c>
    </row>
    <row r="906" spans="1:6">
      <c r="A906" s="243"/>
      <c r="B906" s="244"/>
      <c r="C906" s="93"/>
      <c r="D906" s="93"/>
      <c r="E906" s="93"/>
      <c r="F906" s="94"/>
    </row>
    <row r="907" spans="1:6">
      <c r="A907" s="245" t="s">
        <v>150</v>
      </c>
      <c r="B907" s="246"/>
      <c r="C907" s="102" t="s">
        <v>151</v>
      </c>
      <c r="D907" s="103">
        <v>0.05</v>
      </c>
      <c r="E907" s="104">
        <v>2874.5037749999997</v>
      </c>
      <c r="F907" s="105">
        <v>144</v>
      </c>
    </row>
    <row r="908" spans="1:6">
      <c r="A908" s="243"/>
      <c r="B908" s="244"/>
      <c r="C908" s="93"/>
      <c r="D908" s="93"/>
      <c r="E908" s="93"/>
      <c r="F908" s="94"/>
    </row>
    <row r="909" spans="1:6">
      <c r="A909" s="243"/>
      <c r="B909" s="244"/>
      <c r="C909" s="97"/>
      <c r="D909" s="96"/>
      <c r="E909" s="98" t="s">
        <v>146</v>
      </c>
      <c r="F909" s="99">
        <v>144</v>
      </c>
    </row>
    <row r="910" spans="1:6">
      <c r="A910" s="87"/>
      <c r="B910" s="93"/>
      <c r="C910" s="93"/>
      <c r="D910" s="93"/>
      <c r="E910" s="93"/>
      <c r="F910" s="94"/>
    </row>
    <row r="911" spans="1:6">
      <c r="A911" s="233" t="s">
        <v>152</v>
      </c>
      <c r="B911" s="234"/>
      <c r="C911" s="84" t="s">
        <v>143</v>
      </c>
      <c r="D911" s="84" t="s">
        <v>113</v>
      </c>
      <c r="E911" s="84" t="s">
        <v>144</v>
      </c>
      <c r="F911" s="106" t="s">
        <v>145</v>
      </c>
    </row>
    <row r="912" spans="1:6">
      <c r="A912" s="235" t="s">
        <v>236</v>
      </c>
      <c r="B912" s="236"/>
      <c r="C912" s="88">
        <v>1</v>
      </c>
      <c r="D912" s="89">
        <v>0.05</v>
      </c>
      <c r="E912" s="90">
        <v>18900</v>
      </c>
      <c r="F912" s="154">
        <v>945</v>
      </c>
    </row>
    <row r="913" spans="1:6">
      <c r="A913" s="237"/>
      <c r="B913" s="237"/>
      <c r="C913" s="88"/>
      <c r="D913" s="89"/>
      <c r="E913" s="90"/>
      <c r="F913" s="107"/>
    </row>
    <row r="914" spans="1:6" ht="15" thickBot="1">
      <c r="A914" s="238"/>
      <c r="B914" s="238"/>
      <c r="C914" s="88"/>
      <c r="D914" s="89"/>
      <c r="E914" s="90"/>
      <c r="F914" s="107"/>
    </row>
    <row r="915" spans="1:6" ht="15" thickBot="1">
      <c r="A915" s="95"/>
      <c r="B915" s="96"/>
      <c r="C915" s="97"/>
      <c r="D915" s="96"/>
      <c r="E915" s="108" t="s">
        <v>146</v>
      </c>
      <c r="F915" s="109">
        <v>945</v>
      </c>
    </row>
    <row r="916" spans="1:6">
      <c r="A916" s="87"/>
      <c r="B916" s="93"/>
      <c r="C916" s="93"/>
      <c r="D916" s="93"/>
      <c r="E916" s="93"/>
      <c r="F916" s="94"/>
    </row>
    <row r="917" spans="1:6">
      <c r="A917" s="199" t="s">
        <v>153</v>
      </c>
      <c r="B917" s="200"/>
      <c r="C917" s="84" t="s">
        <v>143</v>
      </c>
      <c r="D917" s="84" t="s">
        <v>113</v>
      </c>
      <c r="E917" s="84" t="s">
        <v>144</v>
      </c>
      <c r="F917" s="100" t="s">
        <v>145</v>
      </c>
    </row>
    <row r="918" spans="1:6">
      <c r="A918" s="87"/>
      <c r="B918" s="93"/>
      <c r="C918" s="93"/>
      <c r="D918" s="93"/>
      <c r="E918" s="93"/>
      <c r="F918" s="94"/>
    </row>
    <row r="919" spans="1:6">
      <c r="A919" s="197"/>
      <c r="B919" s="198"/>
      <c r="C919" s="88"/>
      <c r="D919" s="89"/>
      <c r="E919" s="90"/>
      <c r="F919" s="111"/>
    </row>
    <row r="920" spans="1:6">
      <c r="A920" s="197"/>
      <c r="B920" s="198"/>
      <c r="C920" s="89"/>
      <c r="D920" s="155"/>
      <c r="E920" s="90"/>
      <c r="F920" s="156">
        <v>0</v>
      </c>
    </row>
    <row r="921" spans="1:6">
      <c r="A921" s="87"/>
      <c r="B921" s="93"/>
      <c r="C921" s="93"/>
      <c r="D921" s="93"/>
      <c r="E921" s="93"/>
      <c r="F921" s="94"/>
    </row>
    <row r="922" spans="1:6">
      <c r="A922" s="95"/>
      <c r="B922" s="96"/>
      <c r="C922" s="97"/>
      <c r="D922" s="96"/>
      <c r="E922" s="157">
        <v>166150</v>
      </c>
      <c r="F922" s="99">
        <v>0</v>
      </c>
    </row>
    <row r="923" spans="1:6" ht="15" thickBot="1">
      <c r="A923" s="93"/>
      <c r="B923" s="93"/>
      <c r="C923" s="93"/>
      <c r="D923" s="93"/>
      <c r="E923" s="93"/>
      <c r="F923" s="93"/>
    </row>
    <row r="924" spans="1:6" ht="15" thickBot="1">
      <c r="A924" s="184" t="s">
        <v>154</v>
      </c>
      <c r="B924" s="185"/>
      <c r="C924" s="185"/>
      <c r="D924" s="186"/>
      <c r="E924" s="187">
        <v>3964</v>
      </c>
      <c r="F924" s="188"/>
    </row>
    <row r="925" spans="1:6" ht="15" thickBot="1"/>
    <row r="926" spans="1:6">
      <c r="A926" s="252" t="s">
        <v>138</v>
      </c>
      <c r="B926" s="253"/>
      <c r="C926" s="254"/>
      <c r="D926" s="254"/>
      <c r="E926" s="254"/>
      <c r="F926" s="255"/>
    </row>
    <row r="927" spans="1:6">
      <c r="A927" s="260" t="s">
        <v>139</v>
      </c>
      <c r="B927" s="261"/>
      <c r="C927" s="256"/>
      <c r="D927" s="256"/>
      <c r="E927" s="256"/>
      <c r="F927" s="257"/>
    </row>
    <row r="928" spans="1:6" ht="15" thickBot="1">
      <c r="A928" s="262" t="s">
        <v>198</v>
      </c>
      <c r="B928" s="263"/>
      <c r="C928" s="258"/>
      <c r="D928" s="258"/>
      <c r="E928" s="258"/>
      <c r="F928" s="259"/>
    </row>
    <row r="929" spans="1:6">
      <c r="A929" s="247" t="s">
        <v>141</v>
      </c>
      <c r="B929" s="247"/>
      <c r="C929" s="247"/>
      <c r="D929" s="247"/>
      <c r="E929" s="247"/>
      <c r="F929" s="247"/>
    </row>
    <row r="930" spans="1:6">
      <c r="A930" s="248" t="s">
        <v>237</v>
      </c>
      <c r="B930" s="248"/>
      <c r="C930" s="248"/>
      <c r="D930" s="248"/>
      <c r="E930" s="80" t="s">
        <v>199</v>
      </c>
      <c r="F930" s="81" t="s">
        <v>143</v>
      </c>
    </row>
    <row r="931" spans="1:6">
      <c r="A931" s="249"/>
      <c r="B931" s="249"/>
      <c r="C931" s="249"/>
      <c r="D931" s="249"/>
      <c r="E931" s="82">
        <v>22.4</v>
      </c>
      <c r="F931" s="83" t="s">
        <v>235</v>
      </c>
    </row>
    <row r="932" spans="1:6">
      <c r="A932" s="199" t="s">
        <v>142</v>
      </c>
      <c r="B932" s="200"/>
      <c r="C932" s="84" t="s">
        <v>143</v>
      </c>
      <c r="D932" s="158" t="s">
        <v>113</v>
      </c>
      <c r="E932" s="159" t="s">
        <v>144</v>
      </c>
      <c r="F932" s="167" t="s">
        <v>145</v>
      </c>
    </row>
    <row r="933" spans="1:6">
      <c r="A933" s="264" t="s">
        <v>238</v>
      </c>
      <c r="B933" s="265"/>
      <c r="C933" s="168" t="s">
        <v>192</v>
      </c>
      <c r="D933" s="161">
        <v>1.3</v>
      </c>
      <c r="E933" s="162">
        <v>84283</v>
      </c>
      <c r="F933" s="107">
        <v>109567.90000000001</v>
      </c>
    </row>
    <row r="934" spans="1:6">
      <c r="A934" s="250"/>
      <c r="B934" s="266"/>
      <c r="C934" s="168"/>
      <c r="D934" s="161"/>
      <c r="E934" s="162"/>
      <c r="F934" s="107"/>
    </row>
    <row r="935" spans="1:6">
      <c r="A935" s="250"/>
      <c r="B935" s="250"/>
      <c r="C935" s="168"/>
      <c r="D935" s="161"/>
      <c r="E935" s="162"/>
      <c r="F935" s="107"/>
    </row>
    <row r="936" spans="1:6">
      <c r="A936" s="267"/>
      <c r="B936" s="267"/>
      <c r="C936" s="169"/>
      <c r="D936" s="170"/>
      <c r="E936" s="171"/>
      <c r="F936" s="172"/>
    </row>
    <row r="937" spans="1:6">
      <c r="A937" s="268"/>
      <c r="B937" s="268"/>
      <c r="C937" s="88"/>
      <c r="D937" s="89"/>
      <c r="E937" s="90"/>
      <c r="F937" s="172"/>
    </row>
    <row r="938" spans="1:6">
      <c r="A938" s="173"/>
      <c r="B938" s="173"/>
      <c r="C938" s="114"/>
      <c r="D938" s="113"/>
      <c r="E938" s="174" t="s">
        <v>146</v>
      </c>
      <c r="F938" s="175">
        <v>109567.90000000001</v>
      </c>
    </row>
    <row r="939" spans="1:6">
      <c r="A939" s="243"/>
      <c r="B939" s="244"/>
      <c r="C939" s="93"/>
      <c r="D939" s="93"/>
      <c r="E939" s="93"/>
      <c r="F939" s="94"/>
    </row>
    <row r="940" spans="1:6">
      <c r="A940" s="199" t="s">
        <v>147</v>
      </c>
      <c r="B940" s="200"/>
      <c r="C940" s="84" t="s">
        <v>143</v>
      </c>
      <c r="D940" s="84" t="s">
        <v>113</v>
      </c>
      <c r="E940" s="84" t="s">
        <v>144</v>
      </c>
      <c r="F940" s="100" t="s">
        <v>145</v>
      </c>
    </row>
    <row r="941" spans="1:6">
      <c r="A941" s="207" t="s">
        <v>158</v>
      </c>
      <c r="B941" s="208"/>
      <c r="C941" s="88" t="s">
        <v>148</v>
      </c>
      <c r="D941" s="89">
        <v>0.105</v>
      </c>
      <c r="E941" s="90">
        <v>377094</v>
      </c>
      <c r="F941" s="90">
        <v>39594.869999999995</v>
      </c>
    </row>
    <row r="942" spans="1:6">
      <c r="A942" s="239"/>
      <c r="B942" s="240"/>
      <c r="C942" s="88"/>
      <c r="D942" s="149"/>
      <c r="E942" s="134"/>
      <c r="F942" s="90"/>
    </row>
    <row r="943" spans="1:6">
      <c r="A943" s="241" t="s">
        <v>202</v>
      </c>
      <c r="B943" s="242"/>
      <c r="C943" s="150"/>
      <c r="D943" s="151"/>
      <c r="E943" s="152"/>
      <c r="F943" s="153">
        <v>39594.869999999995</v>
      </c>
    </row>
    <row r="944" spans="1:6">
      <c r="A944" s="87"/>
      <c r="B944" s="93"/>
      <c r="C944" s="93"/>
      <c r="D944" s="93"/>
      <c r="E944" s="93"/>
      <c r="F944" s="94"/>
    </row>
    <row r="945" spans="1:6">
      <c r="A945" s="95"/>
      <c r="B945" s="96"/>
      <c r="C945" s="97"/>
      <c r="D945" s="96"/>
      <c r="E945" s="98" t="s">
        <v>146</v>
      </c>
      <c r="F945" s="99">
        <v>39594.869999999995</v>
      </c>
    </row>
    <row r="946" spans="1:6">
      <c r="A946" s="87"/>
      <c r="B946" s="93"/>
      <c r="C946" s="93"/>
      <c r="D946" s="93"/>
      <c r="E946" s="93"/>
      <c r="F946" s="94"/>
    </row>
    <row r="947" spans="1:6">
      <c r="A947" s="191" t="s">
        <v>149</v>
      </c>
      <c r="B947" s="192"/>
      <c r="C947" s="101" t="s">
        <v>143</v>
      </c>
      <c r="D947" s="101" t="s">
        <v>113</v>
      </c>
      <c r="E947" s="101" t="s">
        <v>144</v>
      </c>
      <c r="F947" s="101" t="s">
        <v>145</v>
      </c>
    </row>
    <row r="948" spans="1:6">
      <c r="A948" s="243"/>
      <c r="B948" s="244"/>
      <c r="C948" s="93"/>
      <c r="D948" s="93"/>
      <c r="E948" s="93"/>
      <c r="F948" s="94"/>
    </row>
    <row r="949" spans="1:6">
      <c r="A949" s="245" t="s">
        <v>150</v>
      </c>
      <c r="B949" s="246"/>
      <c r="C949" s="102" t="s">
        <v>151</v>
      </c>
      <c r="D949" s="103">
        <v>0.05</v>
      </c>
      <c r="E949" s="104">
        <v>39594.869999999995</v>
      </c>
      <c r="F949" s="105">
        <v>1980</v>
      </c>
    </row>
    <row r="950" spans="1:6">
      <c r="A950" s="243"/>
      <c r="B950" s="244"/>
      <c r="C950" s="93"/>
      <c r="D950" s="93"/>
      <c r="E950" s="93"/>
      <c r="F950" s="94"/>
    </row>
    <row r="951" spans="1:6">
      <c r="A951" s="243"/>
      <c r="B951" s="244"/>
      <c r="C951" s="97"/>
      <c r="D951" s="96"/>
      <c r="E951" s="98" t="s">
        <v>146</v>
      </c>
      <c r="F951" s="99">
        <v>1980</v>
      </c>
    </row>
    <row r="952" spans="1:6">
      <c r="A952" s="87"/>
      <c r="B952" s="93"/>
      <c r="C952" s="93"/>
      <c r="D952" s="93"/>
      <c r="E952" s="93"/>
      <c r="F952" s="94"/>
    </row>
    <row r="953" spans="1:6">
      <c r="A953" s="233" t="s">
        <v>152</v>
      </c>
      <c r="B953" s="234"/>
      <c r="C953" s="84" t="s">
        <v>143</v>
      </c>
      <c r="D953" s="84" t="s">
        <v>113</v>
      </c>
      <c r="E953" s="84" t="s">
        <v>144</v>
      </c>
      <c r="F953" s="106" t="s">
        <v>145</v>
      </c>
    </row>
    <row r="954" spans="1:6">
      <c r="A954" s="235" t="s">
        <v>236</v>
      </c>
      <c r="B954" s="236"/>
      <c r="C954" s="88">
        <v>1</v>
      </c>
      <c r="D954" s="89">
        <v>0.05</v>
      </c>
      <c r="E954" s="90">
        <v>18900</v>
      </c>
      <c r="F954" s="154">
        <v>945</v>
      </c>
    </row>
    <row r="955" spans="1:6">
      <c r="A955" s="237"/>
      <c r="B955" s="237"/>
      <c r="C955" s="88"/>
      <c r="D955" s="89"/>
      <c r="E955" s="90"/>
      <c r="F955" s="107"/>
    </row>
    <row r="956" spans="1:6" ht="15" thickBot="1">
      <c r="A956" s="238"/>
      <c r="B956" s="238"/>
      <c r="C956" s="88"/>
      <c r="D956" s="89"/>
      <c r="E956" s="90"/>
      <c r="F956" s="107"/>
    </row>
    <row r="957" spans="1:6" ht="15" thickBot="1">
      <c r="A957" s="95"/>
      <c r="B957" s="96"/>
      <c r="C957" s="97"/>
      <c r="D957" s="96"/>
      <c r="E957" s="108" t="s">
        <v>146</v>
      </c>
      <c r="F957" s="109">
        <v>945</v>
      </c>
    </row>
    <row r="958" spans="1:6">
      <c r="A958" s="87"/>
      <c r="B958" s="93"/>
      <c r="C958" s="93"/>
      <c r="D958" s="93"/>
      <c r="E958" s="93"/>
      <c r="F958" s="94"/>
    </row>
    <row r="959" spans="1:6">
      <c r="A959" s="199" t="s">
        <v>153</v>
      </c>
      <c r="B959" s="200"/>
      <c r="C959" s="84" t="s">
        <v>143</v>
      </c>
      <c r="D959" s="84" t="s">
        <v>113</v>
      </c>
      <c r="E959" s="84" t="s">
        <v>144</v>
      </c>
      <c r="F959" s="100" t="s">
        <v>145</v>
      </c>
    </row>
    <row r="960" spans="1:6">
      <c r="A960" s="87"/>
      <c r="B960" s="93"/>
      <c r="C960" s="93"/>
      <c r="D960" s="93"/>
      <c r="E960" s="93"/>
      <c r="F960" s="94"/>
    </row>
    <row r="961" spans="1:6">
      <c r="A961" s="197" t="s">
        <v>239</v>
      </c>
      <c r="B961" s="198"/>
      <c r="C961" s="88" t="s">
        <v>192</v>
      </c>
      <c r="D961" s="89">
        <v>1.3</v>
      </c>
      <c r="E961" s="90">
        <v>24676</v>
      </c>
      <c r="F961" s="111">
        <v>32078.800000000003</v>
      </c>
    </row>
    <row r="962" spans="1:6">
      <c r="A962" s="197"/>
      <c r="B962" s="198"/>
      <c r="C962" s="89"/>
      <c r="D962" s="155"/>
      <c r="E962" s="90"/>
      <c r="F962" s="156">
        <v>0</v>
      </c>
    </row>
    <row r="963" spans="1:6">
      <c r="A963" s="87"/>
      <c r="B963" s="93"/>
      <c r="C963" s="93"/>
      <c r="D963" s="93"/>
      <c r="E963" s="93"/>
      <c r="F963" s="94"/>
    </row>
    <row r="964" spans="1:6">
      <c r="A964" s="95"/>
      <c r="B964" s="96"/>
      <c r="C964" s="97"/>
      <c r="D964" s="96"/>
      <c r="E964" s="157">
        <v>0</v>
      </c>
      <c r="F964" s="99">
        <v>32078.800000000003</v>
      </c>
    </row>
    <row r="965" spans="1:6" ht="15" thickBot="1">
      <c r="A965" s="93"/>
      <c r="B965" s="93"/>
      <c r="C965" s="93"/>
      <c r="D965" s="93"/>
      <c r="E965" s="93"/>
      <c r="F965" s="93"/>
    </row>
    <row r="966" spans="1:6" ht="15" thickBot="1">
      <c r="A966" s="184" t="s">
        <v>154</v>
      </c>
      <c r="B966" s="185"/>
      <c r="C966" s="185"/>
      <c r="D966" s="186"/>
      <c r="E966" s="187">
        <v>184167</v>
      </c>
      <c r="F966" s="188"/>
    </row>
    <row r="967" spans="1:6" ht="15" thickBot="1"/>
    <row r="968" spans="1:6">
      <c r="A968" s="252" t="s">
        <v>138</v>
      </c>
      <c r="B968" s="253"/>
      <c r="C968" s="254"/>
      <c r="D968" s="254"/>
      <c r="E968" s="254"/>
      <c r="F968" s="255"/>
    </row>
    <row r="969" spans="1:6">
      <c r="A969" s="260" t="s">
        <v>139</v>
      </c>
      <c r="B969" s="261"/>
      <c r="C969" s="256"/>
      <c r="D969" s="256"/>
      <c r="E969" s="256"/>
      <c r="F969" s="257"/>
    </row>
    <row r="970" spans="1:6" ht="15" thickBot="1">
      <c r="A970" s="262" t="s">
        <v>198</v>
      </c>
      <c r="B970" s="263"/>
      <c r="C970" s="258"/>
      <c r="D970" s="258"/>
      <c r="E970" s="258"/>
      <c r="F970" s="259"/>
    </row>
    <row r="971" spans="1:6">
      <c r="A971" s="247" t="s">
        <v>141</v>
      </c>
      <c r="B971" s="247"/>
      <c r="C971" s="247"/>
      <c r="D971" s="247"/>
      <c r="E971" s="247"/>
      <c r="F971" s="247"/>
    </row>
    <row r="972" spans="1:6">
      <c r="A972" s="248" t="s">
        <v>240</v>
      </c>
      <c r="B972" s="248"/>
      <c r="C972" s="248"/>
      <c r="D972" s="248"/>
      <c r="E972" s="80" t="s">
        <v>199</v>
      </c>
      <c r="F972" s="81" t="s">
        <v>143</v>
      </c>
    </row>
    <row r="973" spans="1:6">
      <c r="A973" s="249"/>
      <c r="B973" s="249"/>
      <c r="C973" s="249"/>
      <c r="D973" s="249"/>
      <c r="E973" s="82">
        <v>22.13</v>
      </c>
      <c r="F973" s="83" t="s">
        <v>163</v>
      </c>
    </row>
    <row r="974" spans="1:6">
      <c r="A974" s="205" t="s">
        <v>142</v>
      </c>
      <c r="B974" s="206"/>
      <c r="C974" s="84" t="s">
        <v>143</v>
      </c>
      <c r="D974" s="158" t="s">
        <v>113</v>
      </c>
      <c r="E974" s="159" t="s">
        <v>144</v>
      </c>
      <c r="F974" s="167" t="s">
        <v>145</v>
      </c>
    </row>
    <row r="975" spans="1:6">
      <c r="A975" s="250" t="s">
        <v>241</v>
      </c>
      <c r="B975" s="251"/>
      <c r="C975" s="88" t="s">
        <v>163</v>
      </c>
      <c r="D975" s="89">
        <v>1.05</v>
      </c>
      <c r="E975" s="90">
        <v>703771</v>
      </c>
      <c r="F975" s="107">
        <v>738959.55</v>
      </c>
    </row>
    <row r="976" spans="1:6">
      <c r="A976" s="250" t="s">
        <v>242</v>
      </c>
      <c r="B976" s="251"/>
      <c r="C976" s="88" t="s">
        <v>189</v>
      </c>
      <c r="D976" s="89">
        <v>3.7338000000000003E-2</v>
      </c>
      <c r="E976" s="90">
        <v>89309</v>
      </c>
      <c r="F976" s="107">
        <v>3334.6194420000002</v>
      </c>
    </row>
    <row r="977" spans="1:6">
      <c r="A977" s="250" t="s">
        <v>243</v>
      </c>
      <c r="B977" s="251"/>
      <c r="C977" s="88" t="s">
        <v>189</v>
      </c>
      <c r="D977" s="89">
        <v>0.17333299999999999</v>
      </c>
      <c r="E977" s="90">
        <v>504378</v>
      </c>
      <c r="F977" s="107">
        <v>87425.351874</v>
      </c>
    </row>
    <row r="978" spans="1:6">
      <c r="A978" s="250" t="s">
        <v>244</v>
      </c>
      <c r="B978" s="251"/>
      <c r="C978" s="88" t="s">
        <v>189</v>
      </c>
      <c r="D978" s="89">
        <v>0.31666699999999998</v>
      </c>
      <c r="E978" s="90">
        <v>104574</v>
      </c>
      <c r="F978" s="107">
        <v>33115.134857999998</v>
      </c>
    </row>
    <row r="979" spans="1:6">
      <c r="A979" s="250" t="s">
        <v>245</v>
      </c>
      <c r="B979" s="251"/>
      <c r="C979" s="88" t="s">
        <v>189</v>
      </c>
      <c r="D979" s="89">
        <v>9.69E-2</v>
      </c>
      <c r="E979" s="90">
        <v>59393</v>
      </c>
      <c r="F979" s="107">
        <v>5755.1817000000001</v>
      </c>
    </row>
    <row r="980" spans="1:6">
      <c r="A980" s="173"/>
      <c r="B980" s="173"/>
      <c r="C980" s="114"/>
      <c r="D980" s="113"/>
      <c r="E980" s="174" t="s">
        <v>146</v>
      </c>
      <c r="F980" s="175">
        <v>868589.83787400008</v>
      </c>
    </row>
    <row r="981" spans="1:6">
      <c r="A981" s="243"/>
      <c r="B981" s="244"/>
      <c r="C981" s="93"/>
      <c r="D981" s="93"/>
      <c r="E981" s="93"/>
      <c r="F981" s="94"/>
    </row>
    <row r="982" spans="1:6">
      <c r="A982" s="199" t="s">
        <v>147</v>
      </c>
      <c r="B982" s="200"/>
      <c r="C982" s="84" t="s">
        <v>143</v>
      </c>
      <c r="D982" s="84" t="s">
        <v>113</v>
      </c>
      <c r="E982" s="84" t="s">
        <v>144</v>
      </c>
      <c r="F982" s="100" t="s">
        <v>145</v>
      </c>
    </row>
    <row r="983" spans="1:6">
      <c r="A983" s="207" t="s">
        <v>158</v>
      </c>
      <c r="B983" s="208"/>
      <c r="C983" s="88" t="s">
        <v>148</v>
      </c>
      <c r="D983" s="89">
        <v>0.55000000000000004</v>
      </c>
      <c r="E983" s="90">
        <v>235281</v>
      </c>
      <c r="F983" s="90">
        <v>129404.55000000002</v>
      </c>
    </row>
    <row r="984" spans="1:6">
      <c r="A984" s="239"/>
      <c r="B984" s="240"/>
      <c r="C984" s="88"/>
      <c r="D984" s="149"/>
      <c r="E984" s="134"/>
      <c r="F984" s="90"/>
    </row>
    <row r="985" spans="1:6">
      <c r="A985" s="241" t="s">
        <v>202</v>
      </c>
      <c r="B985" s="242"/>
      <c r="C985" s="150"/>
      <c r="D985" s="151"/>
      <c r="E985" s="152"/>
      <c r="F985" s="153">
        <v>129404.55000000002</v>
      </c>
    </row>
    <row r="986" spans="1:6">
      <c r="A986" s="87"/>
      <c r="B986" s="93"/>
      <c r="C986" s="93"/>
      <c r="D986" s="93"/>
      <c r="E986" s="93"/>
      <c r="F986" s="94"/>
    </row>
    <row r="987" spans="1:6">
      <c r="A987" s="95"/>
      <c r="B987" s="96"/>
      <c r="C987" s="97"/>
      <c r="D987" s="96"/>
      <c r="E987" s="98" t="s">
        <v>146</v>
      </c>
      <c r="F987" s="99">
        <v>129404.55000000002</v>
      </c>
    </row>
    <row r="988" spans="1:6">
      <c r="A988" s="87"/>
      <c r="B988" s="93"/>
      <c r="C988" s="93"/>
      <c r="D988" s="93"/>
      <c r="E988" s="93"/>
      <c r="F988" s="94"/>
    </row>
    <row r="989" spans="1:6">
      <c r="A989" s="191" t="s">
        <v>149</v>
      </c>
      <c r="B989" s="192"/>
      <c r="C989" s="101" t="s">
        <v>143</v>
      </c>
      <c r="D989" s="101" t="s">
        <v>113</v>
      </c>
      <c r="E989" s="101" t="s">
        <v>144</v>
      </c>
      <c r="F989" s="101" t="s">
        <v>145</v>
      </c>
    </row>
    <row r="990" spans="1:6">
      <c r="A990" s="243"/>
      <c r="B990" s="244"/>
      <c r="C990" s="93"/>
      <c r="D990" s="93"/>
      <c r="E990" s="93"/>
      <c r="F990" s="94"/>
    </row>
    <row r="991" spans="1:6">
      <c r="A991" s="245" t="s">
        <v>150</v>
      </c>
      <c r="B991" s="246"/>
      <c r="C991" s="102" t="s">
        <v>151</v>
      </c>
      <c r="D991" s="103">
        <v>0.05</v>
      </c>
      <c r="E991" s="104">
        <v>129404.55000000002</v>
      </c>
      <c r="F991" s="105">
        <v>6470</v>
      </c>
    </row>
    <row r="992" spans="1:6">
      <c r="A992" s="243"/>
      <c r="B992" s="244"/>
      <c r="C992" s="93"/>
      <c r="D992" s="93"/>
      <c r="E992" s="93"/>
      <c r="F992" s="94"/>
    </row>
    <row r="993" spans="1:6">
      <c r="A993" s="243"/>
      <c r="B993" s="244"/>
      <c r="C993" s="97"/>
      <c r="D993" s="96"/>
      <c r="E993" s="98" t="s">
        <v>146</v>
      </c>
      <c r="F993" s="99">
        <v>6470</v>
      </c>
    </row>
    <row r="994" spans="1:6">
      <c r="A994" s="87"/>
      <c r="B994" s="93"/>
      <c r="C994" s="93"/>
      <c r="D994" s="93"/>
      <c r="E994" s="93"/>
      <c r="F994" s="94"/>
    </row>
    <row r="995" spans="1:6">
      <c r="A995" s="233" t="s">
        <v>152</v>
      </c>
      <c r="B995" s="234"/>
      <c r="C995" s="84" t="s">
        <v>143</v>
      </c>
      <c r="D995" s="84" t="s">
        <v>113</v>
      </c>
      <c r="E995" s="84" t="s">
        <v>144</v>
      </c>
      <c r="F995" s="106" t="s">
        <v>145</v>
      </c>
    </row>
    <row r="996" spans="1:6">
      <c r="A996" s="235"/>
      <c r="B996" s="236"/>
      <c r="C996" s="88"/>
      <c r="D996" s="89"/>
      <c r="E996" s="90"/>
      <c r="F996" s="154"/>
    </row>
    <row r="997" spans="1:6">
      <c r="A997" s="237"/>
      <c r="B997" s="237"/>
      <c r="C997" s="88"/>
      <c r="D997" s="89"/>
      <c r="E997" s="90"/>
      <c r="F997" s="107"/>
    </row>
    <row r="998" spans="1:6" ht="15" thickBot="1">
      <c r="A998" s="238"/>
      <c r="B998" s="238"/>
      <c r="C998" s="88"/>
      <c r="D998" s="89"/>
      <c r="E998" s="90"/>
      <c r="F998" s="107"/>
    </row>
    <row r="999" spans="1:6" ht="15" thickBot="1">
      <c r="A999" s="95"/>
      <c r="B999" s="96"/>
      <c r="C999" s="97"/>
      <c r="D999" s="96"/>
      <c r="E999" s="108" t="s">
        <v>146</v>
      </c>
      <c r="F999" s="109">
        <v>0</v>
      </c>
    </row>
    <row r="1000" spans="1:6">
      <c r="A1000" s="87"/>
      <c r="B1000" s="93"/>
      <c r="C1000" s="93"/>
      <c r="D1000" s="93"/>
      <c r="E1000" s="93"/>
      <c r="F1000" s="94"/>
    </row>
    <row r="1001" spans="1:6">
      <c r="A1001" s="199" t="s">
        <v>153</v>
      </c>
      <c r="B1001" s="200"/>
      <c r="C1001" s="84" t="s">
        <v>143</v>
      </c>
      <c r="D1001" s="84" t="s">
        <v>113</v>
      </c>
      <c r="E1001" s="84" t="s">
        <v>144</v>
      </c>
      <c r="F1001" s="100" t="s">
        <v>145</v>
      </c>
    </row>
    <row r="1002" spans="1:6">
      <c r="A1002" s="87"/>
      <c r="B1002" s="93"/>
      <c r="C1002" s="93"/>
      <c r="D1002" s="93"/>
      <c r="E1002" s="93"/>
      <c r="F1002" s="94"/>
    </row>
    <row r="1003" spans="1:6">
      <c r="A1003" s="197" t="s">
        <v>239</v>
      </c>
      <c r="B1003" s="198"/>
      <c r="C1003" s="88" t="s">
        <v>189</v>
      </c>
      <c r="D1003" s="89">
        <v>1.425</v>
      </c>
      <c r="E1003" s="90">
        <v>24676</v>
      </c>
      <c r="F1003" s="111">
        <v>35163.300000000003</v>
      </c>
    </row>
    <row r="1004" spans="1:6">
      <c r="A1004" s="197"/>
      <c r="B1004" s="198"/>
      <c r="C1004" s="89"/>
      <c r="D1004" s="155"/>
      <c r="E1004" s="90"/>
      <c r="F1004" s="156">
        <v>0</v>
      </c>
    </row>
    <row r="1005" spans="1:6">
      <c r="A1005" s="87"/>
      <c r="B1005" s="93"/>
      <c r="C1005" s="93"/>
      <c r="D1005" s="93"/>
      <c r="E1005" s="93"/>
      <c r="F1005" s="94"/>
    </row>
    <row r="1006" spans="1:6">
      <c r="A1006" s="95"/>
      <c r="B1006" s="96"/>
      <c r="C1006" s="97"/>
      <c r="D1006" s="96"/>
      <c r="E1006" s="157">
        <v>26925</v>
      </c>
      <c r="F1006" s="99">
        <v>35163.300000000003</v>
      </c>
    </row>
    <row r="1007" spans="1:6" ht="15" thickBot="1">
      <c r="A1007" s="93"/>
      <c r="B1007" s="93"/>
      <c r="C1007" s="93"/>
      <c r="D1007" s="93"/>
      <c r="E1007" s="93"/>
      <c r="F1007" s="93"/>
    </row>
    <row r="1008" spans="1:6" ht="15" thickBot="1">
      <c r="A1008" s="184" t="s">
        <v>154</v>
      </c>
      <c r="B1008" s="185"/>
      <c r="C1008" s="185"/>
      <c r="D1008" s="186"/>
      <c r="E1008" s="187">
        <v>1039628</v>
      </c>
      <c r="F1008" s="188"/>
    </row>
    <row r="1009" spans="1:6" ht="15" thickBot="1"/>
    <row r="1010" spans="1:6">
      <c r="A1010" s="211" t="s">
        <v>138</v>
      </c>
      <c r="B1010" s="212"/>
      <c r="C1010" s="213"/>
      <c r="D1010" s="214"/>
      <c r="E1010" s="214"/>
      <c r="F1010" s="215"/>
    </row>
    <row r="1011" spans="1:6">
      <c r="A1011" s="222" t="s">
        <v>139</v>
      </c>
      <c r="B1011" s="223"/>
      <c r="C1011" s="216"/>
      <c r="D1011" s="217"/>
      <c r="E1011" s="217"/>
      <c r="F1011" s="218"/>
    </row>
    <row r="1012" spans="1:6" ht="15" thickBot="1">
      <c r="A1012" s="224" t="s">
        <v>140</v>
      </c>
      <c r="B1012" s="225"/>
      <c r="C1012" s="219"/>
      <c r="D1012" s="220"/>
      <c r="E1012" s="220"/>
      <c r="F1012" s="221"/>
    </row>
    <row r="1013" spans="1:6">
      <c r="A1013" s="226" t="s">
        <v>141</v>
      </c>
      <c r="B1013" s="227"/>
      <c r="C1013" s="227"/>
      <c r="D1013" s="227"/>
      <c r="E1013" s="227"/>
      <c r="F1013" s="228"/>
    </row>
    <row r="1014" spans="1:6">
      <c r="A1014" s="229" t="s">
        <v>165</v>
      </c>
      <c r="B1014" s="229"/>
      <c r="C1014" s="229"/>
      <c r="D1014" s="229"/>
      <c r="E1014" s="80"/>
      <c r="F1014" s="81"/>
    </row>
    <row r="1015" spans="1:6">
      <c r="A1015" s="230"/>
      <c r="B1015" s="230"/>
      <c r="C1015" s="230"/>
      <c r="D1015" s="230"/>
      <c r="E1015" s="82">
        <v>1</v>
      </c>
      <c r="F1015" s="83" t="s">
        <v>25</v>
      </c>
    </row>
    <row r="1016" spans="1:6">
      <c r="A1016" s="205" t="s">
        <v>142</v>
      </c>
      <c r="B1016" s="206"/>
      <c r="C1016" s="84" t="s">
        <v>143</v>
      </c>
      <c r="D1016" s="84" t="s">
        <v>113</v>
      </c>
      <c r="E1016" s="85" t="s">
        <v>144</v>
      </c>
      <c r="F1016" s="86" t="s">
        <v>145</v>
      </c>
    </row>
    <row r="1017" spans="1:6">
      <c r="A1017" s="231" t="s">
        <v>246</v>
      </c>
      <c r="B1017" s="232"/>
      <c r="C1017" s="88" t="s">
        <v>143</v>
      </c>
      <c r="D1017" s="89">
        <v>1</v>
      </c>
      <c r="E1017" s="90">
        <v>969500</v>
      </c>
      <c r="F1017" s="117">
        <v>969500</v>
      </c>
    </row>
    <row r="1018" spans="1:6">
      <c r="A1018" s="203" t="s">
        <v>248</v>
      </c>
      <c r="B1018" s="203"/>
      <c r="C1018" s="91" t="s">
        <v>155</v>
      </c>
      <c r="D1018" s="120">
        <v>6</v>
      </c>
      <c r="E1018" s="92">
        <v>15200</v>
      </c>
      <c r="F1018" s="117">
        <v>91200</v>
      </c>
    </row>
    <row r="1019" spans="1:6">
      <c r="A1019" s="203" t="s">
        <v>172</v>
      </c>
      <c r="B1019" s="203"/>
      <c r="C1019" s="91" t="s">
        <v>156</v>
      </c>
      <c r="D1019" s="120">
        <v>0.1</v>
      </c>
      <c r="E1019" s="92">
        <v>54700</v>
      </c>
      <c r="F1019" s="117">
        <v>5470</v>
      </c>
    </row>
    <row r="1020" spans="1:6">
      <c r="A1020" s="203" t="s">
        <v>172</v>
      </c>
      <c r="B1020" s="203"/>
      <c r="C1020" s="91" t="s">
        <v>157</v>
      </c>
      <c r="D1020" s="120">
        <v>0.1</v>
      </c>
      <c r="E1020" s="92">
        <v>30900</v>
      </c>
      <c r="F1020" s="117">
        <v>3090</v>
      </c>
    </row>
    <row r="1021" spans="1:6" ht="30.6" customHeight="1">
      <c r="A1021" s="204" t="s">
        <v>249</v>
      </c>
      <c r="B1021" s="204"/>
      <c r="C1021" s="91" t="s">
        <v>143</v>
      </c>
      <c r="D1021" s="120">
        <v>1</v>
      </c>
      <c r="E1021" s="92">
        <v>249280</v>
      </c>
      <c r="F1021" s="117">
        <v>249280</v>
      </c>
    </row>
    <row r="1022" spans="1:6">
      <c r="A1022" s="95"/>
      <c r="B1022" s="96"/>
      <c r="C1022" s="97"/>
      <c r="D1022" s="96"/>
      <c r="E1022" s="98" t="s">
        <v>146</v>
      </c>
      <c r="F1022" s="99">
        <v>1318540</v>
      </c>
    </row>
    <row r="1023" spans="1:6">
      <c r="A1023" s="87"/>
      <c r="B1023" s="93"/>
      <c r="C1023" s="93"/>
      <c r="D1023" s="93"/>
      <c r="E1023" s="93"/>
      <c r="F1023" s="94"/>
    </row>
    <row r="1024" spans="1:6">
      <c r="A1024" s="205" t="s">
        <v>147</v>
      </c>
      <c r="B1024" s="206"/>
      <c r="C1024" s="84" t="s">
        <v>143</v>
      </c>
      <c r="D1024" s="84" t="s">
        <v>113</v>
      </c>
      <c r="E1024" s="84" t="s">
        <v>144</v>
      </c>
      <c r="F1024" s="100" t="s">
        <v>145</v>
      </c>
    </row>
    <row r="1025" spans="1:6">
      <c r="A1025" s="207" t="s">
        <v>247</v>
      </c>
      <c r="B1025" s="208"/>
      <c r="C1025" s="88" t="s">
        <v>148</v>
      </c>
      <c r="D1025" s="89">
        <v>1</v>
      </c>
      <c r="E1025" s="90">
        <v>235270</v>
      </c>
      <c r="F1025" s="90">
        <v>235270</v>
      </c>
    </row>
    <row r="1026" spans="1:6">
      <c r="A1026" s="209"/>
      <c r="B1026" s="210"/>
      <c r="C1026" s="88"/>
      <c r="D1026" s="89"/>
      <c r="E1026" s="90"/>
      <c r="F1026" s="90"/>
    </row>
    <row r="1027" spans="1:6">
      <c r="A1027" s="189"/>
      <c r="B1027" s="190"/>
      <c r="C1027" s="88"/>
      <c r="D1027" s="89"/>
      <c r="E1027" s="90"/>
      <c r="F1027" s="90"/>
    </row>
    <row r="1028" spans="1:6">
      <c r="A1028" s="95"/>
      <c r="B1028" s="96"/>
      <c r="C1028" s="97"/>
      <c r="D1028" s="96"/>
      <c r="E1028" s="98" t="s">
        <v>146</v>
      </c>
      <c r="F1028" s="99">
        <v>235270</v>
      </c>
    </row>
    <row r="1029" spans="1:6">
      <c r="A1029" s="87"/>
      <c r="B1029" s="93"/>
      <c r="C1029" s="93"/>
      <c r="D1029" s="93"/>
      <c r="E1029" s="93"/>
      <c r="F1029" s="94"/>
    </row>
    <row r="1030" spans="1:6">
      <c r="A1030" s="191" t="s">
        <v>149</v>
      </c>
      <c r="B1030" s="192"/>
      <c r="C1030" s="101" t="s">
        <v>143</v>
      </c>
      <c r="D1030" s="101" t="s">
        <v>113</v>
      </c>
      <c r="E1030" s="101" t="s">
        <v>144</v>
      </c>
      <c r="F1030" s="101" t="s">
        <v>145</v>
      </c>
    </row>
    <row r="1031" spans="1:6">
      <c r="A1031" s="87"/>
      <c r="B1031" s="93"/>
      <c r="C1031" s="93"/>
      <c r="D1031" s="93"/>
      <c r="E1031" s="93"/>
      <c r="F1031" s="94"/>
    </row>
    <row r="1032" spans="1:6">
      <c r="A1032" s="193" t="s">
        <v>150</v>
      </c>
      <c r="B1032" s="194"/>
      <c r="C1032" s="102" t="s">
        <v>151</v>
      </c>
      <c r="D1032" s="103">
        <v>0.05</v>
      </c>
      <c r="E1032" s="104">
        <v>235270</v>
      </c>
      <c r="F1032" s="105">
        <v>11764</v>
      </c>
    </row>
    <row r="1033" spans="1:6">
      <c r="A1033" s="87"/>
      <c r="B1033" s="93"/>
      <c r="C1033" s="93"/>
      <c r="D1033" s="93"/>
      <c r="E1033" s="93"/>
      <c r="F1033" s="94"/>
    </row>
    <row r="1034" spans="1:6">
      <c r="A1034" s="95"/>
      <c r="B1034" s="96"/>
      <c r="C1034" s="97"/>
      <c r="D1034" s="96"/>
      <c r="E1034" s="98" t="s">
        <v>146</v>
      </c>
      <c r="F1034" s="99">
        <v>11764</v>
      </c>
    </row>
    <row r="1035" spans="1:6">
      <c r="A1035" s="87"/>
      <c r="B1035" s="93"/>
      <c r="C1035" s="93"/>
      <c r="D1035" s="93"/>
      <c r="E1035" s="93"/>
      <c r="F1035" s="94"/>
    </row>
    <row r="1036" spans="1:6">
      <c r="A1036" s="195" t="s">
        <v>152</v>
      </c>
      <c r="B1036" s="196"/>
      <c r="C1036" s="84" t="s">
        <v>143</v>
      </c>
      <c r="D1036" s="84" t="s">
        <v>113</v>
      </c>
      <c r="E1036" s="84" t="s">
        <v>144</v>
      </c>
      <c r="F1036" s="106" t="s">
        <v>145</v>
      </c>
    </row>
    <row r="1037" spans="1:6">
      <c r="A1037" s="197"/>
      <c r="B1037" s="198"/>
      <c r="C1037" s="88"/>
      <c r="D1037" s="89"/>
      <c r="E1037" s="90"/>
      <c r="F1037" s="107"/>
    </row>
    <row r="1038" spans="1:6">
      <c r="A1038" s="197"/>
      <c r="B1038" s="198"/>
      <c r="C1038" s="88"/>
      <c r="D1038" s="89"/>
      <c r="E1038" s="90"/>
      <c r="F1038" s="107"/>
    </row>
    <row r="1039" spans="1:6" ht="15" thickBot="1">
      <c r="A1039" s="87"/>
      <c r="B1039" s="93"/>
      <c r="C1039" s="93"/>
      <c r="D1039" s="93"/>
      <c r="E1039" s="93"/>
      <c r="F1039" s="94"/>
    </row>
    <row r="1040" spans="1:6" ht="15" thickBot="1">
      <c r="A1040" s="95"/>
      <c r="B1040" s="96"/>
      <c r="C1040" s="97"/>
      <c r="D1040" s="96"/>
      <c r="E1040" s="108" t="s">
        <v>146</v>
      </c>
      <c r="F1040" s="109">
        <v>0</v>
      </c>
    </row>
    <row r="1041" spans="1:6">
      <c r="A1041" s="87"/>
      <c r="B1041" s="93"/>
      <c r="C1041" s="93"/>
      <c r="D1041" s="93"/>
      <c r="E1041" s="93"/>
      <c r="F1041" s="94"/>
    </row>
    <row r="1042" spans="1:6">
      <c r="A1042" s="199" t="s">
        <v>153</v>
      </c>
      <c r="B1042" s="200"/>
      <c r="C1042" s="84" t="s">
        <v>143</v>
      </c>
      <c r="D1042" s="84" t="s">
        <v>113</v>
      </c>
      <c r="E1042" s="84" t="s">
        <v>144</v>
      </c>
      <c r="F1042" s="100" t="s">
        <v>145</v>
      </c>
    </row>
    <row r="1043" spans="1:6">
      <c r="A1043" s="201"/>
      <c r="B1043" s="202"/>
      <c r="C1043" s="93"/>
      <c r="D1043" s="93"/>
      <c r="E1043" s="93"/>
      <c r="F1043" s="94"/>
    </row>
    <row r="1044" spans="1:6">
      <c r="A1044" s="197" t="s">
        <v>161</v>
      </c>
      <c r="B1044" s="198"/>
      <c r="C1044" s="89" t="s">
        <v>159</v>
      </c>
      <c r="D1044" s="110">
        <v>20</v>
      </c>
      <c r="E1044" s="90">
        <v>4200</v>
      </c>
      <c r="F1044" s="111">
        <v>84000</v>
      </c>
    </row>
    <row r="1045" spans="1:6">
      <c r="A1045" s="87"/>
      <c r="B1045" s="93"/>
      <c r="C1045" s="93"/>
      <c r="D1045" s="93"/>
      <c r="E1045" s="93"/>
      <c r="F1045" s="94"/>
    </row>
    <row r="1046" spans="1:6">
      <c r="A1046" s="95"/>
      <c r="B1046" s="96"/>
      <c r="C1046" s="97"/>
      <c r="D1046" s="96"/>
      <c r="E1046" s="98" t="s">
        <v>146</v>
      </c>
      <c r="F1046" s="99">
        <v>84000</v>
      </c>
    </row>
    <row r="1047" spans="1:6" ht="15" thickBot="1">
      <c r="A1047" s="112"/>
      <c r="B1047" s="113"/>
      <c r="C1047" s="114"/>
      <c r="D1047" s="113"/>
      <c r="E1047" s="115"/>
    </row>
    <row r="1048" spans="1:6" ht="15" thickBot="1">
      <c r="A1048" s="184" t="s">
        <v>154</v>
      </c>
      <c r="B1048" s="185"/>
      <c r="C1048" s="185"/>
      <c r="D1048" s="186"/>
      <c r="E1048" s="187">
        <v>1649574</v>
      </c>
      <c r="F1048" s="188"/>
    </row>
  </sheetData>
  <mergeCells count="712">
    <mergeCell ref="A511:B511"/>
    <mergeCell ref="A512:B512"/>
    <mergeCell ref="A513:B513"/>
    <mergeCell ref="A517:D517"/>
    <mergeCell ref="E517:F517"/>
    <mergeCell ref="A499:B499"/>
    <mergeCell ref="A503:B503"/>
    <mergeCell ref="A504:B504"/>
    <mergeCell ref="A505:B505"/>
    <mergeCell ref="A509:B509"/>
    <mergeCell ref="A510:B510"/>
    <mergeCell ref="A488:B488"/>
    <mergeCell ref="A491:B491"/>
    <mergeCell ref="A492:B492"/>
    <mergeCell ref="A493:B493"/>
    <mergeCell ref="A494:B494"/>
    <mergeCell ref="A497:B497"/>
    <mergeCell ref="A483:B483"/>
    <mergeCell ref="A484:B484"/>
    <mergeCell ref="A485:B485"/>
    <mergeCell ref="A486:B486"/>
    <mergeCell ref="A487:B487"/>
    <mergeCell ref="A478:B478"/>
    <mergeCell ref="A479:B479"/>
    <mergeCell ref="A480:B480"/>
    <mergeCell ref="A481:B481"/>
    <mergeCell ref="A482:B482"/>
    <mergeCell ref="A472:B472"/>
    <mergeCell ref="C472:F474"/>
    <mergeCell ref="A473:B473"/>
    <mergeCell ref="A474:B474"/>
    <mergeCell ref="A475:F475"/>
    <mergeCell ref="A476:D477"/>
    <mergeCell ref="A465:B465"/>
    <mergeCell ref="A466:B466"/>
    <mergeCell ref="A470:D470"/>
    <mergeCell ref="E470:F470"/>
    <mergeCell ref="A441:B441"/>
    <mergeCell ref="A456:B456"/>
    <mergeCell ref="A457:B457"/>
    <mergeCell ref="A458:B458"/>
    <mergeCell ref="A462:B462"/>
    <mergeCell ref="A463:B463"/>
    <mergeCell ref="A464:B464"/>
    <mergeCell ref="A444:B444"/>
    <mergeCell ref="A445:B445"/>
    <mergeCell ref="A446:B446"/>
    <mergeCell ref="A447:B447"/>
    <mergeCell ref="A450:B450"/>
    <mergeCell ref="A452:B452"/>
    <mergeCell ref="A435:B435"/>
    <mergeCell ref="A436:B436"/>
    <mergeCell ref="A437:B437"/>
    <mergeCell ref="A438:B438"/>
    <mergeCell ref="A439:B439"/>
    <mergeCell ref="A440:B440"/>
    <mergeCell ref="A429:B429"/>
    <mergeCell ref="A430:B430"/>
    <mergeCell ref="A431:B431"/>
    <mergeCell ref="A432:B432"/>
    <mergeCell ref="A433:B433"/>
    <mergeCell ref="A434:B434"/>
    <mergeCell ref="A423:B423"/>
    <mergeCell ref="C423:F425"/>
    <mergeCell ref="A424:B424"/>
    <mergeCell ref="A425:B425"/>
    <mergeCell ref="A426:F426"/>
    <mergeCell ref="A427:D428"/>
    <mergeCell ref="A410:B410"/>
    <mergeCell ref="A414:B414"/>
    <mergeCell ref="A415:B415"/>
    <mergeCell ref="A416:B416"/>
    <mergeCell ref="A421:D421"/>
    <mergeCell ref="E421:F421"/>
    <mergeCell ref="A417:B417"/>
    <mergeCell ref="A418:B418"/>
    <mergeCell ref="A398:B398"/>
    <mergeCell ref="A399:B399"/>
    <mergeCell ref="A402:B402"/>
    <mergeCell ref="A404:B404"/>
    <mergeCell ref="A408:B408"/>
    <mergeCell ref="A409:B409"/>
    <mergeCell ref="A387:B387"/>
    <mergeCell ref="A388:B388"/>
    <mergeCell ref="A389:B389"/>
    <mergeCell ref="A392:B392"/>
    <mergeCell ref="A396:B396"/>
    <mergeCell ref="A397:B397"/>
    <mergeCell ref="A393:B393"/>
    <mergeCell ref="A390:B390"/>
    <mergeCell ref="A391:B391"/>
    <mergeCell ref="A379:F379"/>
    <mergeCell ref="A380:D381"/>
    <mergeCell ref="A382:B382"/>
    <mergeCell ref="A383:B383"/>
    <mergeCell ref="A385:B385"/>
    <mergeCell ref="A386:B386"/>
    <mergeCell ref="A384:B384"/>
    <mergeCell ref="A370:B370"/>
    <mergeCell ref="A374:D374"/>
    <mergeCell ref="E374:F374"/>
    <mergeCell ref="A344:B344"/>
    <mergeCell ref="A346:B346"/>
    <mergeCell ref="A376:B376"/>
    <mergeCell ref="C376:F378"/>
    <mergeCell ref="A377:B377"/>
    <mergeCell ref="A378:B378"/>
    <mergeCell ref="A361:B361"/>
    <mergeCell ref="A362:B362"/>
    <mergeCell ref="A363:B363"/>
    <mergeCell ref="A367:B367"/>
    <mergeCell ref="A368:B368"/>
    <mergeCell ref="A369:B369"/>
    <mergeCell ref="A349:B349"/>
    <mergeCell ref="A350:B350"/>
    <mergeCell ref="A351:B351"/>
    <mergeCell ref="A352:B352"/>
    <mergeCell ref="A355:B355"/>
    <mergeCell ref="A357:B357"/>
    <mergeCell ref="A337:F337"/>
    <mergeCell ref="A338:D339"/>
    <mergeCell ref="A340:B340"/>
    <mergeCell ref="A341:B341"/>
    <mergeCell ref="A342:B342"/>
    <mergeCell ref="A343:B343"/>
    <mergeCell ref="A328:B328"/>
    <mergeCell ref="A332:D332"/>
    <mergeCell ref="E332:F332"/>
    <mergeCell ref="A334:B334"/>
    <mergeCell ref="C334:F336"/>
    <mergeCell ref="A335:B335"/>
    <mergeCell ref="A336:B336"/>
    <mergeCell ref="A319:B319"/>
    <mergeCell ref="A320:B320"/>
    <mergeCell ref="A321:B321"/>
    <mergeCell ref="A325:B325"/>
    <mergeCell ref="A326:B326"/>
    <mergeCell ref="A327:B327"/>
    <mergeCell ref="A307:B307"/>
    <mergeCell ref="A308:B308"/>
    <mergeCell ref="A309:B309"/>
    <mergeCell ref="A310:B310"/>
    <mergeCell ref="A313:B313"/>
    <mergeCell ref="A315:B315"/>
    <mergeCell ref="A297:B297"/>
    <mergeCell ref="A298:B298"/>
    <mergeCell ref="A299:B299"/>
    <mergeCell ref="A300:B300"/>
    <mergeCell ref="A301:B301"/>
    <mergeCell ref="A302:B302"/>
    <mergeCell ref="A291:B291"/>
    <mergeCell ref="C291:F293"/>
    <mergeCell ref="A292:B292"/>
    <mergeCell ref="A293:B293"/>
    <mergeCell ref="A294:F294"/>
    <mergeCell ref="A295:D296"/>
    <mergeCell ref="A279:B279"/>
    <mergeCell ref="A283:B283"/>
    <mergeCell ref="A284:B284"/>
    <mergeCell ref="A285:B285"/>
    <mergeCell ref="A289:D289"/>
    <mergeCell ref="E289:F289"/>
    <mergeCell ref="A267:B267"/>
    <mergeCell ref="A268:B268"/>
    <mergeCell ref="A271:B271"/>
    <mergeCell ref="A273:B273"/>
    <mergeCell ref="A277:B277"/>
    <mergeCell ref="A278:B278"/>
    <mergeCell ref="A259:B259"/>
    <mergeCell ref="A260:B260"/>
    <mergeCell ref="A261:B261"/>
    <mergeCell ref="A262:B262"/>
    <mergeCell ref="A265:B265"/>
    <mergeCell ref="A266:B266"/>
    <mergeCell ref="A252:F252"/>
    <mergeCell ref="A253:D254"/>
    <mergeCell ref="A255:B255"/>
    <mergeCell ref="A256:B256"/>
    <mergeCell ref="A257:B257"/>
    <mergeCell ref="A258:B258"/>
    <mergeCell ref="A243:B243"/>
    <mergeCell ref="A247:D247"/>
    <mergeCell ref="E247:F247"/>
    <mergeCell ref="A249:B249"/>
    <mergeCell ref="C249:F251"/>
    <mergeCell ref="A250:B250"/>
    <mergeCell ref="A251:B251"/>
    <mergeCell ref="A234:B234"/>
    <mergeCell ref="A235:B235"/>
    <mergeCell ref="A236:B236"/>
    <mergeCell ref="A240:B240"/>
    <mergeCell ref="A241:B241"/>
    <mergeCell ref="A242:B242"/>
    <mergeCell ref="A222:B222"/>
    <mergeCell ref="A223:B223"/>
    <mergeCell ref="A224:B224"/>
    <mergeCell ref="A225:B225"/>
    <mergeCell ref="A228:B228"/>
    <mergeCell ref="A230:B230"/>
    <mergeCell ref="A211:F211"/>
    <mergeCell ref="A212:D213"/>
    <mergeCell ref="A214:B214"/>
    <mergeCell ref="A215:B215"/>
    <mergeCell ref="A216:B216"/>
    <mergeCell ref="A217:B217"/>
    <mergeCell ref="A202:B202"/>
    <mergeCell ref="A206:D206"/>
    <mergeCell ref="E206:F206"/>
    <mergeCell ref="A177:B177"/>
    <mergeCell ref="A178:B178"/>
    <mergeCell ref="A208:B208"/>
    <mergeCell ref="C208:F210"/>
    <mergeCell ref="A209:B209"/>
    <mergeCell ref="A210:B210"/>
    <mergeCell ref="A193:B193"/>
    <mergeCell ref="A194:B194"/>
    <mergeCell ref="A195:B195"/>
    <mergeCell ref="A199:B199"/>
    <mergeCell ref="A200:B200"/>
    <mergeCell ref="A201:B201"/>
    <mergeCell ref="A181:B181"/>
    <mergeCell ref="A182:B182"/>
    <mergeCell ref="A183:B183"/>
    <mergeCell ref="A184:B184"/>
    <mergeCell ref="A187:B187"/>
    <mergeCell ref="A189:B189"/>
    <mergeCell ref="A170:F170"/>
    <mergeCell ref="A171:D172"/>
    <mergeCell ref="A173:B173"/>
    <mergeCell ref="A174:B174"/>
    <mergeCell ref="A175:B175"/>
    <mergeCell ref="A176:B176"/>
    <mergeCell ref="A160:B160"/>
    <mergeCell ref="A161:B161"/>
    <mergeCell ref="A165:D165"/>
    <mergeCell ref="E165:F165"/>
    <mergeCell ref="A167:B167"/>
    <mergeCell ref="C167:F169"/>
    <mergeCell ref="A168:B168"/>
    <mergeCell ref="A169:B169"/>
    <mergeCell ref="A137:B137"/>
    <mergeCell ref="A142:B142"/>
    <mergeCell ref="A143:B143"/>
    <mergeCell ref="A147:B147"/>
    <mergeCell ref="A149:B149"/>
    <mergeCell ref="A153:B153"/>
    <mergeCell ref="A159:B159"/>
    <mergeCell ref="A125:B125"/>
    <mergeCell ref="C125:F127"/>
    <mergeCell ref="A126:B126"/>
    <mergeCell ref="A127:B127"/>
    <mergeCell ref="A135:B135"/>
    <mergeCell ref="A136:B136"/>
    <mergeCell ref="A154:B154"/>
    <mergeCell ref="A155:B155"/>
    <mergeCell ref="A138:B138"/>
    <mergeCell ref="A141:B141"/>
    <mergeCell ref="A144:B144"/>
    <mergeCell ref="A128:F128"/>
    <mergeCell ref="A129:D130"/>
    <mergeCell ref="A131:B131"/>
    <mergeCell ref="A132:B132"/>
    <mergeCell ref="A133:B133"/>
    <mergeCell ref="A134:B134"/>
    <mergeCell ref="A119:B119"/>
    <mergeCell ref="A123:D123"/>
    <mergeCell ref="E123:F123"/>
    <mergeCell ref="A110:B110"/>
    <mergeCell ref="A111:B111"/>
    <mergeCell ref="A112:B112"/>
    <mergeCell ref="A116:B116"/>
    <mergeCell ref="A117:B117"/>
    <mergeCell ref="A118:B118"/>
    <mergeCell ref="A100:B100"/>
    <mergeCell ref="A101:B101"/>
    <mergeCell ref="A104:B104"/>
    <mergeCell ref="A106:B106"/>
    <mergeCell ref="A87:F87"/>
    <mergeCell ref="A88:D89"/>
    <mergeCell ref="A90:B90"/>
    <mergeCell ref="A91:B91"/>
    <mergeCell ref="A92:B92"/>
    <mergeCell ref="A93:B93"/>
    <mergeCell ref="A82:D82"/>
    <mergeCell ref="E82:F82"/>
    <mergeCell ref="A79:B79"/>
    <mergeCell ref="A84:B84"/>
    <mergeCell ref="C84:F86"/>
    <mergeCell ref="A85:B85"/>
    <mergeCell ref="A86:B86"/>
    <mergeCell ref="A98:B98"/>
    <mergeCell ref="A99:B99"/>
    <mergeCell ref="A76:B76"/>
    <mergeCell ref="A13:B13"/>
    <mergeCell ref="A14:B14"/>
    <mergeCell ref="A15:B15"/>
    <mergeCell ref="A37:B37"/>
    <mergeCell ref="A38:B38"/>
    <mergeCell ref="A42:D42"/>
    <mergeCell ref="A77:B77"/>
    <mergeCell ref="A78:B78"/>
    <mergeCell ref="C44:F46"/>
    <mergeCell ref="A46:B46"/>
    <mergeCell ref="A47:F47"/>
    <mergeCell ref="A64:B64"/>
    <mergeCell ref="A70:B70"/>
    <mergeCell ref="A72:B72"/>
    <mergeCell ref="A51:B51"/>
    <mergeCell ref="A52:B52"/>
    <mergeCell ref="A58:B58"/>
    <mergeCell ref="A59:B59"/>
    <mergeCell ref="A50:B50"/>
    <mergeCell ref="A53:B53"/>
    <mergeCell ref="A48:D49"/>
    <mergeCell ref="A44:B44"/>
    <mergeCell ref="A45:B45"/>
    <mergeCell ref="A60:B60"/>
    <mergeCell ref="A61:B61"/>
    <mergeCell ref="A66:B66"/>
    <mergeCell ref="A71:B71"/>
    <mergeCell ref="E42:F42"/>
    <mergeCell ref="A8:B8"/>
    <mergeCell ref="A19:B19"/>
    <mergeCell ref="A9:B9"/>
    <mergeCell ref="A11:B11"/>
    <mergeCell ref="A12:B12"/>
    <mergeCell ref="A10:B10"/>
    <mergeCell ref="A24:B24"/>
    <mergeCell ref="A26:B26"/>
    <mergeCell ref="A30:B30"/>
    <mergeCell ref="A31:B31"/>
    <mergeCell ref="A32:B32"/>
    <mergeCell ref="A36:B36"/>
    <mergeCell ref="A7:B7"/>
    <mergeCell ref="A18:B18"/>
    <mergeCell ref="A20:B20"/>
    <mergeCell ref="A21:B21"/>
    <mergeCell ref="A1:B1"/>
    <mergeCell ref="C1:F3"/>
    <mergeCell ref="A2:B2"/>
    <mergeCell ref="A3:B3"/>
    <mergeCell ref="A4:F4"/>
    <mergeCell ref="A5:D6"/>
    <mergeCell ref="A519:B519"/>
    <mergeCell ref="C519:F521"/>
    <mergeCell ref="A520:B520"/>
    <mergeCell ref="A521:B521"/>
    <mergeCell ref="A522:F522"/>
    <mergeCell ref="A523:D524"/>
    <mergeCell ref="A525:B525"/>
    <mergeCell ref="A526:B526"/>
    <mergeCell ref="A531:B531"/>
    <mergeCell ref="A533:B533"/>
    <mergeCell ref="A534:B534"/>
    <mergeCell ref="A535:B535"/>
    <mergeCell ref="A536:B536"/>
    <mergeCell ref="A539:B539"/>
    <mergeCell ref="A541:B541"/>
    <mergeCell ref="A545:B545"/>
    <mergeCell ref="A546:B546"/>
    <mergeCell ref="A547:B547"/>
    <mergeCell ref="A551:B551"/>
    <mergeCell ref="A553:B553"/>
    <mergeCell ref="A557:D557"/>
    <mergeCell ref="E557:F557"/>
    <mergeCell ref="A559:B559"/>
    <mergeCell ref="C559:F561"/>
    <mergeCell ref="A560:B560"/>
    <mergeCell ref="A561:B561"/>
    <mergeCell ref="A562:F562"/>
    <mergeCell ref="A563:D564"/>
    <mergeCell ref="A565:B565"/>
    <mergeCell ref="A566:B566"/>
    <mergeCell ref="A571:B571"/>
    <mergeCell ref="A572:B572"/>
    <mergeCell ref="A573:B573"/>
    <mergeCell ref="A574:B574"/>
    <mergeCell ref="A575:B575"/>
    <mergeCell ref="A578:B578"/>
    <mergeCell ref="A580:B580"/>
    <mergeCell ref="A584:B584"/>
    <mergeCell ref="A585:B585"/>
    <mergeCell ref="A586:B586"/>
    <mergeCell ref="A590:B590"/>
    <mergeCell ref="A592:B592"/>
    <mergeCell ref="A596:D596"/>
    <mergeCell ref="E596:F596"/>
    <mergeCell ref="A598:B598"/>
    <mergeCell ref="C598:F600"/>
    <mergeCell ref="A599:B599"/>
    <mergeCell ref="A600:B600"/>
    <mergeCell ref="A601:F601"/>
    <mergeCell ref="A602:D603"/>
    <mergeCell ref="A604:B604"/>
    <mergeCell ref="A605:B605"/>
    <mergeCell ref="A606:B606"/>
    <mergeCell ref="A608:B608"/>
    <mergeCell ref="A610:B610"/>
    <mergeCell ref="A611:B611"/>
    <mergeCell ref="A612:B612"/>
    <mergeCell ref="A613:B613"/>
    <mergeCell ref="A617:B617"/>
    <mergeCell ref="A618:B618"/>
    <mergeCell ref="A619:B619"/>
    <mergeCell ref="A620:B620"/>
    <mergeCell ref="A621:B621"/>
    <mergeCell ref="A623:B623"/>
    <mergeCell ref="A624:B624"/>
    <mergeCell ref="A625:B625"/>
    <mergeCell ref="A626:B626"/>
    <mergeCell ref="A629:B629"/>
    <mergeCell ref="A631:B631"/>
    <mergeCell ref="A632:B632"/>
    <mergeCell ref="A636:D636"/>
    <mergeCell ref="E636:F636"/>
    <mergeCell ref="A638:B638"/>
    <mergeCell ref="C638:F640"/>
    <mergeCell ref="A639:B639"/>
    <mergeCell ref="A640:B640"/>
    <mergeCell ref="A641:F641"/>
    <mergeCell ref="A642:D643"/>
    <mergeCell ref="A644:B644"/>
    <mergeCell ref="A645:B645"/>
    <mergeCell ref="A646:B646"/>
    <mergeCell ref="A648:B648"/>
    <mergeCell ref="A650:B650"/>
    <mergeCell ref="A651:B651"/>
    <mergeCell ref="A652:B652"/>
    <mergeCell ref="A653:B653"/>
    <mergeCell ref="A657:B657"/>
    <mergeCell ref="A658:B658"/>
    <mergeCell ref="A659:B659"/>
    <mergeCell ref="A660:B660"/>
    <mergeCell ref="A661:B661"/>
    <mergeCell ref="A663:B663"/>
    <mergeCell ref="A664:B664"/>
    <mergeCell ref="A665:B665"/>
    <mergeCell ref="A666:B666"/>
    <mergeCell ref="A669:B669"/>
    <mergeCell ref="A671:B671"/>
    <mergeCell ref="A672:B672"/>
    <mergeCell ref="A676:D676"/>
    <mergeCell ref="E676:F676"/>
    <mergeCell ref="A678:B678"/>
    <mergeCell ref="C678:F680"/>
    <mergeCell ref="A679:B679"/>
    <mergeCell ref="A680:B680"/>
    <mergeCell ref="A681:F681"/>
    <mergeCell ref="A682:D683"/>
    <mergeCell ref="A684:B684"/>
    <mergeCell ref="A685:B685"/>
    <mergeCell ref="A686:B686"/>
    <mergeCell ref="A688:B688"/>
    <mergeCell ref="A690:B690"/>
    <mergeCell ref="A691:B691"/>
    <mergeCell ref="A692:B692"/>
    <mergeCell ref="A693:B693"/>
    <mergeCell ref="A694:B694"/>
    <mergeCell ref="A697:B697"/>
    <mergeCell ref="A698:B698"/>
    <mergeCell ref="A699:B699"/>
    <mergeCell ref="A700:B700"/>
    <mergeCell ref="A701:B701"/>
    <mergeCell ref="A703:B703"/>
    <mergeCell ref="A704:B704"/>
    <mergeCell ref="A705:B705"/>
    <mergeCell ref="A706:B706"/>
    <mergeCell ref="A709:B709"/>
    <mergeCell ref="A711:B711"/>
    <mergeCell ref="A712:B712"/>
    <mergeCell ref="A716:D716"/>
    <mergeCell ref="E716:F716"/>
    <mergeCell ref="A718:B718"/>
    <mergeCell ref="C718:F720"/>
    <mergeCell ref="A719:B719"/>
    <mergeCell ref="A720:B720"/>
    <mergeCell ref="A721:F721"/>
    <mergeCell ref="A722:D723"/>
    <mergeCell ref="A724:B724"/>
    <mergeCell ref="A725:B725"/>
    <mergeCell ref="A726:B726"/>
    <mergeCell ref="A727:B727"/>
    <mergeCell ref="A728:B728"/>
    <mergeCell ref="A729:B729"/>
    <mergeCell ref="A731:B731"/>
    <mergeCell ref="A732:B732"/>
    <mergeCell ref="A733:B733"/>
    <mergeCell ref="A734:B734"/>
    <mergeCell ref="A735:B735"/>
    <mergeCell ref="A739:B739"/>
    <mergeCell ref="A740:B740"/>
    <mergeCell ref="A741:B741"/>
    <mergeCell ref="A742:B742"/>
    <mergeCell ref="A743:B743"/>
    <mergeCell ref="A745:B745"/>
    <mergeCell ref="A746:B746"/>
    <mergeCell ref="A747:B747"/>
    <mergeCell ref="A748:B748"/>
    <mergeCell ref="A751:B751"/>
    <mergeCell ref="A753:B753"/>
    <mergeCell ref="A754:B754"/>
    <mergeCell ref="A758:D758"/>
    <mergeCell ref="E758:F758"/>
    <mergeCell ref="A760:B760"/>
    <mergeCell ref="C760:F762"/>
    <mergeCell ref="A761:B761"/>
    <mergeCell ref="A762:B762"/>
    <mergeCell ref="A763:F763"/>
    <mergeCell ref="A764:D765"/>
    <mergeCell ref="A766:B766"/>
    <mergeCell ref="A767:B767"/>
    <mergeCell ref="A768:B768"/>
    <mergeCell ref="A769:B769"/>
    <mergeCell ref="A770:B770"/>
    <mergeCell ref="A771:B771"/>
    <mergeCell ref="A773:B773"/>
    <mergeCell ref="A774:B774"/>
    <mergeCell ref="A775:B775"/>
    <mergeCell ref="A776:B776"/>
    <mergeCell ref="A777:B777"/>
    <mergeCell ref="A781:B781"/>
    <mergeCell ref="A782:B782"/>
    <mergeCell ref="A783:B783"/>
    <mergeCell ref="A784:B784"/>
    <mergeCell ref="A785:B785"/>
    <mergeCell ref="A787:B787"/>
    <mergeCell ref="A788:B788"/>
    <mergeCell ref="A789:B789"/>
    <mergeCell ref="A790:B790"/>
    <mergeCell ref="A793:B793"/>
    <mergeCell ref="A795:B795"/>
    <mergeCell ref="A796:B796"/>
    <mergeCell ref="A800:D800"/>
    <mergeCell ref="E800:F800"/>
    <mergeCell ref="A802:B802"/>
    <mergeCell ref="C802:F804"/>
    <mergeCell ref="A803:B803"/>
    <mergeCell ref="A804:B804"/>
    <mergeCell ref="A805:F805"/>
    <mergeCell ref="A806:D807"/>
    <mergeCell ref="A808:B808"/>
    <mergeCell ref="A809:B809"/>
    <mergeCell ref="A810:B810"/>
    <mergeCell ref="A812:B812"/>
    <mergeCell ref="A814:B814"/>
    <mergeCell ref="A815:B815"/>
    <mergeCell ref="A816:B816"/>
    <mergeCell ref="A817:B817"/>
    <mergeCell ref="A821:B821"/>
    <mergeCell ref="A822:B822"/>
    <mergeCell ref="A823:B823"/>
    <mergeCell ref="A824:B824"/>
    <mergeCell ref="A825:B825"/>
    <mergeCell ref="A827:B827"/>
    <mergeCell ref="A828:B828"/>
    <mergeCell ref="A829:B829"/>
    <mergeCell ref="A830:B830"/>
    <mergeCell ref="A833:B833"/>
    <mergeCell ref="A835:B835"/>
    <mergeCell ref="A836:B836"/>
    <mergeCell ref="A840:D840"/>
    <mergeCell ref="E840:F840"/>
    <mergeCell ref="A842:B842"/>
    <mergeCell ref="C842:F844"/>
    <mergeCell ref="A843:B843"/>
    <mergeCell ref="A844:B844"/>
    <mergeCell ref="A845:F845"/>
    <mergeCell ref="A846:D847"/>
    <mergeCell ref="A848:B848"/>
    <mergeCell ref="A849:B849"/>
    <mergeCell ref="A850:B850"/>
    <mergeCell ref="A851:B851"/>
    <mergeCell ref="A852:B852"/>
    <mergeCell ref="A853:B853"/>
    <mergeCell ref="A855:B855"/>
    <mergeCell ref="A856:B856"/>
    <mergeCell ref="A857:B857"/>
    <mergeCell ref="A858:B858"/>
    <mergeCell ref="A859:B859"/>
    <mergeCell ref="A863:B863"/>
    <mergeCell ref="A864:B864"/>
    <mergeCell ref="A865:B865"/>
    <mergeCell ref="A866:B866"/>
    <mergeCell ref="A867:B867"/>
    <mergeCell ref="A869:B869"/>
    <mergeCell ref="A870:B870"/>
    <mergeCell ref="A871:B871"/>
    <mergeCell ref="A872:B872"/>
    <mergeCell ref="A875:B875"/>
    <mergeCell ref="A877:B877"/>
    <mergeCell ref="A878:B878"/>
    <mergeCell ref="A882:D882"/>
    <mergeCell ref="E882:F882"/>
    <mergeCell ref="A884:B884"/>
    <mergeCell ref="C884:F886"/>
    <mergeCell ref="A885:B885"/>
    <mergeCell ref="A886:B886"/>
    <mergeCell ref="A887:F887"/>
    <mergeCell ref="A888:D889"/>
    <mergeCell ref="A890:B890"/>
    <mergeCell ref="A891:B891"/>
    <mergeCell ref="A892:B892"/>
    <mergeCell ref="A893:B893"/>
    <mergeCell ref="A894:B894"/>
    <mergeCell ref="A895:B895"/>
    <mergeCell ref="A897:B897"/>
    <mergeCell ref="A898:B898"/>
    <mergeCell ref="A899:B899"/>
    <mergeCell ref="A900:B900"/>
    <mergeCell ref="A901:B901"/>
    <mergeCell ref="A905:B905"/>
    <mergeCell ref="A906:B906"/>
    <mergeCell ref="A907:B907"/>
    <mergeCell ref="A908:B908"/>
    <mergeCell ref="A909:B909"/>
    <mergeCell ref="A911:B911"/>
    <mergeCell ref="A912:B912"/>
    <mergeCell ref="A913:B913"/>
    <mergeCell ref="A914:B914"/>
    <mergeCell ref="A917:B917"/>
    <mergeCell ref="A919:B919"/>
    <mergeCell ref="A920:B920"/>
    <mergeCell ref="A924:D924"/>
    <mergeCell ref="E924:F924"/>
    <mergeCell ref="A926:B926"/>
    <mergeCell ref="C926:F928"/>
    <mergeCell ref="A927:B927"/>
    <mergeCell ref="A928:B928"/>
    <mergeCell ref="A929:F929"/>
    <mergeCell ref="A930:D931"/>
    <mergeCell ref="A932:B932"/>
    <mergeCell ref="A933:B933"/>
    <mergeCell ref="A934:B934"/>
    <mergeCell ref="A935:B935"/>
    <mergeCell ref="A936:B936"/>
    <mergeCell ref="A937:B937"/>
    <mergeCell ref="A939:B939"/>
    <mergeCell ref="A940:B940"/>
    <mergeCell ref="A941:B941"/>
    <mergeCell ref="A942:B942"/>
    <mergeCell ref="A943:B943"/>
    <mergeCell ref="A947:B947"/>
    <mergeCell ref="A948:B948"/>
    <mergeCell ref="A949:B949"/>
    <mergeCell ref="A950:B950"/>
    <mergeCell ref="A951:B951"/>
    <mergeCell ref="A953:B953"/>
    <mergeCell ref="A954:B954"/>
    <mergeCell ref="A955:B955"/>
    <mergeCell ref="A956:B956"/>
    <mergeCell ref="A959:B959"/>
    <mergeCell ref="A961:B961"/>
    <mergeCell ref="A962:B962"/>
    <mergeCell ref="A966:D966"/>
    <mergeCell ref="E966:F966"/>
    <mergeCell ref="A968:B968"/>
    <mergeCell ref="C968:F970"/>
    <mergeCell ref="A969:B969"/>
    <mergeCell ref="A970:B970"/>
    <mergeCell ref="A971:F971"/>
    <mergeCell ref="A972:D973"/>
    <mergeCell ref="A974:B974"/>
    <mergeCell ref="A975:B975"/>
    <mergeCell ref="A976:B976"/>
    <mergeCell ref="A977:B977"/>
    <mergeCell ref="A978:B978"/>
    <mergeCell ref="A979:B979"/>
    <mergeCell ref="A981:B981"/>
    <mergeCell ref="A982:B982"/>
    <mergeCell ref="A983:B983"/>
    <mergeCell ref="A984:B984"/>
    <mergeCell ref="A985:B985"/>
    <mergeCell ref="A989:B989"/>
    <mergeCell ref="A990:B990"/>
    <mergeCell ref="A991:B991"/>
    <mergeCell ref="A992:B992"/>
    <mergeCell ref="A993:B993"/>
    <mergeCell ref="A995:B995"/>
    <mergeCell ref="A996:B996"/>
    <mergeCell ref="A997:B997"/>
    <mergeCell ref="A998:B998"/>
    <mergeCell ref="A1001:B1001"/>
    <mergeCell ref="A1003:B1003"/>
    <mergeCell ref="A1004:B1004"/>
    <mergeCell ref="A1008:D1008"/>
    <mergeCell ref="E1008:F1008"/>
    <mergeCell ref="A1018:B1018"/>
    <mergeCell ref="A1019:B1019"/>
    <mergeCell ref="A1020:B1020"/>
    <mergeCell ref="A1021:B1021"/>
    <mergeCell ref="A1024:B1024"/>
    <mergeCell ref="A1025:B1025"/>
    <mergeCell ref="A1026:B1026"/>
    <mergeCell ref="A1010:B1010"/>
    <mergeCell ref="C1010:F1012"/>
    <mergeCell ref="A1011:B1011"/>
    <mergeCell ref="A1012:B1012"/>
    <mergeCell ref="A1013:F1013"/>
    <mergeCell ref="A1014:D1015"/>
    <mergeCell ref="A1016:B1016"/>
    <mergeCell ref="A1017:B1017"/>
    <mergeCell ref="A1048:D1048"/>
    <mergeCell ref="E1048:F1048"/>
    <mergeCell ref="A1027:B1027"/>
    <mergeCell ref="A1030:B1030"/>
    <mergeCell ref="A1032:B1032"/>
    <mergeCell ref="A1036:B1036"/>
    <mergeCell ref="A1037:B1037"/>
    <mergeCell ref="A1038:B1038"/>
    <mergeCell ref="A1042:B1042"/>
    <mergeCell ref="A1043:B1043"/>
    <mergeCell ref="A1044:B104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PRESUPUESTO OBRAS Y MANTENIMIEN</vt:lpstr>
      <vt:lpstr>DESCOLE ESCUELA </vt:lpstr>
      <vt:lpstr>AU</vt:lpstr>
      <vt:lpstr>APUS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angel</dc:creator>
  <cp:lastModifiedBy>elisabeth muñoz moreno</cp:lastModifiedBy>
  <dcterms:created xsi:type="dcterms:W3CDTF">2025-11-05T21:54:24Z</dcterms:created>
  <dcterms:modified xsi:type="dcterms:W3CDTF">2025-12-09T22:00:03Z</dcterms:modified>
</cp:coreProperties>
</file>