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328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d.docs.live.net/a3ff268e255af579/Escritorio/"/>
    </mc:Choice>
  </mc:AlternateContent>
  <xr:revisionPtr revIDLastSave="85" documentId="8_{D0CB06C2-F376-4919-B744-CC0619F4D633}" xr6:coauthVersionLast="47" xr6:coauthVersionMax="47" xr10:uidLastSave="{A9461B59-1D5E-4ADC-A273-4DAD3E675FEC}"/>
  <bookViews>
    <workbookView xWindow="-108" yWindow="-108" windowWidth="23256" windowHeight="12456" xr2:uid="{94E91148-7D9F-4342-B479-740DA9BE29D1}"/>
  </bookViews>
  <sheets>
    <sheet name="Presupuesto" sheetId="4" r:id="rId1"/>
    <sheet name="Factor multilplicador" sheetId="5" r:id="rId2"/>
  </sheets>
  <externalReferences>
    <externalReference r:id="rId3"/>
  </externalReferences>
  <definedNames>
    <definedName name="_xlnm.Print_Area" localSheetId="1">'Factor multilplicador'!$A$2:$D$47</definedName>
    <definedName name="_xlnm.Print_Area" localSheetId="0">Presupuesto!$A$1:$H$41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24" i="4" l="1"/>
  <c r="F9" i="4" l="1"/>
  <c r="H9" i="4" s="1"/>
  <c r="D6" i="5"/>
  <c r="D11" i="5"/>
  <c r="D22" i="5" s="1"/>
  <c r="D25" i="5"/>
  <c r="D35" i="5"/>
  <c r="D15" i="5"/>
  <c r="F10" i="4"/>
  <c r="H10" i="4" s="1"/>
  <c r="F11" i="4"/>
  <c r="H11" i="4" s="1"/>
  <c r="F12" i="4"/>
  <c r="H12" i="4" s="1"/>
  <c r="F13" i="4"/>
  <c r="H13" i="4" s="1"/>
  <c r="F14" i="4"/>
  <c r="H14" i="4"/>
  <c r="F15" i="4"/>
  <c r="H15" i="4"/>
  <c r="F16" i="4"/>
  <c r="H16" i="4" s="1"/>
  <c r="F17" i="4"/>
  <c r="H17" i="4"/>
  <c r="F18" i="4"/>
  <c r="H18" i="4" s="1"/>
  <c r="F19" i="4"/>
  <c r="H19" i="4" s="1"/>
  <c r="F20" i="4"/>
  <c r="H20" i="4"/>
  <c r="F22" i="4"/>
  <c r="H22" i="4" s="1"/>
  <c r="F23" i="4"/>
  <c r="H23" i="4" s="1"/>
  <c r="H24" i="4"/>
  <c r="J9" i="4"/>
  <c r="H31" i="4"/>
  <c r="H32" i="4"/>
  <c r="H33" i="4"/>
  <c r="H34" i="4"/>
  <c r="H30" i="4"/>
  <c r="D41" i="5" l="1"/>
  <c r="D45" i="5" s="1"/>
  <c r="D46" i="5" s="1"/>
  <c r="H26" i="4" s="1"/>
  <c r="H25" i="4"/>
  <c r="H35" i="4"/>
  <c r="H27" i="4" l="1"/>
  <c r="H37" i="4" s="1"/>
  <c r="H38" i="4" s="1"/>
  <c r="H39" i="4" s="1"/>
  <c r="H43" i="4" l="1"/>
</calcChain>
</file>

<file path=xl/sharedStrings.xml><?xml version="1.0" encoding="utf-8"?>
<sst xmlns="http://schemas.openxmlformats.org/spreadsheetml/2006/main" count="135" uniqueCount="119">
  <si>
    <t xml:space="preserve">PRESUPUESTO </t>
  </si>
  <si>
    <t>N°</t>
  </si>
  <si>
    <t>CONCEPTO</t>
  </si>
  <si>
    <t>A</t>
  </si>
  <si>
    <t>B</t>
  </si>
  <si>
    <t>C</t>
  </si>
  <si>
    <t>E</t>
  </si>
  <si>
    <t>F</t>
  </si>
  <si>
    <t>G</t>
  </si>
  <si>
    <t>SUELDO MES BÁSICO</t>
  </si>
  <si>
    <t>CANTIDAD</t>
  </si>
  <si>
    <t>% DE DEDICACIÓN</t>
  </si>
  <si>
    <t>VALOR MES (A * B * C * D)</t>
  </si>
  <si>
    <t>N° DE MESES</t>
  </si>
  <si>
    <t>TOTAL PARCIAL
(E * F)</t>
  </si>
  <si>
    <t>PERSONAL</t>
  </si>
  <si>
    <t>PERSONAL DE SUPERVISIÓN</t>
  </si>
  <si>
    <t>1.1.1</t>
  </si>
  <si>
    <t>Director de Interventoría (Cat. 2)</t>
  </si>
  <si>
    <t>1.1.2</t>
  </si>
  <si>
    <t>Ingenieros Residentes de de Interventoría  (Cat. 5)</t>
  </si>
  <si>
    <t>1.1.3</t>
  </si>
  <si>
    <t>Arquitectos Residentes de de Interventoría (Cat. 5)</t>
  </si>
  <si>
    <t>1.1.6</t>
  </si>
  <si>
    <t>Residente HSQ interventoria (Cat. 8)</t>
  </si>
  <si>
    <t>1.1.7</t>
  </si>
  <si>
    <t>Ingenieros y/o Arquitectos Auxiliares (Cat. 8)</t>
  </si>
  <si>
    <t>1.1.8</t>
  </si>
  <si>
    <t xml:space="preserve">Inspectores de  Interventoría </t>
  </si>
  <si>
    <t>1.1.9</t>
  </si>
  <si>
    <t>Comisión de Topografía</t>
  </si>
  <si>
    <t>1.1.10</t>
  </si>
  <si>
    <t>Especialista en Estructuras (Cat. 2)</t>
  </si>
  <si>
    <t>1.1.11</t>
  </si>
  <si>
    <t>Especialista Hidrosanitario (Cat. 2)</t>
  </si>
  <si>
    <t>1.1.12</t>
  </si>
  <si>
    <t>Especialista Electrico (Cat. 2)</t>
  </si>
  <si>
    <t>1.1.13</t>
  </si>
  <si>
    <t>Especialista en Geotecnica (Cat. 2)</t>
  </si>
  <si>
    <t>1.1.14</t>
  </si>
  <si>
    <t>Especialista en Costos y Presupuestos (Cat. 2)</t>
  </si>
  <si>
    <t>PERSONAL DE APOYO</t>
  </si>
  <si>
    <t>1.3.1</t>
  </si>
  <si>
    <t>Contador</t>
  </si>
  <si>
    <t>1.3.2</t>
  </si>
  <si>
    <t>Auxiliar de oficina</t>
  </si>
  <si>
    <t>1.3.3</t>
  </si>
  <si>
    <t>Otros</t>
  </si>
  <si>
    <t>SUB-TOTAL COSTOS DE PERSONAL</t>
  </si>
  <si>
    <t>Factor Multiplicador</t>
  </si>
  <si>
    <t>Total Personal</t>
  </si>
  <si>
    <t>OTROS COSTOS DIRECTOS</t>
  </si>
  <si>
    <t>2</t>
  </si>
  <si>
    <t>UND</t>
  </si>
  <si>
    <t>VR. UNITARIO</t>
  </si>
  <si>
    <t>VR. TOTAL</t>
  </si>
  <si>
    <t>2.1.1</t>
  </si>
  <si>
    <t>Papelería y copias</t>
  </si>
  <si>
    <t>2.1.2</t>
  </si>
  <si>
    <t>Campamentos y Oficinas</t>
  </si>
  <si>
    <t>2.1.3</t>
  </si>
  <si>
    <t>Mobiliario y utiles de escritorio</t>
  </si>
  <si>
    <t>2.1.4</t>
  </si>
  <si>
    <t>Software y hardware de obra</t>
  </si>
  <si>
    <t>2.1.5</t>
  </si>
  <si>
    <t>Camioneta</t>
  </si>
  <si>
    <t>SUB-TOTAL OTROS COSTOS DIRECTOS</t>
  </si>
  <si>
    <t>RESUMEN GENERAL</t>
  </si>
  <si>
    <t>COSTO TOTAL (1 + 2)</t>
  </si>
  <si>
    <t>IVA (19%)</t>
  </si>
  <si>
    <t>VALOR TOTAL OFERTA</t>
  </si>
  <si>
    <t>CÁLCULO DEL FACTOR MULTIPLICADOR</t>
  </si>
  <si>
    <t>ÍTEM</t>
  </si>
  <si>
    <t>DESCRIPCIÓN</t>
  </si>
  <si>
    <t>%</t>
  </si>
  <si>
    <t>SALARIO BÁSICO</t>
  </si>
  <si>
    <t>PRESTACIONES SOCIALES</t>
  </si>
  <si>
    <t>Primas de Servicio</t>
  </si>
  <si>
    <t>Cesantías</t>
  </si>
  <si>
    <t>Intereses sobre cesantías</t>
  </si>
  <si>
    <t>Dotación de ley</t>
  </si>
  <si>
    <t>SISTEMA DE SEGURIDAD SOCIAL INTEGRAL</t>
  </si>
  <si>
    <t>Salud</t>
  </si>
  <si>
    <t>Riesgos Profesionales</t>
  </si>
  <si>
    <t>Pensiones</t>
  </si>
  <si>
    <t>D</t>
  </si>
  <si>
    <t>OTROS</t>
  </si>
  <si>
    <t>ICBF</t>
  </si>
  <si>
    <t>Sena Ordinario</t>
  </si>
  <si>
    <t>Fondo de la Industria de la Construcción</t>
  </si>
  <si>
    <t>Subsidio Familiar</t>
  </si>
  <si>
    <t>Seguro Colectivo</t>
  </si>
  <si>
    <t>Indemnizaciones</t>
  </si>
  <si>
    <t>SUB-TOTAL B + C</t>
  </si>
  <si>
    <t>COSTOS INDIRECTOS</t>
  </si>
  <si>
    <t>E1</t>
  </si>
  <si>
    <t>GASTOS GENERALES</t>
  </si>
  <si>
    <t>Elementos de seguridad industrial</t>
  </si>
  <si>
    <t>Arriendo oficinas</t>
  </si>
  <si>
    <t xml:space="preserve">Servicios publicos </t>
  </si>
  <si>
    <t>Mantenimiento oficina</t>
  </si>
  <si>
    <t>Gastos bancarios y legales</t>
  </si>
  <si>
    <t>Administracion</t>
  </si>
  <si>
    <t xml:space="preserve">Salarios y prestaciones no reembolsables </t>
  </si>
  <si>
    <t xml:space="preserve">Planeación propuesta </t>
  </si>
  <si>
    <t>Plan de manejo ambiental</t>
  </si>
  <si>
    <t>E2</t>
  </si>
  <si>
    <t>IMPUESTOS, TIMBRES, PERFECCIONAMIENTO</t>
  </si>
  <si>
    <t xml:space="preserve">Asesoria legal </t>
  </si>
  <si>
    <t>Impuesto de timbre</t>
  </si>
  <si>
    <t>Publicación</t>
  </si>
  <si>
    <t>Otros impuestos</t>
  </si>
  <si>
    <t xml:space="preserve">Garantía Única </t>
  </si>
  <si>
    <t>SUB-TOTAL E1 + E2</t>
  </si>
  <si>
    <t>HONORARIOS (INCLUYE GASTOS CONTINGENTES)</t>
  </si>
  <si>
    <t>FACTOR MULTIPLICADOR</t>
  </si>
  <si>
    <t>FACTOR MULTIPLICADOR (A + B + C + D + E + F)/100</t>
  </si>
  <si>
    <t>FIRMA DEL OFERENTE O REPRESENTANTE LEGAL</t>
  </si>
  <si>
    <t xml:space="preserve">INTERVENTORÍA TÉCNICO ADMINISTRATIVA PARA LA CONSTRUCCIÓN CABEZOTE DE SALIDA Y SUMINISTRO E INSTALACION DE  DE POZOZ SEPTICOS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</si>
</sst>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164" formatCode="_(* #,##0_);_(* \(#,##0\);_(* &quot;-&quot;_);_(@_)"/>
    <numFmt numFmtId="165" formatCode="_(* #,##0.00_);_(* \(#,##0.00\);_(* &quot;-&quot;??_);_(@_)"/>
    <numFmt numFmtId="166" formatCode="_(&quot;$&quot;\ * #,##0.00_);_(&quot;$&quot;\ * \(#,##0.00\);_(&quot;$&quot;\ * &quot;-&quot;??_);_(@_)"/>
    <numFmt numFmtId="167" formatCode="_ * #,##0.00_ ;_ * \-#,##0.00_ ;_ * &quot;-&quot;??_ ;_ @_ "/>
    <numFmt numFmtId="168" formatCode="0.0%"/>
    <numFmt numFmtId="169" formatCode="0.000%"/>
    <numFmt numFmtId="170" formatCode="#,##0.0"/>
    <numFmt numFmtId="171" formatCode="_(* #,##0.00_);_(* \(#,##0.00\);_(* &quot;-&quot;_);_(@_)"/>
    <numFmt numFmtId="175" formatCode="_(* #,##0_);_(* \(#,##0\);_(* &quot;-&quot;??_);_(@_)"/>
  </numFmts>
  <fonts count="18" x14ac:knownFonts="1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0"/>
      <name val="Arial"/>
      <family val="2"/>
    </font>
    <font>
      <b/>
      <sz val="16"/>
      <name val="Arial"/>
      <family val="2"/>
    </font>
    <font>
      <b/>
      <sz val="10"/>
      <name val="Arial"/>
      <family val="2"/>
    </font>
    <font>
      <b/>
      <sz val="8"/>
      <name val="Arial"/>
      <family val="2"/>
    </font>
    <font>
      <b/>
      <sz val="8"/>
      <color indexed="8"/>
      <name val="Calibri"/>
      <family val="2"/>
    </font>
    <font>
      <sz val="8"/>
      <name val="Arial"/>
      <family val="2"/>
    </font>
    <font>
      <b/>
      <i/>
      <sz val="8"/>
      <name val="Arial"/>
      <family val="2"/>
    </font>
    <font>
      <sz val="10"/>
      <color theme="0"/>
      <name val="Arial"/>
      <family val="2"/>
    </font>
    <font>
      <sz val="11"/>
      <color theme="0"/>
      <name val="Calibri"/>
      <family val="2"/>
    </font>
    <font>
      <sz val="10"/>
      <color rgb="FFFF0000"/>
      <name val="Arial"/>
      <family val="2"/>
    </font>
    <font>
      <b/>
      <sz val="10"/>
      <color rgb="FFFF0000"/>
      <name val="Arial"/>
      <family val="2"/>
    </font>
    <font>
      <b/>
      <sz val="12"/>
      <color rgb="FFFF0000"/>
      <name val="Arial"/>
      <family val="2"/>
    </font>
    <font>
      <b/>
      <sz val="10"/>
      <color theme="0"/>
      <name val="Arial"/>
      <family val="2"/>
    </font>
    <font>
      <i/>
      <sz val="10"/>
      <color theme="0"/>
      <name val="Arial"/>
      <family val="2"/>
    </font>
    <font>
      <b/>
      <i/>
      <u/>
      <sz val="10"/>
      <color theme="0"/>
      <name val="Arial"/>
      <family val="2"/>
    </font>
    <font>
      <b/>
      <i/>
      <sz val="10"/>
      <color theme="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5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medium">
        <color indexed="64"/>
      </top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medium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medium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/>
      <top style="double">
        <color indexed="64"/>
      </top>
      <bottom style="medium">
        <color indexed="64"/>
      </bottom>
      <diagonal/>
    </border>
    <border>
      <left/>
      <right/>
      <top style="double">
        <color indexed="64"/>
      </top>
      <bottom style="medium">
        <color indexed="64"/>
      </bottom>
      <diagonal/>
    </border>
    <border>
      <left/>
      <right style="medium">
        <color indexed="64"/>
      </right>
      <top style="double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</borders>
  <cellStyleXfs count="8">
    <xf numFmtId="0" fontId="0" fillId="0" borderId="0"/>
    <xf numFmtId="165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2" fillId="0" borderId="0" applyFont="0" applyFill="0" applyBorder="0" applyAlignment="0" applyProtection="0"/>
    <xf numFmtId="166" fontId="1" fillId="0" borderId="0" applyFont="0" applyFill="0" applyBorder="0" applyAlignment="0" applyProtection="0"/>
    <xf numFmtId="0" fontId="2" fillId="0" borderId="0"/>
    <xf numFmtId="0" fontId="2" fillId="0" borderId="0"/>
    <xf numFmtId="9" fontId="1" fillId="0" borderId="0" applyFont="0" applyFill="0" applyBorder="0" applyAlignment="0" applyProtection="0"/>
  </cellStyleXfs>
  <cellXfs count="120">
    <xf numFmtId="0" fontId="0" fillId="0" borderId="0" xfId="0"/>
    <xf numFmtId="0" fontId="2" fillId="2" borderId="0" xfId="6" applyFill="1" applyAlignment="1">
      <alignment vertical="center"/>
    </xf>
    <xf numFmtId="0" fontId="9" fillId="2" borderId="0" xfId="6" applyFont="1" applyFill="1" applyAlignment="1">
      <alignment vertical="center"/>
    </xf>
    <xf numFmtId="0" fontId="4" fillId="2" borderId="0" xfId="6" applyFont="1" applyFill="1" applyAlignment="1">
      <alignment vertical="center"/>
    </xf>
    <xf numFmtId="49" fontId="2" fillId="2" borderId="0" xfId="6" applyNumberFormat="1" applyFill="1" applyAlignment="1">
      <alignment horizontal="center" vertical="center"/>
    </xf>
    <xf numFmtId="165" fontId="2" fillId="2" borderId="0" xfId="1" applyFont="1" applyFill="1" applyAlignment="1">
      <alignment vertical="center"/>
    </xf>
    <xf numFmtId="167" fontId="1" fillId="2" borderId="0" xfId="3" applyNumberFormat="1" applyFont="1" applyFill="1" applyAlignment="1">
      <alignment vertical="center"/>
    </xf>
    <xf numFmtId="3" fontId="2" fillId="2" borderId="0" xfId="6" applyNumberFormat="1" applyFill="1" applyAlignment="1">
      <alignment vertical="center"/>
    </xf>
    <xf numFmtId="165" fontId="9" fillId="2" borderId="0" xfId="1" applyFont="1" applyFill="1" applyAlignment="1">
      <alignment vertical="center"/>
    </xf>
    <xf numFmtId="167" fontId="10" fillId="2" borderId="0" xfId="3" applyNumberFormat="1" applyFont="1" applyFill="1" applyAlignment="1">
      <alignment vertical="center"/>
    </xf>
    <xf numFmtId="3" fontId="9" fillId="2" borderId="0" xfId="6" applyNumberFormat="1" applyFont="1" applyFill="1" applyAlignment="1">
      <alignment vertical="center"/>
    </xf>
    <xf numFmtId="169" fontId="9" fillId="2" borderId="0" xfId="7" applyNumberFormat="1" applyFont="1" applyFill="1" applyAlignment="1">
      <alignment vertical="center"/>
    </xf>
    <xf numFmtId="166" fontId="1" fillId="2" borderId="0" xfId="4" applyFont="1" applyFill="1" applyAlignment="1">
      <alignment vertical="center"/>
    </xf>
    <xf numFmtId="10" fontId="1" fillId="2" borderId="0" xfId="4" applyNumberFormat="1" applyFont="1" applyFill="1" applyAlignment="1">
      <alignment vertical="center"/>
    </xf>
    <xf numFmtId="0" fontId="11" fillId="2" borderId="0" xfId="6" applyFont="1" applyFill="1" applyAlignment="1">
      <alignment vertical="center"/>
    </xf>
    <xf numFmtId="0" fontId="12" fillId="2" borderId="0" xfId="6" applyFont="1" applyFill="1" applyAlignment="1">
      <alignment vertical="center"/>
    </xf>
    <xf numFmtId="0" fontId="13" fillId="2" borderId="0" xfId="6" applyFont="1" applyFill="1" applyAlignment="1">
      <alignment vertical="center" wrapText="1"/>
    </xf>
    <xf numFmtId="167" fontId="12" fillId="2" borderId="0" xfId="6" applyNumberFormat="1" applyFont="1" applyFill="1" applyAlignment="1">
      <alignment vertical="center"/>
    </xf>
    <xf numFmtId="10" fontId="12" fillId="2" borderId="0" xfId="6" applyNumberFormat="1" applyFont="1" applyFill="1" applyAlignment="1">
      <alignment vertical="center"/>
    </xf>
    <xf numFmtId="10" fontId="2" fillId="2" borderId="0" xfId="7" applyNumberFormat="1" applyFont="1" applyFill="1" applyAlignment="1">
      <alignment vertical="center"/>
    </xf>
    <xf numFmtId="10" fontId="9" fillId="2" borderId="0" xfId="7" applyNumberFormat="1" applyFont="1" applyFill="1" applyAlignment="1">
      <alignment vertical="center"/>
    </xf>
    <xf numFmtId="165" fontId="12" fillId="2" borderId="0" xfId="6" applyNumberFormat="1" applyFont="1" applyFill="1" applyAlignment="1">
      <alignment vertical="center"/>
    </xf>
    <xf numFmtId="165" fontId="11" fillId="2" borderId="0" xfId="1" applyFont="1" applyFill="1" applyAlignment="1">
      <alignment vertical="center"/>
    </xf>
    <xf numFmtId="9" fontId="14" fillId="2" borderId="0" xfId="6" applyNumberFormat="1" applyFont="1" applyFill="1" applyAlignment="1">
      <alignment horizontal="center" vertical="center"/>
    </xf>
    <xf numFmtId="0" fontId="14" fillId="2" borderId="0" xfId="6" applyFont="1" applyFill="1" applyAlignment="1">
      <alignment vertical="center"/>
    </xf>
    <xf numFmtId="166" fontId="14" fillId="2" borderId="0" xfId="4" applyFont="1" applyFill="1" applyAlignment="1">
      <alignment vertical="center"/>
    </xf>
    <xf numFmtId="166" fontId="9" fillId="2" borderId="0" xfId="4" applyFont="1" applyFill="1" applyAlignment="1">
      <alignment vertical="center"/>
    </xf>
    <xf numFmtId="165" fontId="9" fillId="2" borderId="0" xfId="6" applyNumberFormat="1" applyFont="1" applyFill="1" applyAlignment="1">
      <alignment vertical="center"/>
    </xf>
    <xf numFmtId="10" fontId="9" fillId="2" borderId="0" xfId="6" applyNumberFormat="1" applyFont="1" applyFill="1" applyAlignment="1">
      <alignment vertical="center"/>
    </xf>
    <xf numFmtId="165" fontId="15" fillId="2" borderId="0" xfId="1" applyFont="1" applyFill="1" applyAlignment="1">
      <alignment vertical="center"/>
    </xf>
    <xf numFmtId="10" fontId="16" fillId="2" borderId="0" xfId="7" applyNumberFormat="1" applyFont="1" applyFill="1" applyAlignment="1">
      <alignment vertical="center"/>
    </xf>
    <xf numFmtId="0" fontId="15" fillId="2" borderId="0" xfId="6" applyFont="1" applyFill="1" applyAlignment="1">
      <alignment vertical="center"/>
    </xf>
    <xf numFmtId="165" fontId="17" fillId="2" borderId="0" xfId="1" applyFont="1" applyFill="1" applyAlignment="1">
      <alignment vertical="center"/>
    </xf>
    <xf numFmtId="165" fontId="14" fillId="2" borderId="0" xfId="1" applyFont="1" applyFill="1" applyAlignment="1">
      <alignment vertical="center"/>
    </xf>
    <xf numFmtId="0" fontId="5" fillId="2" borderId="1" xfId="6" applyFont="1" applyFill="1" applyBorder="1" applyAlignment="1">
      <alignment horizontal="center" vertical="center" wrapText="1"/>
    </xf>
    <xf numFmtId="165" fontId="5" fillId="2" borderId="1" xfId="1" applyFont="1" applyFill="1" applyBorder="1" applyAlignment="1">
      <alignment horizontal="center" vertical="center" wrapText="1"/>
    </xf>
    <xf numFmtId="167" fontId="5" fillId="2" borderId="1" xfId="3" applyNumberFormat="1" applyFont="1" applyFill="1" applyBorder="1" applyAlignment="1">
      <alignment horizontal="center" vertical="center" wrapText="1"/>
    </xf>
    <xf numFmtId="3" fontId="5" fillId="2" borderId="2" xfId="6" applyNumberFormat="1" applyFont="1" applyFill="1" applyBorder="1" applyAlignment="1">
      <alignment horizontal="center" vertical="center" wrapText="1"/>
    </xf>
    <xf numFmtId="49" fontId="5" fillId="2" borderId="3" xfId="6" applyNumberFormat="1" applyFont="1" applyFill="1" applyBorder="1" applyAlignment="1">
      <alignment horizontal="center" vertical="center"/>
    </xf>
    <xf numFmtId="0" fontId="5" fillId="2" borderId="4" xfId="6" applyFont="1" applyFill="1" applyBorder="1" applyAlignment="1">
      <alignment vertical="center"/>
    </xf>
    <xf numFmtId="10" fontId="5" fillId="2" borderId="4" xfId="6" applyNumberFormat="1" applyFont="1" applyFill="1" applyBorder="1" applyAlignment="1">
      <alignment horizontal="center" vertical="center"/>
    </xf>
    <xf numFmtId="165" fontId="5" fillId="2" borderId="4" xfId="1" applyFont="1" applyFill="1" applyBorder="1" applyAlignment="1">
      <alignment horizontal="center" vertical="center"/>
    </xf>
    <xf numFmtId="167" fontId="5" fillId="2" borderId="4" xfId="3" applyNumberFormat="1" applyFont="1" applyFill="1" applyBorder="1" applyAlignment="1">
      <alignment vertical="center"/>
    </xf>
    <xf numFmtId="3" fontId="5" fillId="2" borderId="5" xfId="6" applyNumberFormat="1" applyFont="1" applyFill="1" applyBorder="1" applyAlignment="1">
      <alignment vertical="center"/>
    </xf>
    <xf numFmtId="49" fontId="5" fillId="2" borderId="6" xfId="6" applyNumberFormat="1" applyFont="1" applyFill="1" applyBorder="1" applyAlignment="1">
      <alignment horizontal="center" vertical="center"/>
    </xf>
    <xf numFmtId="0" fontId="5" fillId="2" borderId="7" xfId="6" applyFont="1" applyFill="1" applyBorder="1" applyAlignment="1">
      <alignment vertical="center"/>
    </xf>
    <xf numFmtId="0" fontId="5" fillId="2" borderId="7" xfId="6" applyFont="1" applyFill="1" applyBorder="1" applyAlignment="1">
      <alignment horizontal="center" vertical="center"/>
    </xf>
    <xf numFmtId="165" fontId="5" fillId="2" borderId="7" xfId="1" applyFont="1" applyFill="1" applyBorder="1" applyAlignment="1">
      <alignment horizontal="center" vertical="center"/>
    </xf>
    <xf numFmtId="167" fontId="6" fillId="2" borderId="7" xfId="3" applyNumberFormat="1" applyFont="1" applyFill="1" applyBorder="1" applyAlignment="1">
      <alignment vertical="center"/>
    </xf>
    <xf numFmtId="3" fontId="5" fillId="2" borderId="8" xfId="6" applyNumberFormat="1" applyFont="1" applyFill="1" applyBorder="1" applyAlignment="1">
      <alignment vertical="center"/>
    </xf>
    <xf numFmtId="49" fontId="7" fillId="2" borderId="6" xfId="6" applyNumberFormat="1" applyFont="1" applyFill="1" applyBorder="1" applyAlignment="1">
      <alignment horizontal="center" vertical="center"/>
    </xf>
    <xf numFmtId="0" fontId="7" fillId="2" borderId="7" xfId="6" applyFont="1" applyFill="1" applyBorder="1" applyAlignment="1">
      <alignment vertical="center"/>
    </xf>
    <xf numFmtId="165" fontId="7" fillId="2" borderId="7" xfId="1" applyFont="1" applyFill="1" applyBorder="1" applyAlignment="1">
      <alignment vertical="center"/>
    </xf>
    <xf numFmtId="0" fontId="7" fillId="2" borderId="7" xfId="6" applyFont="1" applyFill="1" applyBorder="1" applyAlignment="1">
      <alignment horizontal="center" vertical="center"/>
    </xf>
    <xf numFmtId="9" fontId="7" fillId="2" borderId="7" xfId="6" applyNumberFormat="1" applyFont="1" applyFill="1" applyBorder="1" applyAlignment="1">
      <alignment horizontal="center" vertical="center"/>
    </xf>
    <xf numFmtId="165" fontId="7" fillId="2" borderId="7" xfId="1" applyFont="1" applyFill="1" applyBorder="1" applyAlignment="1">
      <alignment horizontal="center" vertical="center"/>
    </xf>
    <xf numFmtId="170" fontId="7" fillId="2" borderId="7" xfId="1" applyNumberFormat="1" applyFont="1" applyFill="1" applyBorder="1" applyAlignment="1">
      <alignment horizontal="center" vertical="center"/>
    </xf>
    <xf numFmtId="3" fontId="7" fillId="2" borderId="8" xfId="1" applyNumberFormat="1" applyFont="1" applyFill="1" applyBorder="1" applyAlignment="1">
      <alignment vertical="center"/>
    </xf>
    <xf numFmtId="49" fontId="5" fillId="2" borderId="9" xfId="6" applyNumberFormat="1" applyFont="1" applyFill="1" applyBorder="1" applyAlignment="1">
      <alignment horizontal="center" vertical="center"/>
    </xf>
    <xf numFmtId="3" fontId="5" fillId="2" borderId="2" xfId="6" applyNumberFormat="1" applyFont="1" applyFill="1" applyBorder="1" applyAlignment="1">
      <alignment vertical="center"/>
    </xf>
    <xf numFmtId="49" fontId="7" fillId="2" borderId="10" xfId="6" applyNumberFormat="1" applyFont="1" applyFill="1" applyBorder="1" applyAlignment="1">
      <alignment horizontal="center" vertical="center"/>
    </xf>
    <xf numFmtId="49" fontId="5" fillId="2" borderId="12" xfId="6" applyNumberFormat="1" applyFont="1" applyFill="1" applyBorder="1" applyAlignment="1">
      <alignment horizontal="center" vertical="center"/>
    </xf>
    <xf numFmtId="49" fontId="5" fillId="2" borderId="13" xfId="6" applyNumberFormat="1" applyFont="1" applyFill="1" applyBorder="1" applyAlignment="1">
      <alignment horizontal="center" vertical="center"/>
    </xf>
    <xf numFmtId="49" fontId="7" fillId="2" borderId="13" xfId="6" applyNumberFormat="1" applyFont="1" applyFill="1" applyBorder="1" applyAlignment="1">
      <alignment horizontal="center" vertical="center"/>
    </xf>
    <xf numFmtId="49" fontId="5" fillId="2" borderId="14" xfId="6" applyNumberFormat="1" applyFont="1" applyFill="1" applyBorder="1" applyAlignment="1">
      <alignment horizontal="center" vertical="center"/>
    </xf>
    <xf numFmtId="10" fontId="5" fillId="2" borderId="15" xfId="7" applyNumberFormat="1" applyFont="1" applyFill="1" applyBorder="1" applyAlignment="1">
      <alignment vertical="center"/>
    </xf>
    <xf numFmtId="10" fontId="7" fillId="2" borderId="15" xfId="7" applyNumberFormat="1" applyFont="1" applyFill="1" applyBorder="1" applyAlignment="1">
      <alignment vertical="center"/>
    </xf>
    <xf numFmtId="10" fontId="5" fillId="2" borderId="16" xfId="7" applyNumberFormat="1" applyFont="1" applyFill="1" applyBorder="1" applyAlignment="1">
      <alignment vertical="center"/>
    </xf>
    <xf numFmtId="49" fontId="7" fillId="2" borderId="17" xfId="6" applyNumberFormat="1" applyFont="1" applyFill="1" applyBorder="1" applyAlignment="1">
      <alignment horizontal="center" vertical="center"/>
    </xf>
    <xf numFmtId="10" fontId="5" fillId="2" borderId="18" xfId="7" applyNumberFormat="1" applyFont="1" applyFill="1" applyBorder="1" applyAlignment="1">
      <alignment vertical="center"/>
    </xf>
    <xf numFmtId="49" fontId="5" fillId="2" borderId="19" xfId="6" applyNumberFormat="1" applyFont="1" applyFill="1" applyBorder="1" applyAlignment="1">
      <alignment horizontal="center" vertical="center" wrapText="1"/>
    </xf>
    <xf numFmtId="0" fontId="5" fillId="2" borderId="20" xfId="6" applyFont="1" applyFill="1" applyBorder="1" applyAlignment="1">
      <alignment horizontal="center" vertical="center" wrapText="1"/>
    </xf>
    <xf numFmtId="10" fontId="5" fillId="2" borderId="21" xfId="7" applyNumberFormat="1" applyFont="1" applyFill="1" applyBorder="1" applyAlignment="1">
      <alignment horizontal="center" vertical="center" wrapText="1"/>
    </xf>
    <xf numFmtId="168" fontId="5" fillId="2" borderId="22" xfId="7" applyNumberFormat="1" applyFont="1" applyFill="1" applyBorder="1" applyAlignment="1">
      <alignment vertical="center"/>
    </xf>
    <xf numFmtId="168" fontId="5" fillId="2" borderId="15" xfId="7" applyNumberFormat="1" applyFont="1" applyFill="1" applyBorder="1" applyAlignment="1">
      <alignment vertical="center"/>
    </xf>
    <xf numFmtId="168" fontId="7" fillId="2" borderId="15" xfId="7" applyNumberFormat="1" applyFont="1" applyFill="1" applyBorder="1" applyAlignment="1">
      <alignment vertical="center"/>
    </xf>
    <xf numFmtId="168" fontId="5" fillId="2" borderId="16" xfId="7" applyNumberFormat="1" applyFont="1" applyFill="1" applyBorder="1" applyAlignment="1">
      <alignment vertical="center"/>
    </xf>
    <xf numFmtId="168" fontId="5" fillId="2" borderId="21" xfId="7" applyNumberFormat="1" applyFont="1" applyFill="1" applyBorder="1" applyAlignment="1">
      <alignment horizontal="center" vertical="center" wrapText="1"/>
    </xf>
    <xf numFmtId="49" fontId="5" fillId="2" borderId="51" xfId="6" applyNumberFormat="1" applyFont="1" applyFill="1" applyBorder="1" applyAlignment="1">
      <alignment horizontal="center" vertical="center"/>
    </xf>
    <xf numFmtId="0" fontId="5" fillId="2" borderId="0" xfId="6" applyFont="1" applyFill="1" applyAlignment="1">
      <alignment horizontal="right" vertical="center"/>
    </xf>
    <xf numFmtId="3" fontId="5" fillId="2" borderId="52" xfId="6" applyNumberFormat="1" applyFont="1" applyFill="1" applyBorder="1" applyAlignment="1">
      <alignment vertical="center"/>
    </xf>
    <xf numFmtId="171" fontId="5" fillId="2" borderId="52" xfId="2" applyNumberFormat="1" applyFont="1" applyFill="1" applyBorder="1" applyAlignment="1">
      <alignment vertical="center"/>
    </xf>
    <xf numFmtId="171" fontId="5" fillId="2" borderId="18" xfId="2" applyNumberFormat="1" applyFont="1" applyFill="1" applyBorder="1" applyAlignment="1">
      <alignment vertical="center"/>
    </xf>
    <xf numFmtId="49" fontId="7" fillId="2" borderId="34" xfId="6" applyNumberFormat="1" applyFont="1" applyFill="1" applyBorder="1" applyAlignment="1">
      <alignment horizontal="center"/>
    </xf>
    <xf numFmtId="49" fontId="7" fillId="2" borderId="35" xfId="6" applyNumberFormat="1" applyFont="1" applyFill="1" applyBorder="1" applyAlignment="1">
      <alignment horizontal="center"/>
    </xf>
    <xf numFmtId="49" fontId="7" fillId="2" borderId="36" xfId="6" applyNumberFormat="1" applyFont="1" applyFill="1" applyBorder="1" applyAlignment="1">
      <alignment horizontal="center"/>
    </xf>
    <xf numFmtId="0" fontId="5" fillId="2" borderId="37" xfId="6" applyFont="1" applyFill="1" applyBorder="1" applyAlignment="1">
      <alignment horizontal="center" vertical="center" wrapText="1"/>
    </xf>
    <xf numFmtId="0" fontId="5" fillId="2" borderId="38" xfId="6" applyFont="1" applyFill="1" applyBorder="1" applyAlignment="1">
      <alignment horizontal="center" vertical="center" wrapText="1"/>
    </xf>
    <xf numFmtId="0" fontId="5" fillId="2" borderId="39" xfId="6" applyFont="1" applyFill="1" applyBorder="1" applyAlignment="1">
      <alignment horizontal="center" vertical="center" wrapText="1"/>
    </xf>
    <xf numFmtId="0" fontId="3" fillId="2" borderId="37" xfId="6" applyFont="1" applyFill="1" applyBorder="1" applyAlignment="1">
      <alignment horizontal="center" vertical="center" wrapText="1"/>
    </xf>
    <xf numFmtId="0" fontId="3" fillId="2" borderId="38" xfId="6" applyFont="1" applyFill="1" applyBorder="1" applyAlignment="1">
      <alignment horizontal="center" vertical="center" wrapText="1"/>
    </xf>
    <xf numFmtId="0" fontId="3" fillId="2" borderId="39" xfId="6" applyFont="1" applyFill="1" applyBorder="1" applyAlignment="1">
      <alignment horizontal="center" vertical="center" wrapText="1"/>
    </xf>
    <xf numFmtId="49" fontId="5" fillId="2" borderId="40" xfId="6" applyNumberFormat="1" applyFont="1" applyFill="1" applyBorder="1" applyAlignment="1">
      <alignment horizontal="center" vertical="center" wrapText="1"/>
    </xf>
    <xf numFmtId="49" fontId="5" fillId="2" borderId="41" xfId="6" applyNumberFormat="1" applyFont="1" applyFill="1" applyBorder="1" applyAlignment="1">
      <alignment horizontal="center" vertical="center" wrapText="1"/>
    </xf>
    <xf numFmtId="0" fontId="5" fillId="2" borderId="42" xfId="6" applyFont="1" applyFill="1" applyBorder="1" applyAlignment="1">
      <alignment horizontal="center" vertical="center" wrapText="1"/>
    </xf>
    <xf numFmtId="0" fontId="5" fillId="2" borderId="43" xfId="6" applyFont="1" applyFill="1" applyBorder="1" applyAlignment="1">
      <alignment horizontal="center" vertical="center" wrapText="1"/>
    </xf>
    <xf numFmtId="49" fontId="5" fillId="2" borderId="26" xfId="6" applyNumberFormat="1" applyFont="1" applyFill="1" applyBorder="1" applyAlignment="1">
      <alignment horizontal="center" vertical="center"/>
    </xf>
    <xf numFmtId="49" fontId="5" fillId="2" borderId="27" xfId="6" applyNumberFormat="1" applyFont="1" applyFill="1" applyBorder="1" applyAlignment="1">
      <alignment horizontal="center" vertical="center"/>
    </xf>
    <xf numFmtId="49" fontId="5" fillId="2" borderId="28" xfId="6" applyNumberFormat="1" applyFont="1" applyFill="1" applyBorder="1" applyAlignment="1">
      <alignment horizontal="center" vertical="center"/>
    </xf>
    <xf numFmtId="0" fontId="5" fillId="2" borderId="23" xfId="6" applyFont="1" applyFill="1" applyBorder="1" applyAlignment="1">
      <alignment horizontal="right" vertical="center"/>
    </xf>
    <xf numFmtId="0" fontId="5" fillId="2" borderId="24" xfId="6" applyFont="1" applyFill="1" applyBorder="1" applyAlignment="1">
      <alignment horizontal="right" vertical="center"/>
    </xf>
    <xf numFmtId="0" fontId="5" fillId="2" borderId="25" xfId="6" applyFont="1" applyFill="1" applyBorder="1" applyAlignment="1">
      <alignment horizontal="right" vertical="center"/>
    </xf>
    <xf numFmtId="0" fontId="5" fillId="2" borderId="0" xfId="6" applyFont="1" applyFill="1" applyAlignment="1">
      <alignment horizontal="justify" vertical="center" wrapText="1"/>
    </xf>
    <xf numFmtId="0" fontId="5" fillId="2" borderId="44" xfId="6" applyFont="1" applyFill="1" applyBorder="1" applyAlignment="1">
      <alignment horizontal="justify" vertical="center" wrapText="1"/>
    </xf>
    <xf numFmtId="49" fontId="8" fillId="2" borderId="26" xfId="6" applyNumberFormat="1" applyFont="1" applyFill="1" applyBorder="1" applyAlignment="1">
      <alignment horizontal="center" vertical="center"/>
    </xf>
    <xf numFmtId="49" fontId="8" fillId="2" borderId="27" xfId="6" applyNumberFormat="1" applyFont="1" applyFill="1" applyBorder="1" applyAlignment="1">
      <alignment horizontal="center" vertical="center"/>
    </xf>
    <xf numFmtId="49" fontId="8" fillId="2" borderId="28" xfId="6" applyNumberFormat="1" applyFont="1" applyFill="1" applyBorder="1" applyAlignment="1">
      <alignment horizontal="center" vertical="center"/>
    </xf>
    <xf numFmtId="0" fontId="5" fillId="2" borderId="29" xfId="6" applyFont="1" applyFill="1" applyBorder="1" applyAlignment="1">
      <alignment horizontal="right" vertical="center"/>
    </xf>
    <xf numFmtId="0" fontId="5" fillId="2" borderId="27" xfId="6" applyFont="1" applyFill="1" applyBorder="1" applyAlignment="1">
      <alignment horizontal="right" vertical="center"/>
    </xf>
    <xf numFmtId="0" fontId="5" fillId="2" borderId="30" xfId="6" applyFont="1" applyFill="1" applyBorder="1" applyAlignment="1">
      <alignment horizontal="right" vertical="center"/>
    </xf>
    <xf numFmtId="0" fontId="5" fillId="2" borderId="31" xfId="6" applyFont="1" applyFill="1" applyBorder="1" applyAlignment="1">
      <alignment horizontal="right" vertical="center"/>
    </xf>
    <xf numFmtId="0" fontId="5" fillId="2" borderId="32" xfId="6" applyFont="1" applyFill="1" applyBorder="1" applyAlignment="1">
      <alignment horizontal="right" vertical="center"/>
    </xf>
    <xf numFmtId="0" fontId="5" fillId="2" borderId="33" xfId="6" applyFont="1" applyFill="1" applyBorder="1" applyAlignment="1">
      <alignment horizontal="right" vertical="center"/>
    </xf>
    <xf numFmtId="49" fontId="7" fillId="2" borderId="45" xfId="6" applyNumberFormat="1" applyFont="1" applyFill="1" applyBorder="1" applyAlignment="1">
      <alignment horizontal="center"/>
    </xf>
    <xf numFmtId="49" fontId="7" fillId="2" borderId="46" xfId="6" applyNumberFormat="1" applyFont="1" applyFill="1" applyBorder="1" applyAlignment="1">
      <alignment horizontal="center"/>
    </xf>
    <xf numFmtId="49" fontId="7" fillId="2" borderId="47" xfId="6" applyNumberFormat="1" applyFont="1" applyFill="1" applyBorder="1" applyAlignment="1">
      <alignment horizontal="center"/>
    </xf>
    <xf numFmtId="49" fontId="8" fillId="2" borderId="48" xfId="6" applyNumberFormat="1" applyFont="1" applyFill="1" applyBorder="1" applyAlignment="1">
      <alignment horizontal="center" vertical="center"/>
    </xf>
    <xf numFmtId="49" fontId="8" fillId="2" borderId="49" xfId="6" applyNumberFormat="1" applyFont="1" applyFill="1" applyBorder="1" applyAlignment="1">
      <alignment horizontal="center" vertical="center"/>
    </xf>
    <xf numFmtId="0" fontId="5" fillId="2" borderId="50" xfId="6" applyFont="1" applyFill="1" applyBorder="1" applyAlignment="1">
      <alignment horizontal="justify" vertical="center" wrapText="1"/>
    </xf>
    <xf numFmtId="175" fontId="5" fillId="2" borderId="11" xfId="1" applyNumberFormat="1" applyFont="1" applyFill="1" applyBorder="1" applyAlignment="1">
      <alignment vertical="center"/>
    </xf>
  </cellXfs>
  <cellStyles count="8">
    <cellStyle name="Millares" xfId="1" builtinId="3"/>
    <cellStyle name="Millares [0]" xfId="2" builtinId="6"/>
    <cellStyle name="Millares 2 2" xfId="3" xr:uid="{F8433A72-2117-4AE4-9076-7C0234075F0E}"/>
    <cellStyle name="Moneda" xfId="4" builtinId="4"/>
    <cellStyle name="Normal" xfId="0" builtinId="0"/>
    <cellStyle name="Normal 2" xfId="5" xr:uid="{72286464-BF07-4160-883A-C13B72CE5C21}"/>
    <cellStyle name="Normal 2 2" xfId="6" xr:uid="{64BC61F9-613F-4FE7-B60B-459B7D373B3C}"/>
    <cellStyle name="Porcentaje" xfId="7" builtin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Documents%20and%20Settings\Adrianasq\Configuraci&#243;n%20local\Archivos%20temporales%20de%20Internet\Content.IE5\H5Z7K28X\ESTRUCTURA_DE_COSTOS_FACULTAD_DE_RIES%2016032011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DTIVO"/>
      <sheetName val="AUDITORIO"/>
      <sheetName val="AULAS"/>
      <sheetName val="CAFETERIA"/>
      <sheetName val="PROGRAMAS"/>
      <sheetName val="RESUMEN RIES"/>
      <sheetName val="ESPACIO PUBLICO"/>
      <sheetName val="RAMPAS Y PUENTES"/>
      <sheetName val="RESUMEN"/>
      <sheetName val="ventaneria"/>
      <sheetName val="ADMINISTRACION"/>
      <sheetName val="presupuesto inicial"/>
      <sheetName val="Indices_total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>
        <row r="682">
          <cell r="S682">
            <v>13795218492.768301</v>
          </cell>
        </row>
      </sheetData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BA237D-04BD-4E28-ABA9-75325972B48F}">
  <sheetPr>
    <tabColor theme="5" tint="0.39997558519241921"/>
  </sheetPr>
  <dimension ref="A1:W64"/>
  <sheetViews>
    <sheetView tabSelected="1" topLeftCell="A5" zoomScaleNormal="100" workbookViewId="0">
      <selection activeCell="J7" sqref="J7"/>
    </sheetView>
  </sheetViews>
  <sheetFormatPr baseColWidth="10" defaultColWidth="11.44140625" defaultRowHeight="14.4" x14ac:dyDescent="0.3"/>
  <cols>
    <col min="1" max="1" width="5.33203125" style="4" customWidth="1"/>
    <col min="2" max="2" width="37" style="1" bestFit="1" customWidth="1"/>
    <col min="3" max="3" width="13.33203125" style="1" bestFit="1" customWidth="1"/>
    <col min="4" max="4" width="11.33203125" style="1" bestFit="1" customWidth="1"/>
    <col min="5" max="5" width="12.88671875" style="1" bestFit="1" customWidth="1"/>
    <col min="6" max="6" width="16.44140625" style="5" bestFit="1" customWidth="1"/>
    <col min="7" max="7" width="13.44140625" style="6" bestFit="1" customWidth="1"/>
    <col min="8" max="8" width="16.33203125" style="7" bestFit="1" customWidth="1"/>
    <col min="9" max="9" width="20.33203125" style="2" customWidth="1"/>
    <col min="10" max="10" width="18.33203125" style="2" bestFit="1" customWidth="1"/>
    <col min="11" max="11" width="11.44140625" style="2"/>
    <col min="12" max="12" width="14.44140625" style="2" bestFit="1" customWidth="1"/>
    <col min="13" max="13" width="11.44140625" style="2"/>
    <col min="14" max="20" width="11.44140625" style="1"/>
    <col min="21" max="21" width="18.33203125" style="1" bestFit="1" customWidth="1"/>
    <col min="22" max="16384" width="11.44140625" style="1"/>
  </cols>
  <sheetData>
    <row r="1" spans="1:13" ht="20.25" customHeight="1" x14ac:dyDescent="0.3">
      <c r="A1" s="89"/>
      <c r="B1" s="90"/>
      <c r="C1" s="90"/>
      <c r="D1" s="90"/>
      <c r="E1" s="90"/>
      <c r="F1" s="90"/>
      <c r="G1" s="90"/>
      <c r="H1" s="91"/>
    </row>
    <row r="2" spans="1:13" ht="20.25" customHeight="1" x14ac:dyDescent="0.3">
      <c r="A2" s="86" t="s">
        <v>0</v>
      </c>
      <c r="B2" s="87"/>
      <c r="C2" s="87"/>
      <c r="D2" s="87"/>
      <c r="E2" s="87"/>
      <c r="F2" s="87"/>
      <c r="G2" s="87"/>
      <c r="H2" s="88"/>
    </row>
    <row r="3" spans="1:13" ht="38.25" customHeight="1" x14ac:dyDescent="0.3">
      <c r="A3" s="102" t="s">
        <v>118</v>
      </c>
      <c r="B3" s="102"/>
      <c r="C3" s="102"/>
      <c r="D3" s="102"/>
      <c r="E3" s="102"/>
      <c r="F3" s="102"/>
      <c r="G3" s="102"/>
      <c r="H3" s="102"/>
    </row>
    <row r="4" spans="1:13" ht="6.6" customHeight="1" thickBot="1" x14ac:dyDescent="0.35">
      <c r="A4" s="103"/>
      <c r="B4" s="103"/>
      <c r="C4" s="103"/>
      <c r="D4" s="103"/>
      <c r="E4" s="103"/>
      <c r="F4" s="103"/>
      <c r="G4" s="103"/>
      <c r="H4" s="103"/>
    </row>
    <row r="5" spans="1:13" ht="13.8" thickBot="1" x14ac:dyDescent="0.35">
      <c r="A5" s="92" t="s">
        <v>1</v>
      </c>
      <c r="B5" s="94" t="s">
        <v>2</v>
      </c>
      <c r="C5" s="34" t="s">
        <v>3</v>
      </c>
      <c r="D5" s="34" t="s">
        <v>4</v>
      </c>
      <c r="E5" s="34" t="s">
        <v>5</v>
      </c>
      <c r="F5" s="35" t="s">
        <v>6</v>
      </c>
      <c r="G5" s="36" t="s">
        <v>7</v>
      </c>
      <c r="H5" s="37" t="s">
        <v>8</v>
      </c>
    </row>
    <row r="6" spans="1:13" ht="39.75" customHeight="1" thickBot="1" x14ac:dyDescent="0.35">
      <c r="A6" s="93"/>
      <c r="B6" s="95"/>
      <c r="C6" s="34" t="s">
        <v>9</v>
      </c>
      <c r="D6" s="34" t="s">
        <v>10</v>
      </c>
      <c r="E6" s="34" t="s">
        <v>11</v>
      </c>
      <c r="F6" s="35" t="s">
        <v>12</v>
      </c>
      <c r="G6" s="36" t="s">
        <v>13</v>
      </c>
      <c r="H6" s="37" t="s">
        <v>14</v>
      </c>
      <c r="J6" s="23"/>
    </row>
    <row r="7" spans="1:13" s="3" customFormat="1" ht="13.2" x14ac:dyDescent="0.3">
      <c r="A7" s="38">
        <v>1</v>
      </c>
      <c r="B7" s="39" t="s">
        <v>15</v>
      </c>
      <c r="C7" s="39"/>
      <c r="D7" s="39"/>
      <c r="E7" s="40"/>
      <c r="F7" s="41"/>
      <c r="G7" s="42"/>
      <c r="H7" s="43"/>
      <c r="I7" s="24"/>
      <c r="J7" s="24"/>
      <c r="K7" s="24"/>
      <c r="L7" s="24"/>
      <c r="M7" s="24"/>
    </row>
    <row r="8" spans="1:13" s="3" customFormat="1" ht="13.2" x14ac:dyDescent="0.3">
      <c r="A8" s="44">
        <v>1.1000000000000001</v>
      </c>
      <c r="B8" s="45" t="s">
        <v>16</v>
      </c>
      <c r="C8" s="45"/>
      <c r="D8" s="45"/>
      <c r="E8" s="46"/>
      <c r="F8" s="47"/>
      <c r="G8" s="48"/>
      <c r="H8" s="49"/>
      <c r="I8" s="24"/>
      <c r="J8" s="24"/>
      <c r="K8" s="24"/>
      <c r="L8" s="24"/>
      <c r="M8" s="24"/>
    </row>
    <row r="9" spans="1:13" ht="13.2" x14ac:dyDescent="0.3">
      <c r="A9" s="50" t="s">
        <v>17</v>
      </c>
      <c r="B9" s="51" t="s">
        <v>18</v>
      </c>
      <c r="C9" s="52">
        <v>5000000</v>
      </c>
      <c r="D9" s="53">
        <v>1</v>
      </c>
      <c r="E9" s="54">
        <v>0</v>
      </c>
      <c r="F9" s="55">
        <f t="shared" ref="F9:F20" si="0">C9*D9*E9</f>
        <v>0</v>
      </c>
      <c r="G9" s="56">
        <v>0</v>
      </c>
      <c r="H9" s="57">
        <f>F9*G9</f>
        <v>0</v>
      </c>
      <c r="J9" s="25">
        <f>9000000*50%</f>
        <v>4500000</v>
      </c>
      <c r="L9" s="26"/>
    </row>
    <row r="10" spans="1:13" ht="13.2" x14ac:dyDescent="0.3">
      <c r="A10" s="50" t="s">
        <v>19</v>
      </c>
      <c r="B10" s="51" t="s">
        <v>20</v>
      </c>
      <c r="C10" s="52">
        <v>3200000</v>
      </c>
      <c r="D10" s="53">
        <v>1</v>
      </c>
      <c r="E10" s="54">
        <v>1</v>
      </c>
      <c r="F10" s="55">
        <f t="shared" si="0"/>
        <v>3200000</v>
      </c>
      <c r="G10" s="56">
        <v>1.5</v>
      </c>
      <c r="H10" s="57">
        <f t="shared" ref="H10:H24" si="1">F10*G10</f>
        <v>4800000</v>
      </c>
      <c r="J10" s="25"/>
      <c r="L10" s="26"/>
    </row>
    <row r="11" spans="1:13" ht="13.2" x14ac:dyDescent="0.3">
      <c r="A11" s="50" t="s">
        <v>21</v>
      </c>
      <c r="B11" s="51" t="s">
        <v>22</v>
      </c>
      <c r="C11" s="52">
        <v>7000000</v>
      </c>
      <c r="D11" s="53">
        <v>0</v>
      </c>
      <c r="E11" s="54">
        <v>0</v>
      </c>
      <c r="F11" s="55">
        <f t="shared" si="0"/>
        <v>0</v>
      </c>
      <c r="G11" s="56">
        <v>0</v>
      </c>
      <c r="H11" s="57">
        <f t="shared" si="1"/>
        <v>0</v>
      </c>
      <c r="J11" s="25"/>
      <c r="L11" s="26"/>
    </row>
    <row r="12" spans="1:13" ht="13.2" x14ac:dyDescent="0.3">
      <c r="A12" s="50" t="s">
        <v>23</v>
      </c>
      <c r="B12" s="51" t="s">
        <v>24</v>
      </c>
      <c r="C12" s="52">
        <v>2300000</v>
      </c>
      <c r="D12" s="53">
        <v>1</v>
      </c>
      <c r="E12" s="54">
        <v>0.3</v>
      </c>
      <c r="F12" s="55">
        <f t="shared" si="0"/>
        <v>690000</v>
      </c>
      <c r="G12" s="56">
        <v>1.5</v>
      </c>
      <c r="H12" s="57">
        <f t="shared" si="1"/>
        <v>1035000</v>
      </c>
      <c r="J12" s="25"/>
      <c r="L12" s="26"/>
    </row>
    <row r="13" spans="1:13" ht="13.2" x14ac:dyDescent="0.3">
      <c r="A13" s="50" t="s">
        <v>25</v>
      </c>
      <c r="B13" s="51" t="s">
        <v>26</v>
      </c>
      <c r="C13" s="52">
        <v>4000000</v>
      </c>
      <c r="D13" s="53">
        <v>0</v>
      </c>
      <c r="E13" s="54">
        <v>1</v>
      </c>
      <c r="F13" s="55">
        <f t="shared" si="0"/>
        <v>0</v>
      </c>
      <c r="G13" s="56">
        <v>0</v>
      </c>
      <c r="H13" s="57">
        <f t="shared" si="1"/>
        <v>0</v>
      </c>
      <c r="J13" s="25"/>
      <c r="L13" s="26"/>
    </row>
    <row r="14" spans="1:13" ht="13.2" x14ac:dyDescent="0.3">
      <c r="A14" s="50" t="s">
        <v>27</v>
      </c>
      <c r="B14" s="51" t="s">
        <v>28</v>
      </c>
      <c r="C14" s="52">
        <v>3000000</v>
      </c>
      <c r="D14" s="53">
        <v>0</v>
      </c>
      <c r="E14" s="54">
        <v>1</v>
      </c>
      <c r="F14" s="55">
        <f t="shared" si="0"/>
        <v>0</v>
      </c>
      <c r="G14" s="56">
        <v>0</v>
      </c>
      <c r="H14" s="57">
        <f t="shared" si="1"/>
        <v>0</v>
      </c>
      <c r="J14" s="25"/>
      <c r="L14" s="26"/>
    </row>
    <row r="15" spans="1:13" ht="13.2" x14ac:dyDescent="0.3">
      <c r="A15" s="50" t="s">
        <v>29</v>
      </c>
      <c r="B15" s="51" t="s">
        <v>30</v>
      </c>
      <c r="C15" s="52">
        <v>2500000</v>
      </c>
      <c r="D15" s="53">
        <v>0</v>
      </c>
      <c r="E15" s="54">
        <v>1</v>
      </c>
      <c r="F15" s="55">
        <f t="shared" si="0"/>
        <v>0</v>
      </c>
      <c r="G15" s="56">
        <v>0</v>
      </c>
      <c r="H15" s="57">
        <f t="shared" si="1"/>
        <v>0</v>
      </c>
      <c r="J15" s="25"/>
      <c r="L15" s="26"/>
    </row>
    <row r="16" spans="1:13" ht="13.2" x14ac:dyDescent="0.3">
      <c r="A16" s="50" t="s">
        <v>31</v>
      </c>
      <c r="B16" s="51" t="s">
        <v>32</v>
      </c>
      <c r="C16" s="52">
        <v>3500000</v>
      </c>
      <c r="D16" s="53">
        <v>0</v>
      </c>
      <c r="E16" s="54">
        <v>1</v>
      </c>
      <c r="F16" s="55">
        <f t="shared" si="0"/>
        <v>0</v>
      </c>
      <c r="G16" s="56">
        <v>0</v>
      </c>
      <c r="H16" s="57">
        <f t="shared" si="1"/>
        <v>0</v>
      </c>
      <c r="J16" s="25"/>
      <c r="L16" s="26"/>
    </row>
    <row r="17" spans="1:13" ht="13.2" x14ac:dyDescent="0.3">
      <c r="A17" s="50" t="s">
        <v>33</v>
      </c>
      <c r="B17" s="51" t="s">
        <v>34</v>
      </c>
      <c r="C17" s="52">
        <v>3500000</v>
      </c>
      <c r="D17" s="53">
        <v>0</v>
      </c>
      <c r="E17" s="54">
        <v>1</v>
      </c>
      <c r="F17" s="55">
        <f t="shared" si="0"/>
        <v>0</v>
      </c>
      <c r="G17" s="56">
        <v>0</v>
      </c>
      <c r="H17" s="57">
        <f t="shared" si="1"/>
        <v>0</v>
      </c>
      <c r="J17" s="25"/>
      <c r="L17" s="26"/>
    </row>
    <row r="18" spans="1:13" ht="13.2" x14ac:dyDescent="0.3">
      <c r="A18" s="50" t="s">
        <v>35</v>
      </c>
      <c r="B18" s="51" t="s">
        <v>36</v>
      </c>
      <c r="C18" s="52">
        <v>3500000</v>
      </c>
      <c r="D18" s="53">
        <v>0</v>
      </c>
      <c r="E18" s="54">
        <v>1</v>
      </c>
      <c r="F18" s="55">
        <f t="shared" si="0"/>
        <v>0</v>
      </c>
      <c r="G18" s="56">
        <v>0</v>
      </c>
      <c r="H18" s="57">
        <f t="shared" si="1"/>
        <v>0</v>
      </c>
      <c r="J18" s="25"/>
      <c r="L18" s="26"/>
    </row>
    <row r="19" spans="1:13" ht="13.2" x14ac:dyDescent="0.3">
      <c r="A19" s="50" t="s">
        <v>37</v>
      </c>
      <c r="B19" s="51" t="s">
        <v>38</v>
      </c>
      <c r="C19" s="52">
        <v>3500000</v>
      </c>
      <c r="D19" s="53">
        <v>0</v>
      </c>
      <c r="E19" s="54">
        <v>1</v>
      </c>
      <c r="F19" s="55">
        <f t="shared" si="0"/>
        <v>0</v>
      </c>
      <c r="G19" s="56">
        <v>0</v>
      </c>
      <c r="H19" s="57">
        <f t="shared" si="1"/>
        <v>0</v>
      </c>
      <c r="J19" s="25"/>
      <c r="L19" s="26"/>
    </row>
    <row r="20" spans="1:13" ht="13.2" x14ac:dyDescent="0.3">
      <c r="A20" s="50" t="s">
        <v>39</v>
      </c>
      <c r="B20" s="51" t="s">
        <v>40</v>
      </c>
      <c r="C20" s="52">
        <v>3500000</v>
      </c>
      <c r="D20" s="53">
        <v>0</v>
      </c>
      <c r="E20" s="54">
        <v>1</v>
      </c>
      <c r="F20" s="55">
        <f t="shared" si="0"/>
        <v>0</v>
      </c>
      <c r="G20" s="56">
        <v>0</v>
      </c>
      <c r="H20" s="57">
        <f t="shared" si="1"/>
        <v>0</v>
      </c>
      <c r="J20" s="25"/>
      <c r="L20" s="26"/>
    </row>
    <row r="21" spans="1:13" s="3" customFormat="1" ht="13.2" x14ac:dyDescent="0.3">
      <c r="A21" s="44">
        <v>1.3</v>
      </c>
      <c r="B21" s="45" t="s">
        <v>41</v>
      </c>
      <c r="C21" s="45"/>
      <c r="D21" s="45"/>
      <c r="E21" s="46"/>
      <c r="F21" s="55"/>
      <c r="G21" s="56"/>
      <c r="H21" s="57"/>
      <c r="I21" s="24"/>
      <c r="J21" s="25"/>
      <c r="K21" s="24"/>
      <c r="L21" s="26"/>
      <c r="M21" s="24"/>
    </row>
    <row r="22" spans="1:13" ht="13.2" x14ac:dyDescent="0.3">
      <c r="A22" s="50" t="s">
        <v>42</v>
      </c>
      <c r="B22" s="51" t="s">
        <v>43</v>
      </c>
      <c r="C22" s="52">
        <v>3000000</v>
      </c>
      <c r="D22" s="53">
        <v>1</v>
      </c>
      <c r="E22" s="54">
        <v>0</v>
      </c>
      <c r="F22" s="55">
        <f>C22*D22*E22</f>
        <v>0</v>
      </c>
      <c r="G22" s="56">
        <v>1.5</v>
      </c>
      <c r="H22" s="57">
        <f t="shared" si="1"/>
        <v>0</v>
      </c>
      <c r="J22" s="25"/>
      <c r="L22" s="26"/>
    </row>
    <row r="23" spans="1:13" ht="13.2" x14ac:dyDescent="0.3">
      <c r="A23" s="50" t="s">
        <v>44</v>
      </c>
      <c r="B23" s="51" t="s">
        <v>45</v>
      </c>
      <c r="C23" s="52">
        <v>1700000</v>
      </c>
      <c r="D23" s="53">
        <v>1</v>
      </c>
      <c r="E23" s="54"/>
      <c r="F23" s="55">
        <f>C23*D23*E23</f>
        <v>0</v>
      </c>
      <c r="G23" s="56">
        <v>1.5</v>
      </c>
      <c r="H23" s="57">
        <f t="shared" si="1"/>
        <v>0</v>
      </c>
      <c r="J23" s="25"/>
      <c r="L23" s="26"/>
    </row>
    <row r="24" spans="1:13" ht="13.8" thickBot="1" x14ac:dyDescent="0.35">
      <c r="A24" s="50" t="s">
        <v>46</v>
      </c>
      <c r="B24" s="51" t="s">
        <v>47</v>
      </c>
      <c r="C24" s="52">
        <v>1200000</v>
      </c>
      <c r="D24" s="53">
        <v>1</v>
      </c>
      <c r="E24" s="54"/>
      <c r="F24" s="55">
        <f>C24*D24*E24</f>
        <v>0</v>
      </c>
      <c r="G24" s="56">
        <v>1.5</v>
      </c>
      <c r="H24" s="57">
        <f t="shared" si="1"/>
        <v>0</v>
      </c>
      <c r="J24" s="25"/>
      <c r="L24" s="26"/>
    </row>
    <row r="25" spans="1:13" s="3" customFormat="1" ht="15.75" customHeight="1" thickBot="1" x14ac:dyDescent="0.35">
      <c r="A25" s="58"/>
      <c r="B25" s="99" t="s">
        <v>48</v>
      </c>
      <c r="C25" s="100"/>
      <c r="D25" s="100"/>
      <c r="E25" s="100"/>
      <c r="F25" s="100"/>
      <c r="G25" s="101"/>
      <c r="H25" s="59">
        <f>SUM(H9:H24)</f>
        <v>5835000</v>
      </c>
      <c r="I25" s="24"/>
      <c r="J25" s="24"/>
      <c r="K25" s="24"/>
      <c r="L25" s="24"/>
      <c r="M25" s="24"/>
    </row>
    <row r="26" spans="1:13" s="3" customFormat="1" ht="15.75" customHeight="1" x14ac:dyDescent="0.3">
      <c r="A26" s="78"/>
      <c r="B26" s="79"/>
      <c r="C26" s="79"/>
      <c r="D26" s="79"/>
      <c r="E26" s="79"/>
      <c r="F26" s="79"/>
      <c r="G26" s="79" t="s">
        <v>49</v>
      </c>
      <c r="H26" s="81">
        <f>+'Factor multilplicador'!D46</f>
        <v>1.9300000000000002</v>
      </c>
      <c r="I26" s="24"/>
      <c r="J26" s="24"/>
      <c r="K26" s="24"/>
      <c r="L26" s="24"/>
      <c r="M26" s="24"/>
    </row>
    <row r="27" spans="1:13" s="3" customFormat="1" ht="15.75" customHeight="1" x14ac:dyDescent="0.3">
      <c r="A27" s="78"/>
      <c r="B27" s="79"/>
      <c r="C27" s="79"/>
      <c r="D27" s="79"/>
      <c r="E27" s="79"/>
      <c r="F27" s="79"/>
      <c r="G27" s="79" t="s">
        <v>50</v>
      </c>
      <c r="H27" s="80">
        <f>+H25*H26</f>
        <v>11261550.000000002</v>
      </c>
      <c r="I27" s="24"/>
      <c r="J27" s="24"/>
      <c r="K27" s="24"/>
      <c r="L27" s="24"/>
      <c r="M27" s="24"/>
    </row>
    <row r="28" spans="1:13" ht="15" customHeight="1" thickBot="1" x14ac:dyDescent="0.35">
      <c r="A28" s="96" t="s">
        <v>51</v>
      </c>
      <c r="B28" s="97"/>
      <c r="C28" s="97"/>
      <c r="D28" s="97"/>
      <c r="E28" s="97"/>
      <c r="F28" s="97"/>
      <c r="G28" s="97"/>
      <c r="H28" s="98"/>
    </row>
    <row r="29" spans="1:13" s="3" customFormat="1" ht="13.8" thickBot="1" x14ac:dyDescent="0.35">
      <c r="A29" s="44" t="s">
        <v>52</v>
      </c>
      <c r="B29" s="45" t="s">
        <v>51</v>
      </c>
      <c r="C29" s="46" t="s">
        <v>53</v>
      </c>
      <c r="D29" s="45"/>
      <c r="E29" s="46" t="s">
        <v>10</v>
      </c>
      <c r="F29" s="47" t="s">
        <v>54</v>
      </c>
      <c r="G29" s="36" t="s">
        <v>13</v>
      </c>
      <c r="H29" s="49" t="s">
        <v>55</v>
      </c>
      <c r="I29" s="24"/>
      <c r="J29" s="24"/>
      <c r="K29" s="24"/>
      <c r="L29" s="24"/>
      <c r="M29" s="24"/>
    </row>
    <row r="30" spans="1:13" s="3" customFormat="1" ht="13.2" x14ac:dyDescent="0.3">
      <c r="A30" s="50" t="s">
        <v>56</v>
      </c>
      <c r="B30" s="51" t="s">
        <v>57</v>
      </c>
      <c r="C30" s="53"/>
      <c r="D30" s="45"/>
      <c r="E30" s="53">
        <v>1</v>
      </c>
      <c r="F30" s="55">
        <v>137852.4</v>
      </c>
      <c r="G30" s="56">
        <v>1.5</v>
      </c>
      <c r="H30" s="57">
        <f>E30*G30*F30</f>
        <v>206778.59999999998</v>
      </c>
      <c r="I30" s="24"/>
      <c r="J30" s="24"/>
      <c r="K30" s="24"/>
      <c r="L30" s="24"/>
      <c r="M30" s="24"/>
    </row>
    <row r="31" spans="1:13" s="3" customFormat="1" ht="13.2" x14ac:dyDescent="0.3">
      <c r="A31" s="50" t="s">
        <v>58</v>
      </c>
      <c r="B31" s="51" t="s">
        <v>59</v>
      </c>
      <c r="C31" s="53"/>
      <c r="D31" s="45"/>
      <c r="E31" s="53">
        <v>1</v>
      </c>
      <c r="F31" s="55">
        <v>0</v>
      </c>
      <c r="G31" s="56">
        <v>0</v>
      </c>
      <c r="H31" s="57">
        <f>E31*G31*F31</f>
        <v>0</v>
      </c>
      <c r="I31" s="24"/>
      <c r="J31" s="24"/>
      <c r="K31" s="24"/>
      <c r="L31" s="24"/>
      <c r="M31" s="24"/>
    </row>
    <row r="32" spans="1:13" s="3" customFormat="1" ht="13.2" x14ac:dyDescent="0.3">
      <c r="A32" s="50" t="s">
        <v>60</v>
      </c>
      <c r="B32" s="51" t="s">
        <v>61</v>
      </c>
      <c r="C32" s="53"/>
      <c r="D32" s="45"/>
      <c r="E32" s="53">
        <v>1</v>
      </c>
      <c r="F32" s="55">
        <v>0</v>
      </c>
      <c r="G32" s="56">
        <v>0</v>
      </c>
      <c r="H32" s="57">
        <f>E32*G32*F32</f>
        <v>0</v>
      </c>
      <c r="I32" s="24"/>
      <c r="J32" s="24"/>
      <c r="K32" s="24"/>
      <c r="L32" s="24"/>
      <c r="M32" s="24"/>
    </row>
    <row r="33" spans="1:13" s="3" customFormat="1" ht="13.2" x14ac:dyDescent="0.3">
      <c r="A33" s="50" t="s">
        <v>62</v>
      </c>
      <c r="B33" s="51" t="s">
        <v>63</v>
      </c>
      <c r="C33" s="53"/>
      <c r="D33" s="45"/>
      <c r="E33" s="53">
        <v>1</v>
      </c>
      <c r="F33" s="55">
        <v>0</v>
      </c>
      <c r="G33" s="56">
        <v>0</v>
      </c>
      <c r="H33" s="57">
        <f>E33*G33*F33</f>
        <v>0</v>
      </c>
      <c r="I33" s="24"/>
      <c r="J33" s="24"/>
      <c r="K33" s="24"/>
      <c r="L33" s="24"/>
      <c r="M33" s="24"/>
    </row>
    <row r="34" spans="1:13" s="3" customFormat="1" ht="13.8" thickBot="1" x14ac:dyDescent="0.35">
      <c r="A34" s="50" t="s">
        <v>64</v>
      </c>
      <c r="B34" s="51" t="s">
        <v>65</v>
      </c>
      <c r="C34" s="53"/>
      <c r="D34" s="45"/>
      <c r="E34" s="53">
        <v>0</v>
      </c>
      <c r="F34" s="55">
        <v>0</v>
      </c>
      <c r="G34" s="56">
        <v>0</v>
      </c>
      <c r="H34" s="57">
        <f>E34*G34*F34</f>
        <v>0</v>
      </c>
      <c r="I34" s="24"/>
      <c r="J34" s="24"/>
      <c r="K34" s="24"/>
      <c r="L34" s="24"/>
      <c r="M34" s="24"/>
    </row>
    <row r="35" spans="1:13" s="3" customFormat="1" ht="15.75" customHeight="1" thickBot="1" x14ac:dyDescent="0.35">
      <c r="A35" s="58"/>
      <c r="B35" s="99" t="s">
        <v>66</v>
      </c>
      <c r="C35" s="100"/>
      <c r="D35" s="100"/>
      <c r="E35" s="100"/>
      <c r="F35" s="100"/>
      <c r="G35" s="101"/>
      <c r="H35" s="59">
        <f>SUM(H30:H34)</f>
        <v>206778.59999999998</v>
      </c>
      <c r="I35" s="24"/>
      <c r="J35" s="26"/>
      <c r="K35" s="24"/>
      <c r="L35" s="24"/>
      <c r="M35" s="24"/>
    </row>
    <row r="36" spans="1:13" ht="15" customHeight="1" x14ac:dyDescent="0.3">
      <c r="A36" s="104" t="s">
        <v>67</v>
      </c>
      <c r="B36" s="105"/>
      <c r="C36" s="105"/>
      <c r="D36" s="105"/>
      <c r="E36" s="105"/>
      <c r="F36" s="105"/>
      <c r="G36" s="105"/>
      <c r="H36" s="106"/>
      <c r="I36" s="24"/>
      <c r="J36" s="27"/>
    </row>
    <row r="37" spans="1:13" ht="15" customHeight="1" x14ac:dyDescent="0.3">
      <c r="A37" s="50"/>
      <c r="B37" s="107" t="s">
        <v>68</v>
      </c>
      <c r="C37" s="108"/>
      <c r="D37" s="108"/>
      <c r="E37" s="108"/>
      <c r="F37" s="108"/>
      <c r="G37" s="109"/>
      <c r="H37" s="49">
        <f>+H35+H27</f>
        <v>11468328.600000001</v>
      </c>
      <c r="I37" s="24"/>
      <c r="J37" s="27"/>
    </row>
    <row r="38" spans="1:13" ht="15" customHeight="1" x14ac:dyDescent="0.3">
      <c r="A38" s="50"/>
      <c r="B38" s="107" t="s">
        <v>69</v>
      </c>
      <c r="C38" s="108"/>
      <c r="D38" s="108"/>
      <c r="E38" s="108"/>
      <c r="F38" s="108"/>
      <c r="G38" s="109"/>
      <c r="H38" s="57">
        <f>+H37*19%</f>
        <v>2178982.4340000004</v>
      </c>
      <c r="I38" s="24"/>
    </row>
    <row r="39" spans="1:13" ht="15" customHeight="1" thickBot="1" x14ac:dyDescent="0.35">
      <c r="A39" s="60"/>
      <c r="B39" s="110" t="s">
        <v>70</v>
      </c>
      <c r="C39" s="111"/>
      <c r="D39" s="111"/>
      <c r="E39" s="111"/>
      <c r="F39" s="111"/>
      <c r="G39" s="112"/>
      <c r="H39" s="119">
        <f>+H38+H37</f>
        <v>13647311.034000002</v>
      </c>
      <c r="I39" s="24"/>
      <c r="J39" s="27"/>
    </row>
    <row r="40" spans="1:13" ht="45" customHeight="1" thickTop="1" thickBot="1" x14ac:dyDescent="0.25">
      <c r="A40" s="83"/>
      <c r="B40" s="84"/>
      <c r="C40" s="84"/>
      <c r="D40" s="84"/>
      <c r="E40" s="84"/>
      <c r="F40" s="84"/>
      <c r="G40" s="84"/>
      <c r="H40" s="85"/>
      <c r="I40" s="24"/>
      <c r="J40" s="28"/>
    </row>
    <row r="41" spans="1:13" x14ac:dyDescent="0.3">
      <c r="I41" s="24"/>
      <c r="J41" s="27"/>
    </row>
    <row r="42" spans="1:13" x14ac:dyDescent="0.3">
      <c r="F42" s="8"/>
      <c r="G42" s="9"/>
      <c r="H42" s="10"/>
      <c r="I42" s="24"/>
    </row>
    <row r="43" spans="1:13" x14ac:dyDescent="0.3">
      <c r="F43" s="8"/>
      <c r="G43" s="9"/>
      <c r="H43" s="11">
        <f>+H39/'[1]RESUMEN RIES'!$S$682</f>
        <v>9.8927835330438326E-4</v>
      </c>
    </row>
    <row r="44" spans="1:13" x14ac:dyDescent="0.3">
      <c r="F44" s="8"/>
      <c r="G44" s="9"/>
      <c r="H44" s="10"/>
    </row>
    <row r="45" spans="1:13" x14ac:dyDescent="0.3">
      <c r="G45" s="9"/>
      <c r="H45" s="10"/>
    </row>
    <row r="46" spans="1:13" x14ac:dyDescent="0.3">
      <c r="F46" s="8"/>
      <c r="G46" s="9"/>
      <c r="H46" s="10"/>
    </row>
    <row r="47" spans="1:13" x14ac:dyDescent="0.3">
      <c r="F47" s="8"/>
      <c r="G47" s="9"/>
      <c r="H47" s="10"/>
    </row>
    <row r="48" spans="1:13" x14ac:dyDescent="0.3">
      <c r="F48" s="8"/>
      <c r="G48" s="9"/>
      <c r="H48" s="10"/>
    </row>
    <row r="54" spans="21:23" x14ac:dyDescent="0.3">
      <c r="U54" s="12"/>
    </row>
    <row r="56" spans="21:23" x14ac:dyDescent="0.3">
      <c r="U56" s="12"/>
      <c r="V56" s="12"/>
      <c r="W56" s="12"/>
    </row>
    <row r="57" spans="21:23" x14ac:dyDescent="0.3">
      <c r="U57" s="13"/>
      <c r="V57" s="12"/>
      <c r="W57" s="12"/>
    </row>
    <row r="58" spans="21:23" x14ac:dyDescent="0.3">
      <c r="U58" s="12"/>
      <c r="V58" s="12"/>
      <c r="W58" s="12"/>
    </row>
    <row r="59" spans="21:23" x14ac:dyDescent="0.3">
      <c r="U59" s="12"/>
      <c r="V59" s="12"/>
      <c r="W59" s="12"/>
    </row>
    <row r="60" spans="21:23" x14ac:dyDescent="0.3">
      <c r="U60" s="12"/>
      <c r="V60" s="12"/>
      <c r="W60" s="12"/>
    </row>
    <row r="61" spans="21:23" x14ac:dyDescent="0.3">
      <c r="U61" s="12"/>
      <c r="V61" s="12"/>
      <c r="W61" s="12"/>
    </row>
    <row r="62" spans="21:23" x14ac:dyDescent="0.3">
      <c r="U62" s="12"/>
      <c r="V62" s="12"/>
      <c r="W62" s="12"/>
    </row>
    <row r="63" spans="21:23" x14ac:dyDescent="0.3">
      <c r="U63" s="12"/>
      <c r="V63" s="12"/>
      <c r="W63" s="12"/>
    </row>
    <row r="64" spans="21:23" x14ac:dyDescent="0.3">
      <c r="U64" s="12"/>
      <c r="V64" s="12"/>
      <c r="W64" s="12"/>
    </row>
  </sheetData>
  <mergeCells count="13">
    <mergeCell ref="A40:H40"/>
    <mergeCell ref="A2:H2"/>
    <mergeCell ref="A1:H1"/>
    <mergeCell ref="A5:A6"/>
    <mergeCell ref="B5:B6"/>
    <mergeCell ref="A28:H28"/>
    <mergeCell ref="B25:G25"/>
    <mergeCell ref="A3:H4"/>
    <mergeCell ref="B35:G35"/>
    <mergeCell ref="A36:H36"/>
    <mergeCell ref="B37:G37"/>
    <mergeCell ref="B38:G38"/>
    <mergeCell ref="B39:G39"/>
  </mergeCells>
  <pageMargins left="0.7" right="0.7" top="0.75" bottom="0.75" header="0.3" footer="0.3"/>
  <pageSetup scale="57" orientation="portrait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917160-D6E4-4E0C-A271-5C468A8CD89A}">
  <sheetPr>
    <tabColor theme="7" tint="0.39997558519241921"/>
  </sheetPr>
  <dimension ref="A2:I59"/>
  <sheetViews>
    <sheetView topLeftCell="A22" workbookViewId="0">
      <selection activeCell="H9" sqref="H9:H10"/>
    </sheetView>
  </sheetViews>
  <sheetFormatPr baseColWidth="10" defaultColWidth="11.44140625" defaultRowHeight="13.2" x14ac:dyDescent="0.3"/>
  <cols>
    <col min="1" max="1" width="5.33203125" style="4" customWidth="1"/>
    <col min="2" max="2" width="45.44140625" style="1" bestFit="1" customWidth="1"/>
    <col min="3" max="3" width="15.44140625" style="1" bestFit="1" customWidth="1"/>
    <col min="4" max="4" width="14.33203125" style="19" customWidth="1"/>
    <col min="5" max="5" width="11.44140625" style="14"/>
    <col min="6" max="6" width="17.44140625" style="14" bestFit="1" customWidth="1"/>
    <col min="7" max="7" width="14.88671875" style="14" bestFit="1" customWidth="1"/>
    <col min="8" max="9" width="11.44140625" style="14"/>
    <col min="10" max="16384" width="11.44140625" style="1"/>
  </cols>
  <sheetData>
    <row r="2" spans="1:9" x14ac:dyDescent="0.3">
      <c r="A2" s="86" t="s">
        <v>71</v>
      </c>
      <c r="B2" s="87"/>
      <c r="C2" s="87"/>
      <c r="D2" s="88"/>
    </row>
    <row r="3" spans="1:9" ht="44.25" customHeight="1" thickBot="1" x14ac:dyDescent="0.35">
      <c r="A3" s="118" t="s">
        <v>118</v>
      </c>
      <c r="B3" s="118"/>
      <c r="C3" s="118"/>
      <c r="D3" s="118"/>
      <c r="E3" s="16"/>
      <c r="F3" s="16"/>
      <c r="G3" s="16"/>
      <c r="H3" s="16"/>
      <c r="I3" s="16"/>
    </row>
    <row r="4" spans="1:9" ht="14.4" thickTop="1" thickBot="1" x14ac:dyDescent="0.35">
      <c r="A4" s="70" t="s">
        <v>72</v>
      </c>
      <c r="B4" s="71" t="s">
        <v>73</v>
      </c>
      <c r="C4" s="71"/>
      <c r="D4" s="72" t="s">
        <v>74</v>
      </c>
    </row>
    <row r="5" spans="1:9" s="3" customFormat="1" x14ac:dyDescent="0.3">
      <c r="A5" s="61" t="s">
        <v>3</v>
      </c>
      <c r="B5" s="39" t="s">
        <v>75</v>
      </c>
      <c r="C5" s="39"/>
      <c r="D5" s="73">
        <v>1</v>
      </c>
      <c r="E5" s="15"/>
      <c r="F5" s="17"/>
      <c r="G5" s="21"/>
      <c r="H5" s="15"/>
      <c r="I5" s="15"/>
    </row>
    <row r="6" spans="1:9" s="3" customFormat="1" x14ac:dyDescent="0.3">
      <c r="A6" s="62" t="s">
        <v>4</v>
      </c>
      <c r="B6" s="45" t="s">
        <v>76</v>
      </c>
      <c r="C6" s="45"/>
      <c r="D6" s="74">
        <f>SUM(D7:D10)</f>
        <v>0.3</v>
      </c>
      <c r="E6" s="15"/>
      <c r="F6" s="18"/>
      <c r="G6" s="15"/>
      <c r="H6" s="15"/>
      <c r="I6" s="15"/>
    </row>
    <row r="7" spans="1:9" x14ac:dyDescent="0.3">
      <c r="A7" s="63"/>
      <c r="B7" s="51" t="s">
        <v>77</v>
      </c>
      <c r="C7" s="51"/>
      <c r="D7" s="75">
        <v>0.11</v>
      </c>
    </row>
    <row r="8" spans="1:9" x14ac:dyDescent="0.3">
      <c r="A8" s="63"/>
      <c r="B8" s="51" t="s">
        <v>78</v>
      </c>
      <c r="C8" s="51"/>
      <c r="D8" s="75">
        <v>0.11</v>
      </c>
    </row>
    <row r="9" spans="1:9" x14ac:dyDescent="0.3">
      <c r="A9" s="63"/>
      <c r="B9" s="51" t="s">
        <v>79</v>
      </c>
      <c r="C9" s="51"/>
      <c r="D9" s="75">
        <v>0.04</v>
      </c>
    </row>
    <row r="10" spans="1:9" x14ac:dyDescent="0.3">
      <c r="A10" s="63"/>
      <c r="B10" s="51" t="s">
        <v>80</v>
      </c>
      <c r="C10" s="51"/>
      <c r="D10" s="75">
        <v>0.04</v>
      </c>
    </row>
    <row r="11" spans="1:9" s="3" customFormat="1" x14ac:dyDescent="0.3">
      <c r="A11" s="62" t="s">
        <v>5</v>
      </c>
      <c r="B11" s="45" t="s">
        <v>81</v>
      </c>
      <c r="C11" s="45"/>
      <c r="D11" s="74">
        <f>SUM(D12:D14)</f>
        <v>0.29000000000000004</v>
      </c>
      <c r="E11" s="15"/>
      <c r="F11" s="15"/>
      <c r="G11" s="15"/>
      <c r="H11" s="15"/>
      <c r="I11" s="15"/>
    </row>
    <row r="12" spans="1:9" x14ac:dyDescent="0.3">
      <c r="A12" s="63"/>
      <c r="B12" s="51" t="s">
        <v>82</v>
      </c>
      <c r="C12" s="52"/>
      <c r="D12" s="75">
        <v>0.11</v>
      </c>
    </row>
    <row r="13" spans="1:9" x14ac:dyDescent="0.3">
      <c r="A13" s="63"/>
      <c r="B13" s="51" t="s">
        <v>83</v>
      </c>
      <c r="C13" s="52"/>
      <c r="D13" s="75">
        <v>0.04</v>
      </c>
    </row>
    <row r="14" spans="1:9" x14ac:dyDescent="0.3">
      <c r="A14" s="63"/>
      <c r="B14" s="51" t="s">
        <v>84</v>
      </c>
      <c r="C14" s="52"/>
      <c r="D14" s="75">
        <v>0.14000000000000001</v>
      </c>
    </row>
    <row r="15" spans="1:9" s="3" customFormat="1" x14ac:dyDescent="0.3">
      <c r="A15" s="62" t="s">
        <v>85</v>
      </c>
      <c r="B15" s="45" t="s">
        <v>86</v>
      </c>
      <c r="C15" s="45"/>
      <c r="D15" s="74">
        <f>SUM(D16:D21)</f>
        <v>0.15000000000000002</v>
      </c>
      <c r="E15" s="15"/>
      <c r="F15" s="15"/>
      <c r="G15" s="15"/>
      <c r="H15" s="15"/>
      <c r="I15" s="15"/>
    </row>
    <row r="16" spans="1:9" x14ac:dyDescent="0.3">
      <c r="A16" s="63"/>
      <c r="B16" s="51" t="s">
        <v>87</v>
      </c>
      <c r="C16" s="52"/>
      <c r="D16" s="75">
        <v>0.03</v>
      </c>
    </row>
    <row r="17" spans="1:9" x14ac:dyDescent="0.3">
      <c r="A17" s="63"/>
      <c r="B17" s="51" t="s">
        <v>88</v>
      </c>
      <c r="C17" s="52"/>
      <c r="D17" s="75">
        <v>0.02</v>
      </c>
    </row>
    <row r="18" spans="1:9" x14ac:dyDescent="0.3">
      <c r="A18" s="63"/>
      <c r="B18" s="51" t="s">
        <v>89</v>
      </c>
      <c r="C18" s="52"/>
      <c r="D18" s="75">
        <v>0.02</v>
      </c>
    </row>
    <row r="19" spans="1:9" x14ac:dyDescent="0.3">
      <c r="A19" s="63"/>
      <c r="B19" s="51" t="s">
        <v>90</v>
      </c>
      <c r="C19" s="52"/>
      <c r="D19" s="75">
        <v>0.08</v>
      </c>
    </row>
    <row r="20" spans="1:9" x14ac:dyDescent="0.3">
      <c r="A20" s="63"/>
      <c r="B20" s="51" t="s">
        <v>91</v>
      </c>
      <c r="C20" s="52"/>
      <c r="D20" s="75">
        <v>0</v>
      </c>
    </row>
    <row r="21" spans="1:9" ht="13.8" thickBot="1" x14ac:dyDescent="0.35">
      <c r="A21" s="63"/>
      <c r="B21" s="51" t="s">
        <v>92</v>
      </c>
      <c r="C21" s="52"/>
      <c r="D21" s="75">
        <v>0</v>
      </c>
    </row>
    <row r="22" spans="1:9" s="3" customFormat="1" ht="13.8" thickBot="1" x14ac:dyDescent="0.35">
      <c r="A22" s="64"/>
      <c r="B22" s="99" t="s">
        <v>93</v>
      </c>
      <c r="C22" s="100"/>
      <c r="D22" s="76">
        <f>+D6+D11</f>
        <v>0.59000000000000008</v>
      </c>
      <c r="E22" s="15"/>
      <c r="F22" s="15"/>
      <c r="G22" s="15"/>
      <c r="H22" s="15"/>
      <c r="I22" s="15"/>
    </row>
    <row r="23" spans="1:9" ht="14.4" thickTop="1" thickBot="1" x14ac:dyDescent="0.35">
      <c r="A23" s="70" t="s">
        <v>72</v>
      </c>
      <c r="B23" s="71" t="s">
        <v>73</v>
      </c>
      <c r="C23" s="71"/>
      <c r="D23" s="77" t="s">
        <v>74</v>
      </c>
    </row>
    <row r="24" spans="1:9" s="3" customFormat="1" x14ac:dyDescent="0.3">
      <c r="A24" s="62" t="s">
        <v>6</v>
      </c>
      <c r="B24" s="45" t="s">
        <v>94</v>
      </c>
      <c r="C24" s="45"/>
      <c r="D24" s="74"/>
      <c r="E24" s="15"/>
      <c r="F24" s="15"/>
      <c r="G24" s="15"/>
      <c r="H24" s="15"/>
      <c r="I24" s="15"/>
    </row>
    <row r="25" spans="1:9" s="3" customFormat="1" x14ac:dyDescent="0.3">
      <c r="A25" s="62" t="s">
        <v>95</v>
      </c>
      <c r="B25" s="45" t="s">
        <v>96</v>
      </c>
      <c r="C25" s="45"/>
      <c r="D25" s="74">
        <f>SUM(D26:D34)</f>
        <v>7.0000000000000007E-2</v>
      </c>
      <c r="E25" s="15"/>
      <c r="F25" s="15"/>
      <c r="G25" s="15"/>
      <c r="H25" s="15"/>
      <c r="I25" s="15"/>
    </row>
    <row r="26" spans="1:9" x14ac:dyDescent="0.3">
      <c r="A26" s="63"/>
      <c r="B26" s="51" t="s">
        <v>97</v>
      </c>
      <c r="C26" s="51"/>
      <c r="D26" s="75">
        <v>0.01</v>
      </c>
      <c r="F26" s="22"/>
      <c r="G26" s="22"/>
    </row>
    <row r="27" spans="1:9" x14ac:dyDescent="0.3">
      <c r="A27" s="63"/>
      <c r="B27" s="51" t="s">
        <v>98</v>
      </c>
      <c r="C27" s="51"/>
      <c r="D27" s="75">
        <v>0.01</v>
      </c>
      <c r="F27" s="22"/>
      <c r="G27" s="22"/>
    </row>
    <row r="28" spans="1:9" x14ac:dyDescent="0.3">
      <c r="A28" s="63"/>
      <c r="B28" s="51" t="s">
        <v>99</v>
      </c>
      <c r="C28" s="51"/>
      <c r="D28" s="75">
        <v>0</v>
      </c>
      <c r="F28" s="22"/>
      <c r="G28" s="22"/>
    </row>
    <row r="29" spans="1:9" x14ac:dyDescent="0.3">
      <c r="A29" s="63"/>
      <c r="B29" s="51" t="s">
        <v>100</v>
      </c>
      <c r="C29" s="51"/>
      <c r="D29" s="75">
        <v>0</v>
      </c>
      <c r="F29" s="22"/>
      <c r="G29" s="22"/>
    </row>
    <row r="30" spans="1:9" x14ac:dyDescent="0.3">
      <c r="A30" s="63"/>
      <c r="B30" s="51" t="s">
        <v>101</v>
      </c>
      <c r="C30" s="51"/>
      <c r="D30" s="75">
        <v>0</v>
      </c>
      <c r="F30" s="22"/>
      <c r="G30" s="22"/>
    </row>
    <row r="31" spans="1:9" x14ac:dyDescent="0.3">
      <c r="A31" s="63"/>
      <c r="B31" s="51" t="s">
        <v>102</v>
      </c>
      <c r="C31" s="51"/>
      <c r="D31" s="75">
        <v>0.02</v>
      </c>
      <c r="F31" s="22"/>
      <c r="G31" s="22"/>
    </row>
    <row r="32" spans="1:9" x14ac:dyDescent="0.3">
      <c r="A32" s="63"/>
      <c r="B32" s="51" t="s">
        <v>103</v>
      </c>
      <c r="C32" s="51"/>
      <c r="D32" s="75">
        <v>0.03</v>
      </c>
      <c r="F32" s="22"/>
      <c r="G32" s="22"/>
    </row>
    <row r="33" spans="1:9" x14ac:dyDescent="0.3">
      <c r="A33" s="63"/>
      <c r="B33" s="51" t="s">
        <v>104</v>
      </c>
      <c r="C33" s="51"/>
      <c r="D33" s="75">
        <v>0</v>
      </c>
      <c r="F33" s="22"/>
      <c r="G33" s="22"/>
    </row>
    <row r="34" spans="1:9" x14ac:dyDescent="0.3">
      <c r="A34" s="63"/>
      <c r="B34" s="51" t="s">
        <v>105</v>
      </c>
      <c r="C34" s="51"/>
      <c r="D34" s="75">
        <v>0</v>
      </c>
      <c r="E34" s="2"/>
      <c r="F34" s="8"/>
      <c r="G34" s="8"/>
      <c r="H34" s="2"/>
    </row>
    <row r="35" spans="1:9" s="3" customFormat="1" x14ac:dyDescent="0.3">
      <c r="A35" s="62" t="s">
        <v>106</v>
      </c>
      <c r="B35" s="45" t="s">
        <v>107</v>
      </c>
      <c r="C35" s="45"/>
      <c r="D35" s="74">
        <f>SUM(D36:D40)</f>
        <v>0.11</v>
      </c>
      <c r="E35" s="24"/>
      <c r="F35" s="24"/>
      <c r="G35" s="24"/>
      <c r="H35" s="24"/>
      <c r="I35" s="15"/>
    </row>
    <row r="36" spans="1:9" s="3" customFormat="1" x14ac:dyDescent="0.3">
      <c r="A36" s="62"/>
      <c r="B36" s="51" t="s">
        <v>108</v>
      </c>
      <c r="C36" s="45"/>
      <c r="D36" s="66">
        <v>0</v>
      </c>
      <c r="E36" s="24"/>
      <c r="F36" s="24"/>
      <c r="G36" s="24"/>
      <c r="H36" s="24"/>
      <c r="I36" s="15"/>
    </row>
    <row r="37" spans="1:9" x14ac:dyDescent="0.3">
      <c r="A37" s="63"/>
      <c r="B37" s="51" t="s">
        <v>109</v>
      </c>
      <c r="C37" s="51"/>
      <c r="D37" s="66">
        <v>0</v>
      </c>
      <c r="E37" s="2"/>
      <c r="F37" s="2"/>
      <c r="G37" s="2"/>
      <c r="H37" s="2"/>
    </row>
    <row r="38" spans="1:9" x14ac:dyDescent="0.3">
      <c r="A38" s="63"/>
      <c r="B38" s="51" t="s">
        <v>110</v>
      </c>
      <c r="C38" s="51"/>
      <c r="D38" s="66">
        <v>0.01</v>
      </c>
      <c r="E38" s="2"/>
      <c r="F38" s="2"/>
      <c r="G38" s="2"/>
      <c r="H38" s="2"/>
    </row>
    <row r="39" spans="1:9" x14ac:dyDescent="0.3">
      <c r="A39" s="63"/>
      <c r="B39" s="51" t="s">
        <v>111</v>
      </c>
      <c r="C39" s="51"/>
      <c r="D39" s="66">
        <v>0.08</v>
      </c>
      <c r="E39" s="2"/>
      <c r="F39" s="29"/>
      <c r="G39" s="2"/>
      <c r="H39" s="2"/>
    </row>
    <row r="40" spans="1:9" ht="13.8" thickBot="1" x14ac:dyDescent="0.35">
      <c r="A40" s="63"/>
      <c r="B40" s="51" t="s">
        <v>112</v>
      </c>
      <c r="C40" s="51"/>
      <c r="D40" s="66">
        <v>0.02</v>
      </c>
      <c r="E40" s="2"/>
      <c r="F40" s="29"/>
      <c r="G40" s="8"/>
      <c r="H40" s="2"/>
    </row>
    <row r="41" spans="1:9" s="3" customFormat="1" ht="13.8" thickBot="1" x14ac:dyDescent="0.35">
      <c r="A41" s="64"/>
      <c r="B41" s="99" t="s">
        <v>113</v>
      </c>
      <c r="C41" s="100"/>
      <c r="D41" s="67">
        <f>+D35+D25</f>
        <v>0.18</v>
      </c>
      <c r="E41" s="24"/>
      <c r="F41" s="30"/>
      <c r="G41" s="24"/>
      <c r="H41" s="24"/>
      <c r="I41" s="15"/>
    </row>
    <row r="42" spans="1:9" ht="14.4" thickTop="1" thickBot="1" x14ac:dyDescent="0.35">
      <c r="A42" s="70" t="s">
        <v>72</v>
      </c>
      <c r="B42" s="71" t="s">
        <v>73</v>
      </c>
      <c r="C42" s="71"/>
      <c r="D42" s="72" t="s">
        <v>74</v>
      </c>
      <c r="E42" s="2"/>
      <c r="F42" s="31"/>
      <c r="G42" s="2"/>
      <c r="H42" s="2"/>
    </row>
    <row r="43" spans="1:9" s="3" customFormat="1" x14ac:dyDescent="0.3">
      <c r="A43" s="62" t="s">
        <v>7</v>
      </c>
      <c r="B43" s="45" t="s">
        <v>114</v>
      </c>
      <c r="C43" s="45"/>
      <c r="D43" s="65">
        <v>0.01</v>
      </c>
      <c r="E43" s="24"/>
      <c r="F43" s="32"/>
      <c r="G43" s="33"/>
      <c r="H43" s="24"/>
      <c r="I43" s="15"/>
    </row>
    <row r="44" spans="1:9" x14ac:dyDescent="0.3">
      <c r="A44" s="116" t="s">
        <v>115</v>
      </c>
      <c r="B44" s="105"/>
      <c r="C44" s="105"/>
      <c r="D44" s="117"/>
      <c r="E44" s="2"/>
      <c r="F44" s="2"/>
      <c r="G44" s="2"/>
      <c r="H44" s="2"/>
    </row>
    <row r="45" spans="1:9" ht="13.8" thickBot="1" x14ac:dyDescent="0.35">
      <c r="A45" s="68"/>
      <c r="B45" s="110" t="s">
        <v>116</v>
      </c>
      <c r="C45" s="111"/>
      <c r="D45" s="69">
        <f>(D5+D22+D15+D41+D43)/100</f>
        <v>1.9300000000000001E-2</v>
      </c>
      <c r="E45" s="2"/>
      <c r="F45" s="8"/>
      <c r="G45" s="2"/>
      <c r="H45" s="2"/>
    </row>
    <row r="46" spans="1:9" ht="14.4" thickTop="1" thickBot="1" x14ac:dyDescent="0.35">
      <c r="A46" s="68"/>
      <c r="B46" s="110" t="s">
        <v>115</v>
      </c>
      <c r="C46" s="111"/>
      <c r="D46" s="82">
        <f>+D45*100</f>
        <v>1.9300000000000002</v>
      </c>
      <c r="E46" s="2"/>
      <c r="F46" s="8"/>
      <c r="G46" s="2"/>
      <c r="H46" s="2"/>
    </row>
    <row r="47" spans="1:9" ht="14.4" thickTop="1" thickBot="1" x14ac:dyDescent="0.25">
      <c r="A47" s="113" t="s">
        <v>117</v>
      </c>
      <c r="B47" s="114"/>
      <c r="C47" s="114"/>
      <c r="D47" s="115"/>
      <c r="E47" s="2"/>
      <c r="F47" s="8"/>
      <c r="G47" s="2"/>
      <c r="H47" s="2"/>
    </row>
    <row r="48" spans="1:9" ht="13.8" thickTop="1" x14ac:dyDescent="0.3">
      <c r="E48" s="2"/>
      <c r="F48" s="2"/>
      <c r="G48" s="2"/>
      <c r="H48" s="2"/>
    </row>
    <row r="51" spans="2:4" x14ac:dyDescent="0.3">
      <c r="B51" s="2"/>
      <c r="C51" s="2"/>
      <c r="D51" s="20"/>
    </row>
    <row r="52" spans="2:4" x14ac:dyDescent="0.3">
      <c r="B52" s="2"/>
      <c r="C52" s="2"/>
      <c r="D52" s="20"/>
    </row>
    <row r="53" spans="2:4" x14ac:dyDescent="0.3">
      <c r="B53" s="2"/>
      <c r="C53" s="2"/>
      <c r="D53" s="20"/>
    </row>
    <row r="54" spans="2:4" x14ac:dyDescent="0.3">
      <c r="B54" s="2"/>
      <c r="C54" s="2"/>
      <c r="D54" s="20"/>
    </row>
    <row r="55" spans="2:4" x14ac:dyDescent="0.3">
      <c r="B55" s="2"/>
      <c r="C55" s="2"/>
      <c r="D55" s="20"/>
    </row>
    <row r="56" spans="2:4" x14ac:dyDescent="0.3">
      <c r="B56" s="2"/>
      <c r="C56" s="2"/>
      <c r="D56" s="20"/>
    </row>
    <row r="57" spans="2:4" x14ac:dyDescent="0.3">
      <c r="B57" s="2"/>
      <c r="C57" s="2"/>
      <c r="D57" s="20"/>
    </row>
    <row r="58" spans="2:4" x14ac:dyDescent="0.3">
      <c r="B58" s="2"/>
      <c r="C58" s="2"/>
      <c r="D58" s="20"/>
    </row>
    <row r="59" spans="2:4" x14ac:dyDescent="0.3">
      <c r="B59" s="2"/>
      <c r="C59" s="2"/>
      <c r="D59" s="20"/>
    </row>
  </sheetData>
  <mergeCells count="8">
    <mergeCell ref="A47:D47"/>
    <mergeCell ref="B41:C41"/>
    <mergeCell ref="A44:D44"/>
    <mergeCell ref="B45:C45"/>
    <mergeCell ref="A2:D2"/>
    <mergeCell ref="A3:D3"/>
    <mergeCell ref="B22:C22"/>
    <mergeCell ref="B46:C46"/>
  </mergeCells>
  <printOptions horizontalCentered="1" verticalCentered="1"/>
  <pageMargins left="0.70866141732283472" right="0.70866141732283472" top="0.74803149606299213" bottom="0.74803149606299213" header="0.31496062992125984" footer="0.31496062992125984"/>
  <pageSetup orientation="portrait" horizontalDpi="300" verticalDpi="30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2</vt:i4>
      </vt:variant>
    </vt:vector>
  </HeadingPairs>
  <TitlesOfParts>
    <vt:vector size="4" baseType="lpstr">
      <vt:lpstr>Presupuesto</vt:lpstr>
      <vt:lpstr>Factor multilplicador</vt:lpstr>
      <vt:lpstr>'Factor multilplicador'!Área_de_impresión</vt:lpstr>
      <vt:lpstr>Presupuesto!Área_de_impresión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Presupuesto</dc:title>
  <dc:subject/>
  <dc:creator>Diana Espinosa Beltran</dc:creator>
  <cp:keywords/>
  <dc:description/>
  <cp:lastModifiedBy>william angel</cp:lastModifiedBy>
  <cp:revision/>
  <dcterms:created xsi:type="dcterms:W3CDTF">2009-03-05T13:44:07Z</dcterms:created>
  <dcterms:modified xsi:type="dcterms:W3CDTF">2025-12-05T16:16:18Z</dcterms:modified>
  <cp:category/>
  <cp:contentStatus/>
</cp:coreProperties>
</file>